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C:\Users\tmorare\Desktop\Sourcing\RW10397155_22 Puntfontein Costr Package 3A&amp;B\Updated documents\"/>
    </mc:Choice>
  </mc:AlternateContent>
  <xr:revisionPtr revIDLastSave="0" documentId="13_ncr:1_{B74AF454-AEF9-44DA-90B3-5FFB55030CCD}" xr6:coauthVersionLast="47" xr6:coauthVersionMax="47" xr10:uidLastSave="{00000000-0000-0000-0000-000000000000}"/>
  <bookViews>
    <workbookView xWindow="-110" yWindow="-110" windowWidth="19420" windowHeight="10420" tabRatio="791" firstSheet="9" activeTab="14" xr2:uid="{00000000-000D-0000-FFFF-FFFF00000000}"/>
  </bookViews>
  <sheets>
    <sheet name="COVER PAGE" sheetId="65" r:id="rId1"/>
    <sheet name="Preamble to the BOQ" sheetId="66" r:id="rId2"/>
    <sheet name="PACKAGE 3A" sheetId="68" r:id="rId3"/>
    <sheet name="Sch 1 WP 3A P&amp;Gs" sheetId="46" r:id="rId4"/>
    <sheet name="Sch 2 WP 3A SHERQ" sheetId="58" r:id="rId5"/>
    <sheet name="Sch 3 WP 3A Prov Sums" sheetId="56" r:id="rId6"/>
    <sheet name="Sch 4 WP 3A Civil" sheetId="64" r:id="rId7"/>
    <sheet name="Sch 5 WP 3A Pipelines" sheetId="39" r:id="rId8"/>
    <sheet name="Sch 6 WP 3A - CP" sheetId="52" r:id="rId9"/>
    <sheet name="Sch 7 WP 3A SED" sheetId="63" r:id="rId10"/>
    <sheet name="Summary - W3A" sheetId="2" r:id="rId11"/>
    <sheet name="PACKAGE 3B" sheetId="69" r:id="rId12"/>
    <sheet name="Sch 1 WP 3B P&amp;Gs" sheetId="71" r:id="rId13"/>
    <sheet name="Sch 2 WP 3B SHERQ" sheetId="72" r:id="rId14"/>
    <sheet name="Sch 3 WP 3B Prov Sums" sheetId="73" r:id="rId15"/>
    <sheet name="Sch 4 WP 3B Automation" sheetId="74" r:id="rId16"/>
    <sheet name="Sch 5 WP 3B Civil" sheetId="82" r:id="rId17"/>
    <sheet name="Sch 6 WP 3B Electrical" sheetId="83" r:id="rId18"/>
    <sheet name="Sch 7 WP 3B Mech" sheetId="77" r:id="rId19"/>
    <sheet name="Sch 8 WP 3B Pipelines" sheetId="78" r:id="rId20"/>
    <sheet name="Sch 9 WP 3B CP" sheetId="84" r:id="rId21"/>
    <sheet name="Sch 10 WP 3B SED" sheetId="81" r:id="rId22"/>
    <sheet name="Summary - W3B" sheetId="80" r:id="rId23"/>
    <sheet name="Summary - W3" sheetId="70" r:id="rId24"/>
  </sheets>
  <externalReferences>
    <externalReference r:id="rId25"/>
    <externalReference r:id="rId26"/>
    <externalReference r:id="rId27"/>
    <externalReference r:id="rId28"/>
    <externalReference r:id="rId29"/>
    <externalReference r:id="rId30"/>
  </externalReferences>
  <definedNames>
    <definedName name="__1NEW_PROJECT" localSheetId="2">#REF!</definedName>
    <definedName name="__1NEW_PROJECT" localSheetId="11">#REF!</definedName>
    <definedName name="__1NEW_PROJECT" localSheetId="21">#REF!</definedName>
    <definedName name="__1NEW_PROJECT" localSheetId="23">#REF!</definedName>
    <definedName name="__1NEW_PROJECT">#REF!</definedName>
    <definedName name="__2P_PAY_CERTIFICA" localSheetId="2">#REF!</definedName>
    <definedName name="__2P_PAY_CERTIFICA" localSheetId="11">#REF!</definedName>
    <definedName name="__2P_PAY_CERTIFICA" localSheetId="21">#REF!</definedName>
    <definedName name="__2P_PAY_CERTIFICA" localSheetId="23">#REF!</definedName>
    <definedName name="__2P_PAY_CERTIFICA">#REF!</definedName>
    <definedName name="__3PRINT_ESCAL" localSheetId="2">#REF!</definedName>
    <definedName name="__3PRINT_ESCAL" localSheetId="11">#REF!</definedName>
    <definedName name="__3PRINT_ESCAL" localSheetId="21">#REF!</definedName>
    <definedName name="__3PRINT_ESCAL" localSheetId="23">#REF!</definedName>
    <definedName name="__3PRINT_ESCAL">#REF!</definedName>
    <definedName name="__4PRINT_PENALTIES" localSheetId="2">#REF!</definedName>
    <definedName name="__4PRINT_PENALTIES" localSheetId="11">#REF!</definedName>
    <definedName name="__4PRINT_PENALTIES" localSheetId="21">#REF!</definedName>
    <definedName name="__4PRINT_PENALTIES" localSheetId="23">#REF!</definedName>
    <definedName name="__4PRINT_PENALTIES">#REF!</definedName>
    <definedName name="__5PRINT_PROJECT_C" localSheetId="2">#REF!</definedName>
    <definedName name="__5PRINT_PROJECT_C" localSheetId="11">#REF!</definedName>
    <definedName name="__5PRINT_PROJECT_C" localSheetId="21">#REF!</definedName>
    <definedName name="__5PRINT_PROJECT_C" localSheetId="23">#REF!</definedName>
    <definedName name="__5PRINT_PROJECT_C">#REF!</definedName>
    <definedName name="__6PRINT_SPEC_SUBC" localSheetId="2">#REF!</definedName>
    <definedName name="__6PRINT_SPEC_SUBC" localSheetId="11">#REF!</definedName>
    <definedName name="__6PRINT_SPEC_SUBC" localSheetId="21">#REF!</definedName>
    <definedName name="__6PRINT_SPEC_SUBC" localSheetId="23">#REF!</definedName>
    <definedName name="__6PRINT_SPEC_SUBC">#REF!</definedName>
    <definedName name="__7SUM_FORMULAR" localSheetId="2">#REF!</definedName>
    <definedName name="__7SUM_FORMULAR" localSheetId="11">#REF!</definedName>
    <definedName name="__7SUM_FORMULAR" localSheetId="21">#REF!</definedName>
    <definedName name="__7SUM_FORMULAR" localSheetId="23">#REF!</definedName>
    <definedName name="__7SUM_FORMULAR">#REF!</definedName>
    <definedName name="_1NEW_PROJECT" localSheetId="2">#REF!</definedName>
    <definedName name="_1NEW_PROJECT" localSheetId="11">#REF!</definedName>
    <definedName name="_1NEW_PROJECT" localSheetId="21">#REF!</definedName>
    <definedName name="_1NEW_PROJECT" localSheetId="23">#REF!</definedName>
    <definedName name="_1NEW_PROJECT">#REF!</definedName>
    <definedName name="_2P_PAY_CERTIFICA" localSheetId="2">#REF!</definedName>
    <definedName name="_2P_PAY_CERTIFICA" localSheetId="11">#REF!</definedName>
    <definedName name="_2P_PAY_CERTIFICA" localSheetId="21">#REF!</definedName>
    <definedName name="_2P_PAY_CERTIFICA" localSheetId="23">#REF!</definedName>
    <definedName name="_2P_PAY_CERTIFICA">#REF!</definedName>
    <definedName name="_3PRINT_ESCAL" localSheetId="2">#REF!</definedName>
    <definedName name="_3PRINT_ESCAL" localSheetId="11">#REF!</definedName>
    <definedName name="_3PRINT_ESCAL" localSheetId="21">#REF!</definedName>
    <definedName name="_3PRINT_ESCAL" localSheetId="23">#REF!</definedName>
    <definedName name="_3PRINT_ESCAL">#REF!</definedName>
    <definedName name="_4PRINT_PENALTIES" localSheetId="2">#REF!</definedName>
    <definedName name="_4PRINT_PENALTIES" localSheetId="11">#REF!</definedName>
    <definedName name="_4PRINT_PENALTIES" localSheetId="21">#REF!</definedName>
    <definedName name="_4PRINT_PENALTIES" localSheetId="23">#REF!</definedName>
    <definedName name="_4PRINT_PENALTIES">#REF!</definedName>
    <definedName name="_5PRINT_PROJECT_C" localSheetId="2">#REF!</definedName>
    <definedName name="_5PRINT_PROJECT_C" localSheetId="11">#REF!</definedName>
    <definedName name="_5PRINT_PROJECT_C" localSheetId="21">#REF!</definedName>
    <definedName name="_5PRINT_PROJECT_C" localSheetId="23">#REF!</definedName>
    <definedName name="_5PRINT_PROJECT_C">#REF!</definedName>
    <definedName name="_6PRINT_SPEC_SUBC" localSheetId="2">#REF!</definedName>
    <definedName name="_6PRINT_SPEC_SUBC" localSheetId="11">#REF!</definedName>
    <definedName name="_6PRINT_SPEC_SUBC" localSheetId="21">#REF!</definedName>
    <definedName name="_6PRINT_SPEC_SUBC" localSheetId="23">#REF!</definedName>
    <definedName name="_6PRINT_SPEC_SUBC">#REF!</definedName>
    <definedName name="_7SUM_FORMULAR" localSheetId="2">#REF!</definedName>
    <definedName name="_7SUM_FORMULAR" localSheetId="11">#REF!</definedName>
    <definedName name="_7SUM_FORMULAR" localSheetId="21">#REF!</definedName>
    <definedName name="_7SUM_FORMULAR" localSheetId="23">#REF!</definedName>
    <definedName name="_7SUM_FORMULAR">#REF!</definedName>
    <definedName name="_Order1" hidden="1">255</definedName>
    <definedName name="_Order2" hidden="1">255</definedName>
    <definedName name="_Toc390253330" localSheetId="1">'Preamble to the BOQ'!$A$1</definedName>
    <definedName name="_Toc390253331" localSheetId="1">'Preamble to the BOQ'!$A$3</definedName>
    <definedName name="_Toc390253332" localSheetId="1">'Preamble to the BOQ'!$A$4</definedName>
    <definedName name="_Toc390253333" localSheetId="1">'Preamble to the BOQ'!$A$5</definedName>
    <definedName name="_Toc390253334" localSheetId="1">'Preamble to the BOQ'!$A$6</definedName>
    <definedName name="_Toc390253335" localSheetId="1">'Preamble to the BOQ'!$A$7</definedName>
    <definedName name="_Toc390253336" localSheetId="1">'Preamble to the BOQ'!$A$8</definedName>
    <definedName name="_Toc390253337" localSheetId="1">'Preamble to the BOQ'!$A$9</definedName>
    <definedName name="_Toc390253338" localSheetId="1">'Preamble to the BOQ'!$A$10</definedName>
    <definedName name="_Toc390253339" localSheetId="1">'Preamble to the BOQ'!$A$11</definedName>
    <definedName name="_Toc390253340" localSheetId="1">'Preamble to the BOQ'!$A$12</definedName>
    <definedName name="_Toc390253341" localSheetId="1">'Preamble to the BOQ'!$A$13</definedName>
    <definedName name="_Toc390253342" localSheetId="1">'Preamble to the BOQ'!$A$14</definedName>
    <definedName name="_Toc390253343" localSheetId="1">'Preamble to the BOQ'!$A$15</definedName>
    <definedName name="_Toc390253344" localSheetId="1">'Preamble to the BOQ'!$A$16</definedName>
    <definedName name="_Toc390253345" localSheetId="1">'Preamble to the BOQ'!$A$17</definedName>
    <definedName name="a">'[1]CPA-GroupF2-F3'!$A$1:$J$59</definedName>
    <definedName name="Amangcoya_Constr._cc" localSheetId="2">#REF!</definedName>
    <definedName name="Amangcoya_Constr._cc" localSheetId="11">#REF!</definedName>
    <definedName name="Amangcoya_Constr._cc" localSheetId="21">#REF!</definedName>
    <definedName name="Amangcoya_Constr._cc" localSheetId="23">#REF!</definedName>
    <definedName name="Amangcoya_Constr._cc">#REF!</definedName>
    <definedName name="b" localSheetId="2">#REF!</definedName>
    <definedName name="b" localSheetId="11">#REF!</definedName>
    <definedName name="b" localSheetId="21">#REF!</definedName>
    <definedName name="b" localSheetId="23">#REF!</definedName>
    <definedName name="b">#REF!</definedName>
    <definedName name="bbb" localSheetId="2">#REF!</definedName>
    <definedName name="bbb" localSheetId="11">#REF!</definedName>
    <definedName name="bbb" localSheetId="21">#REF!</definedName>
    <definedName name="bbb" localSheetId="23">#REF!</definedName>
    <definedName name="bbb">#REF!</definedName>
    <definedName name="Building" localSheetId="2">#REF!</definedName>
    <definedName name="Building" localSheetId="11">#REF!</definedName>
    <definedName name="Building" localSheetId="21">#REF!</definedName>
    <definedName name="Building" localSheetId="23">#REF!</definedName>
    <definedName name="Building">#REF!</definedName>
    <definedName name="Critical_Path_Construction" localSheetId="2">#REF!</definedName>
    <definedName name="Critical_Path_Construction" localSheetId="11">#REF!</definedName>
    <definedName name="Critical_Path_Construction" localSheetId="21">#REF!</definedName>
    <definedName name="Critical_Path_Construction" localSheetId="23">#REF!</definedName>
    <definedName name="Critical_Path_Construction">#REF!</definedName>
    <definedName name="d" localSheetId="2">#REF!</definedName>
    <definedName name="d" localSheetId="11">#REF!</definedName>
    <definedName name="d" localSheetId="21">#REF!</definedName>
    <definedName name="d" localSheetId="23">#REF!</definedName>
    <definedName name="d">#REF!</definedName>
    <definedName name="f">'[2]Any size'!$C$5:$P$80</definedName>
    <definedName name="g" localSheetId="2">#REF!</definedName>
    <definedName name="g" localSheetId="11">#REF!</definedName>
    <definedName name="g" localSheetId="21">#REF!</definedName>
    <definedName name="g" localSheetId="23">#REF!</definedName>
    <definedName name="g">#REF!</definedName>
    <definedName name="Group_5___BoTT_JV" localSheetId="2">#REF!</definedName>
    <definedName name="Group_5___BoTT_JV" localSheetId="11">#REF!</definedName>
    <definedName name="Group_5___BoTT_JV" localSheetId="21">#REF!</definedName>
    <definedName name="Group_5___BoTT_JV" localSheetId="23">#REF!</definedName>
    <definedName name="Group_5___BoTT_JV">#REF!</definedName>
    <definedName name="HELP" localSheetId="2">#REF!</definedName>
    <definedName name="HELP" localSheetId="11">#REF!</definedName>
    <definedName name="HELP" localSheetId="21">#REF!</definedName>
    <definedName name="HELP" localSheetId="23">#REF!</definedName>
    <definedName name="HELP">#REF!</definedName>
    <definedName name="hen" localSheetId="2">#REF!</definedName>
    <definedName name="hen" localSheetId="11">#REF!</definedName>
    <definedName name="hen" localSheetId="21">#REF!</definedName>
    <definedName name="hen" localSheetId="23">#REF!</definedName>
    <definedName name="hen">#REF!</definedName>
    <definedName name="Inkonka_Construction" localSheetId="2">#REF!</definedName>
    <definedName name="Inkonka_Construction" localSheetId="11">#REF!</definedName>
    <definedName name="Inkonka_Construction" localSheetId="21">#REF!</definedName>
    <definedName name="Inkonka_Construction" localSheetId="23">#REF!</definedName>
    <definedName name="Inkonka_Construction">#REF!</definedName>
    <definedName name="ITEM_NO" localSheetId="2">#REF!</definedName>
    <definedName name="ITEM_NO" localSheetId="11">#REF!</definedName>
    <definedName name="ITEM_NO" localSheetId="21">#REF!</definedName>
    <definedName name="ITEM_NO" localSheetId="23">#REF!</definedName>
    <definedName name="ITEM_NO">#REF!</definedName>
    <definedName name="Items_01" localSheetId="2">#REF!</definedName>
    <definedName name="Items_01" localSheetId="11">#REF!</definedName>
    <definedName name="Items_01" localSheetId="21">#REF!</definedName>
    <definedName name="Items_01" localSheetId="23">#REF!</definedName>
    <definedName name="Items_01">#REF!</definedName>
    <definedName name="jjjk" localSheetId="2">#REF!</definedName>
    <definedName name="jjjk" localSheetId="11">#REF!</definedName>
    <definedName name="jjjk" localSheetId="21">#REF!</definedName>
    <definedName name="jjjk" localSheetId="23">#REF!</definedName>
    <definedName name="jjjk">#REF!</definedName>
    <definedName name="Kala_Civils" localSheetId="2">#REF!</definedName>
    <definedName name="Kala_Civils" localSheetId="11">#REF!</definedName>
    <definedName name="Kala_Civils" localSheetId="21">#REF!</definedName>
    <definedName name="Kala_Civils" localSheetId="23">#REF!</definedName>
    <definedName name="Kala_Civils">#REF!</definedName>
    <definedName name="Makhubu_Civil_Eng._Cc" localSheetId="2">#REF!</definedName>
    <definedName name="Makhubu_Civil_Eng._Cc" localSheetId="11">#REF!</definedName>
    <definedName name="Makhubu_Civil_Eng._Cc" localSheetId="21">#REF!</definedName>
    <definedName name="Makhubu_Civil_Eng._Cc" localSheetId="23">#REF!</definedName>
    <definedName name="Makhubu_Civil_Eng._Cc">#REF!</definedName>
    <definedName name="Melki_Civils___Plant_Hire" localSheetId="2">#REF!</definedName>
    <definedName name="Melki_Civils___Plant_Hire" localSheetId="11">#REF!</definedName>
    <definedName name="Melki_Civils___Plant_Hire" localSheetId="21">#REF!</definedName>
    <definedName name="Melki_Civils___Plant_Hire" localSheetId="23">#REF!</definedName>
    <definedName name="Melki_Civils___Plant_Hire">#REF!</definedName>
    <definedName name="Mxoli_Civil_Constrution" localSheetId="2">#REF!</definedName>
    <definedName name="Mxoli_Civil_Constrution" localSheetId="11">#REF!</definedName>
    <definedName name="Mxoli_Civil_Constrution" localSheetId="21">#REF!</definedName>
    <definedName name="Mxoli_Civil_Constrution" localSheetId="23">#REF!</definedName>
    <definedName name="Mxoli_Civil_Constrution">#REF!</definedName>
    <definedName name="NEW" localSheetId="2">#REF!</definedName>
    <definedName name="NEW" localSheetId="11">#REF!</definedName>
    <definedName name="NEW" localSheetId="21">#REF!</definedName>
    <definedName name="NEW" localSheetId="23">#REF!</definedName>
    <definedName name="NEW">#REF!</definedName>
    <definedName name="NIL" localSheetId="2">#REF!</definedName>
    <definedName name="NIL" localSheetId="11">#REF!</definedName>
    <definedName name="NIL" localSheetId="21">#REF!</definedName>
    <definedName name="NIL" localSheetId="23">#REF!</definedName>
    <definedName name="NIL">#REF!</definedName>
    <definedName name="none" localSheetId="2">#REF!</definedName>
    <definedName name="none" localSheetId="11">#REF!</definedName>
    <definedName name="none" localSheetId="21">#REF!</definedName>
    <definedName name="none" localSheetId="23">#REF!</definedName>
    <definedName name="none">#REF!</definedName>
    <definedName name="p">'[3]Reticulation Ph2'!$A$1:$N$58</definedName>
    <definedName name="PAYMENT_REFERS" localSheetId="2">#REF!</definedName>
    <definedName name="PAYMENT_REFERS" localSheetId="11">#REF!</definedName>
    <definedName name="PAYMENT_REFERS" localSheetId="21">#REF!</definedName>
    <definedName name="PAYMENT_REFERS" localSheetId="23">#REF!</definedName>
    <definedName name="PAYMENT_REFERS">#REF!</definedName>
    <definedName name="pmfs">[4]A!$C$1</definedName>
    <definedName name="_xlnm.Print_Area" localSheetId="0">'COVER PAGE'!$A$1:$G$23</definedName>
    <definedName name="_xlnm.Print_Area" localSheetId="2">'PACKAGE 3A'!$A$1:$G$23</definedName>
    <definedName name="_xlnm.Print_Area" localSheetId="11">'PACKAGE 3B'!$A$1:$G$23</definedName>
    <definedName name="_xlnm.Print_Area" localSheetId="3">'Sch 1 WP 3A P&amp;Gs'!$A$1:$G$242</definedName>
    <definedName name="_xlnm.Print_Area" localSheetId="12">'Sch 1 WP 3B P&amp;Gs'!$A$1:$G$172</definedName>
    <definedName name="_xlnm.Print_Area" localSheetId="21">'Sch 10 WP 3B SED'!$A$1:$G$38</definedName>
    <definedName name="_xlnm.Print_Area" localSheetId="4">'Sch 2 WP 3A SHERQ'!$A$1:$G$160</definedName>
    <definedName name="_xlnm.Print_Area" localSheetId="5">'Sch 3 WP 3A Prov Sums'!$A$1:$G$256</definedName>
    <definedName name="_xlnm.Print_Area" localSheetId="14">'Sch 3 WP 3B Prov Sums'!$A$1:$G$186</definedName>
    <definedName name="_xlnm.Print_Area" localSheetId="6">'Sch 4 WP 3A Civil'!$A$1:$G$503</definedName>
    <definedName name="_xlnm.Print_Area" localSheetId="15">'Sch 4 WP 3B Automation'!$A$1:$G$69</definedName>
    <definedName name="_xlnm.Print_Area" localSheetId="7">'Sch 5 WP 3A Pipelines'!$A$1:$G$930</definedName>
    <definedName name="_xlnm.Print_Area" localSheetId="16">'Sch 5 WP 3B Civil'!$A$1:$G$197</definedName>
    <definedName name="_xlnm.Print_Area" localSheetId="8">'Sch 6 WP 3A - CP'!$A$1:$G$180</definedName>
    <definedName name="_xlnm.Print_Area" localSheetId="17">'Sch 6 WP 3B Electrical'!$A$1:$G$190</definedName>
    <definedName name="_xlnm.Print_Area" localSheetId="9">'Sch 7 WP 3A SED'!$A$1:$G$50</definedName>
    <definedName name="_xlnm.Print_Area" localSheetId="18">'Sch 7 WP 3B Mech'!$A$1:$G$65</definedName>
    <definedName name="_xlnm.Print_Area" localSheetId="19">'Sch 8 WP 3B Pipelines'!$A$1:$G$445</definedName>
    <definedName name="_xlnm.Print_Area" localSheetId="20">'Sch 9 WP 3B CP'!$A$1:$G$149</definedName>
    <definedName name="_xlnm.Print_Area" localSheetId="23">'Summary - W3'!$A$1:$C$35</definedName>
    <definedName name="_xlnm.Print_Area" localSheetId="10">'Summary - W3A'!$A$1:$C$41</definedName>
    <definedName name="_xlnm.Print_Area" localSheetId="22">'Summary - W3B'!$A$1:$C$48</definedName>
    <definedName name="_xlnm.Print_Area">#REF!</definedName>
    <definedName name="_xlnm.Print_Titles" localSheetId="3">'Sch 1 WP 3A P&amp;Gs'!$1:$7</definedName>
    <definedName name="_xlnm.Print_Titles" localSheetId="12">'Sch 1 WP 3B P&amp;Gs'!$1:$8</definedName>
    <definedName name="_xlnm.Print_Titles" localSheetId="21">'Sch 10 WP 3B SED'!$1:$8</definedName>
    <definedName name="_xlnm.Print_Titles" localSheetId="5">'Sch 3 WP 3A Prov Sums'!$1:$7</definedName>
    <definedName name="_xlnm.Print_Titles" localSheetId="14">'Sch 3 WP 3B Prov Sums'!$1:$10</definedName>
    <definedName name="_xlnm.Print_Titles" localSheetId="15">'Sch 4 WP 3B Automation'!$1:$11</definedName>
    <definedName name="_xlnm.Print_Titles" localSheetId="7">'Sch 5 WP 3A Pipelines'!$1:$7</definedName>
    <definedName name="_xlnm.Print_Titles" localSheetId="17">'Sch 6 WP 3B Electrical'!$1:$10</definedName>
    <definedName name="QUANTITY" localSheetId="2">#REF!</definedName>
    <definedName name="QUANTITY" localSheetId="11">#REF!</definedName>
    <definedName name="QUANTITY" localSheetId="21">#REF!</definedName>
    <definedName name="QUANTITY" localSheetId="23">#REF!</definedName>
    <definedName name="QUANTITY">#REF!</definedName>
    <definedName name="RANGE1" localSheetId="2">#REF!</definedName>
    <definedName name="RANGE1" localSheetId="11">#REF!</definedName>
    <definedName name="RANGE1" localSheetId="21">#REF!</definedName>
    <definedName name="RANGE1" localSheetId="23">#REF!</definedName>
    <definedName name="RANGE1">#REF!</definedName>
    <definedName name="RATE" localSheetId="2">#REF!</definedName>
    <definedName name="RATE" localSheetId="11">#REF!</definedName>
    <definedName name="RATE" localSheetId="21">#REF!</definedName>
    <definedName name="RATE" localSheetId="23">#REF!</definedName>
    <definedName name="RATE">#REF!</definedName>
    <definedName name="SHORT">'[5]9431A'!$C$1</definedName>
    <definedName name="SHORT_DESCRIPTION" localSheetId="2">#REF!</definedName>
    <definedName name="SHORT_DESCRIPTION" localSheetId="11">#REF!</definedName>
    <definedName name="SHORT_DESCRIPTION" localSheetId="21">#REF!</definedName>
    <definedName name="SHORT_DESCRIPTION" localSheetId="23">#REF!</definedName>
    <definedName name="SHORT_DESCRIPTION">#REF!</definedName>
    <definedName name="TEST" localSheetId="2">#REF!</definedName>
    <definedName name="TEST" localSheetId="11">#REF!</definedName>
    <definedName name="TEST" localSheetId="21">#REF!</definedName>
    <definedName name="TEST" localSheetId="23">#REF!</definedName>
    <definedName name="TEST">#REF!</definedName>
    <definedName name="Unam__Constr._cc" localSheetId="2">#REF!</definedName>
    <definedName name="Unam__Constr._cc" localSheetId="11">#REF!</definedName>
    <definedName name="Unam__Constr._cc" localSheetId="21">#REF!</definedName>
    <definedName name="Unam__Constr._cc" localSheetId="23">#REF!</definedName>
    <definedName name="Unam__Constr._cc">#REF!</definedName>
    <definedName name="UNIT" localSheetId="2">#REF!</definedName>
    <definedName name="UNIT" localSheetId="11">#REF!</definedName>
    <definedName name="UNIT" localSheetId="21">#REF!</definedName>
    <definedName name="UNIT" localSheetId="23">#REF!</definedName>
    <definedName name="UNIT">#REF!</definedName>
    <definedName name="UPDATE" localSheetId="2">#REF!</definedName>
    <definedName name="UPDATE" localSheetId="11">#REF!</definedName>
    <definedName name="UPDATE" localSheetId="21">#REF!</definedName>
    <definedName name="UPDATE" localSheetId="23">#REF!</definedName>
    <definedName name="UP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8" l="1"/>
  <c r="C3" i="70"/>
  <c r="B2" i="70"/>
  <c r="C3" i="80"/>
  <c r="B3" i="80"/>
  <c r="B2" i="80"/>
  <c r="C1" i="80"/>
  <c r="G3" i="84"/>
  <c r="G1" i="84"/>
  <c r="E333" i="78"/>
  <c r="E331" i="78"/>
  <c r="E263" i="78"/>
  <c r="E265" i="78" s="1"/>
  <c r="E243" i="78"/>
  <c r="E235" i="78"/>
  <c r="E231" i="78"/>
  <c r="E227" i="78"/>
  <c r="E215" i="78"/>
  <c r="E160" i="78"/>
  <c r="E158" i="78"/>
  <c r="E154" i="78"/>
  <c r="E145" i="78"/>
  <c r="E149" i="78" s="1"/>
  <c r="E143" i="78"/>
  <c r="E141" i="78"/>
  <c r="G3" i="78"/>
  <c r="C3" i="78"/>
  <c r="C3" i="84" s="1"/>
  <c r="C3" i="81" s="1"/>
  <c r="C2" i="78"/>
  <c r="G1" i="78"/>
  <c r="G3" i="77"/>
  <c r="C3" i="77"/>
  <c r="C2" i="77"/>
  <c r="G1" i="77"/>
  <c r="G3" i="83"/>
  <c r="G1" i="83"/>
  <c r="G185" i="82"/>
  <c r="G183" i="82"/>
  <c r="G173" i="82"/>
  <c r="G169" i="82"/>
  <c r="G165" i="82"/>
  <c r="E158" i="82"/>
  <c r="G152" i="82"/>
  <c r="G150" i="82"/>
  <c r="G144" i="82"/>
  <c r="G140" i="82"/>
  <c r="E122" i="82"/>
  <c r="E120" i="82"/>
  <c r="E116" i="82"/>
  <c r="E109" i="82"/>
  <c r="E105" i="82"/>
  <c r="E97" i="82"/>
  <c r="E95" i="82"/>
  <c r="E89" i="82"/>
  <c r="E87" i="82"/>
  <c r="E83" i="82"/>
  <c r="E77" i="82"/>
  <c r="E52" i="82"/>
  <c r="E50" i="82"/>
  <c r="E40" i="82"/>
  <c r="E38" i="82"/>
  <c r="G3" i="82"/>
  <c r="G1" i="82"/>
  <c r="G3" i="74"/>
  <c r="C3" i="74"/>
  <c r="C3" i="82" s="1"/>
  <c r="C3" i="83" s="1"/>
  <c r="C2" i="74"/>
  <c r="G1" i="74"/>
  <c r="G100" i="73"/>
  <c r="G93" i="73"/>
  <c r="G50" i="73"/>
  <c r="G44" i="73"/>
  <c r="G38" i="73"/>
  <c r="G32" i="73"/>
  <c r="G26" i="73"/>
  <c r="G3" i="73"/>
  <c r="C2" i="73"/>
  <c r="G1" i="73"/>
  <c r="C3" i="72"/>
  <c r="C3" i="73" s="1"/>
  <c r="C2" i="72"/>
  <c r="G1" i="72"/>
  <c r="B4" i="2"/>
  <c r="C3" i="2"/>
  <c r="B3" i="2"/>
  <c r="B2" i="2"/>
  <c r="C1" i="2"/>
  <c r="C4" i="63"/>
  <c r="G3" i="63"/>
  <c r="C3" i="63"/>
  <c r="C2" i="63"/>
  <c r="G1" i="63"/>
  <c r="C1" i="63"/>
  <c r="E174" i="52"/>
  <c r="C4" i="52"/>
  <c r="G3" i="52"/>
  <c r="C3" i="52"/>
  <c r="C2" i="52"/>
  <c r="G1" i="52"/>
  <c r="G702" i="39"/>
  <c r="C4" i="39"/>
  <c r="G3" i="39"/>
  <c r="C3" i="39"/>
  <c r="C2" i="39"/>
  <c r="G1" i="39"/>
  <c r="E425" i="64"/>
  <c r="E424" i="64"/>
  <c r="E423" i="64"/>
  <c r="E417" i="64"/>
  <c r="E416" i="64"/>
  <c r="E415" i="64"/>
  <c r="E393" i="64"/>
  <c r="E427" i="64" s="1"/>
  <c r="E392" i="64"/>
  <c r="E426" i="64" s="1"/>
  <c r="E391" i="64"/>
  <c r="E390" i="64"/>
  <c r="E389" i="64"/>
  <c r="E388" i="64"/>
  <c r="E422" i="64" s="1"/>
  <c r="E387" i="64"/>
  <c r="E421" i="64" s="1"/>
  <c r="E386" i="64"/>
  <c r="E420" i="64" s="1"/>
  <c r="E385" i="64"/>
  <c r="E419" i="64" s="1"/>
  <c r="E384" i="64"/>
  <c r="E418" i="64" s="1"/>
  <c r="E383" i="64"/>
  <c r="E382" i="64"/>
  <c r="E381" i="64"/>
  <c r="E318" i="64"/>
  <c r="E317" i="64"/>
  <c r="E187" i="64"/>
  <c r="E183" i="64" s="1"/>
  <c r="E186" i="64"/>
  <c r="E182" i="64" s="1"/>
  <c r="C4" i="64"/>
  <c r="G3" i="64"/>
  <c r="C3" i="64"/>
  <c r="C2" i="64"/>
  <c r="G1" i="64"/>
  <c r="C1" i="64"/>
  <c r="G124" i="56"/>
  <c r="G118" i="56"/>
  <c r="G114" i="56"/>
  <c r="G110" i="56"/>
  <c r="G106" i="56"/>
  <c r="G102" i="56"/>
  <c r="G93" i="56"/>
  <c r="G87" i="56"/>
  <c r="G79" i="56"/>
  <c r="G73" i="56"/>
  <c r="G57" i="56"/>
  <c r="G39" i="56"/>
  <c r="G33" i="56"/>
  <c r="G27" i="56"/>
  <c r="G21" i="56"/>
  <c r="C4" i="56"/>
  <c r="G3" i="56"/>
  <c r="C3" i="56"/>
  <c r="C2" i="56"/>
  <c r="G1" i="56"/>
  <c r="G153" i="58"/>
  <c r="G152" i="58"/>
  <c r="G151" i="58"/>
  <c r="G150" i="58"/>
  <c r="C4" i="58"/>
  <c r="G3" i="58"/>
  <c r="C3" i="58"/>
  <c r="G1" i="58"/>
  <c r="G175" i="46"/>
  <c r="G174" i="46"/>
  <c r="G173" i="46"/>
  <c r="G172" i="46"/>
  <c r="G171" i="46"/>
  <c r="G170" i="46"/>
  <c r="G169" i="46"/>
  <c r="G168" i="46"/>
  <c r="G167" i="46"/>
  <c r="G166" i="46"/>
  <c r="G165" i="46"/>
  <c r="G164" i="46"/>
  <c r="G163" i="46"/>
  <c r="C2" i="84" l="1"/>
  <c r="C2" i="81" s="1"/>
  <c r="C2" i="83"/>
  <c r="C2" i="82"/>
</calcChain>
</file>

<file path=xl/sharedStrings.xml><?xml version="1.0" encoding="utf-8"?>
<sst xmlns="http://schemas.openxmlformats.org/spreadsheetml/2006/main" count="5937" uniqueCount="2759">
  <si>
    <t>Days</t>
  </si>
  <si>
    <t>Discontinue operations (where instructed by the Engineer due to lack of access) and transfer plant,equipement and labour</t>
  </si>
  <si>
    <t>Facilities for Engineer  (SABS 1200AB)</t>
  </si>
  <si>
    <t>Other time related charges, including security of contractor's plant &amp; personnel</t>
  </si>
  <si>
    <t>High Voltage Safe Working Procedures</t>
  </si>
  <si>
    <t>PSA 8.8.12</t>
  </si>
  <si>
    <t>Site Clearance</t>
  </si>
  <si>
    <t>3.2.1</t>
  </si>
  <si>
    <t>Type 2: Diamond mesh fencing up to 1.2m high</t>
  </si>
  <si>
    <t>Type 3: Razor mesh wire fencing up to 2.4m high</t>
  </si>
  <si>
    <t>Type 4: Diamond mesh fencing up to 2.4m high</t>
  </si>
  <si>
    <t>Type 1: Barbed wire fencing up to 1.2m high</t>
  </si>
  <si>
    <t>Type 6: Prefabricated concrete walls up to 2.4m high</t>
  </si>
  <si>
    <t>Type 7: Double brick walls up to 2.4m high</t>
  </si>
  <si>
    <t>PSC
8.2.12</t>
  </si>
  <si>
    <t>3.3.1</t>
  </si>
  <si>
    <t>3.2.2</t>
  </si>
  <si>
    <t>Form fire breaks on Engineer's Instruction</t>
  </si>
  <si>
    <t>SABS 1200DA</t>
  </si>
  <si>
    <t xml:space="preserve">PSDB
8.3.2(b)(2) </t>
  </si>
  <si>
    <t>Water mains up to 250mm diameter</t>
  </si>
  <si>
    <t>Sewer mains up to 250mm diameter</t>
  </si>
  <si>
    <t>Stormwater pipes up to 600m diameter</t>
  </si>
  <si>
    <t>Stormwater pipes and culverts larger than 600m diameter</t>
  </si>
  <si>
    <t>Overhead Communication Cables (incl Telkom)</t>
  </si>
  <si>
    <t>Underground Communication Cables (incl Telkom)</t>
  </si>
  <si>
    <t>Overhead Electrical Cables</t>
  </si>
  <si>
    <t>Underground Electrical Cables (LT and HT)</t>
  </si>
  <si>
    <t>Prov Sum</t>
  </si>
  <si>
    <t>Removal of fencing, storage during construction and reinstallation once construction is complete</t>
  </si>
  <si>
    <t>Note: Price tendered for excavation is to include for working close to existing Rand Water pipelines</t>
  </si>
  <si>
    <t>Box out Holes / Form Voids</t>
  </si>
  <si>
    <t>8.3.3.3</t>
  </si>
  <si>
    <t>Excavate unsuitable material from trench bottom and dispose</t>
  </si>
  <si>
    <t>PIPELINE SUNDRIES</t>
  </si>
  <si>
    <t>FIXED CHARGES</t>
  </si>
  <si>
    <t>Contract No.:</t>
  </si>
  <si>
    <t>Description:</t>
  </si>
  <si>
    <t>SABS 1200A</t>
  </si>
  <si>
    <t>6.1.1</t>
  </si>
  <si>
    <t>6.1.2</t>
  </si>
  <si>
    <t>8.4.3</t>
  </si>
  <si>
    <t>8.4.4</t>
  </si>
  <si>
    <t>Description</t>
  </si>
  <si>
    <t>Payment</t>
  </si>
  <si>
    <t>Unit</t>
  </si>
  <si>
    <t>Qty</t>
  </si>
  <si>
    <t>Rate</t>
  </si>
  <si>
    <t>Amount</t>
  </si>
  <si>
    <t>Refers</t>
  </si>
  <si>
    <t>m³</t>
  </si>
  <si>
    <t>No.</t>
  </si>
  <si>
    <t>m</t>
  </si>
  <si>
    <t>m²</t>
  </si>
  <si>
    <t>Sum</t>
  </si>
  <si>
    <t>%</t>
  </si>
  <si>
    <r>
      <t>m</t>
    </r>
    <r>
      <rPr>
        <vertAlign val="superscript"/>
        <sz val="10"/>
        <rFont val="Arial"/>
        <family val="2"/>
      </rPr>
      <t>3</t>
    </r>
  </si>
  <si>
    <t>3.1.2</t>
  </si>
  <si>
    <t>3.1.3</t>
  </si>
  <si>
    <t>5.1.1</t>
  </si>
  <si>
    <t>Offices, storage sheds, fencing, workshops, laboratories, etc.</t>
  </si>
  <si>
    <t>3.1.1</t>
  </si>
  <si>
    <t>8.3.1</t>
  </si>
  <si>
    <t>8.2.1</t>
  </si>
  <si>
    <t>8.3.4</t>
  </si>
  <si>
    <t>8.3.2</t>
  </si>
  <si>
    <t>SABS 1200DB</t>
  </si>
  <si>
    <t>8.4.2</t>
  </si>
  <si>
    <t>8.3.3</t>
  </si>
  <si>
    <r>
      <t>m</t>
    </r>
    <r>
      <rPr>
        <vertAlign val="superscript"/>
        <sz val="10"/>
        <rFont val="Arial"/>
        <family val="2"/>
      </rPr>
      <t>2</t>
    </r>
  </si>
  <si>
    <t>8.2.2</t>
  </si>
  <si>
    <t>8.3.2.1</t>
  </si>
  <si>
    <t>8.4.1</t>
  </si>
  <si>
    <t>8.4.2.1</t>
  </si>
  <si>
    <t>8.2.4</t>
  </si>
  <si>
    <t>8.2.5</t>
  </si>
  <si>
    <t>Smooth Formwork</t>
  </si>
  <si>
    <t>8.1.2</t>
  </si>
  <si>
    <t>Prov. Sum</t>
  </si>
  <si>
    <t>Section</t>
  </si>
  <si>
    <t>Item</t>
  </si>
  <si>
    <t xml:space="preserve">Item </t>
  </si>
  <si>
    <t>No</t>
  </si>
  <si>
    <t>VALUE ADDED TAX</t>
  </si>
  <si>
    <t>(Provisional sum based on current rate of VAT)</t>
  </si>
  <si>
    <t>Erosion Protection and Rehabilitation</t>
  </si>
  <si>
    <t>Final Grading</t>
  </si>
  <si>
    <t>Topsoiling</t>
  </si>
  <si>
    <t>Contractual Requirements</t>
  </si>
  <si>
    <t>Ablution and latrine facilities</t>
  </si>
  <si>
    <t>Tools and equipment</t>
  </si>
  <si>
    <t>Supervision for duration of construction</t>
  </si>
  <si>
    <t>Company and head office overhead costs</t>
  </si>
  <si>
    <t>8.4.5</t>
  </si>
  <si>
    <t>Temporary Works</t>
  </si>
  <si>
    <t>Access to works including all temporary roads, excavations and ramps, etc.</t>
  </si>
  <si>
    <t>8.3.2.2</t>
  </si>
  <si>
    <t>Facilities for Contractor</t>
  </si>
  <si>
    <t>Remove all site establishment on completion</t>
  </si>
  <si>
    <t>Conduct HIV/AIDS awareness programme workshops on site for not less than 90% of the workers inclusive of all direct and indirect costs</t>
  </si>
  <si>
    <t>Provide and maintain condom dispenser</t>
  </si>
  <si>
    <t>Provide and maintain HIV/AIDS awareness posters</t>
  </si>
  <si>
    <r>
      <t>SIGNED ON BEHALF OF TENDERER:</t>
    </r>
    <r>
      <rPr>
        <sz val="10"/>
        <rFont val="Arial"/>
        <family val="2"/>
      </rPr>
      <t xml:space="preserve"> ……………………………………………..…………………………………………….</t>
    </r>
  </si>
  <si>
    <t xml:space="preserve">m </t>
  </si>
  <si>
    <t>8.2.8</t>
  </si>
  <si>
    <t>Supply and installation of brick wall closure to ends of all concrete jacking pipes.</t>
  </si>
  <si>
    <t>Supply, mix and place soilcrete with 8% OPC with approved selected fill material in road crossings where instructed by Engineer</t>
  </si>
  <si>
    <t>Tender No.:</t>
  </si>
  <si>
    <t>Water supplies, electric power and communications</t>
  </si>
  <si>
    <t>Provide information regarding voluntary testing of construction workers and counselling, support and care in a monthly report.</t>
  </si>
  <si>
    <t>6.3.1</t>
  </si>
  <si>
    <t>SABS 1200C</t>
  </si>
  <si>
    <t>3.1.4</t>
  </si>
  <si>
    <t>8.3.3.1</t>
  </si>
  <si>
    <t xml:space="preserve">SABS 1200LG </t>
  </si>
  <si>
    <t>Unskilled Labourers</t>
  </si>
  <si>
    <t>hrs</t>
  </si>
  <si>
    <t>Semi Skilled Labourers</t>
  </si>
  <si>
    <t>Construction Hand and Operator</t>
  </si>
  <si>
    <t>Carpenter</t>
  </si>
  <si>
    <t>Clerk</t>
  </si>
  <si>
    <t>Artisans</t>
  </si>
  <si>
    <t>Foreman</t>
  </si>
  <si>
    <t>Gangers and Section Leaders</t>
  </si>
  <si>
    <t>Steel fixer</t>
  </si>
  <si>
    <t>Bricklayer or Plasterer</t>
  </si>
  <si>
    <t>Welder</t>
  </si>
  <si>
    <t>Provisional sum for cost of material</t>
  </si>
  <si>
    <t>Contractors mark-up on material</t>
  </si>
  <si>
    <t>Tenderers to insert the hire rate at which each item will be charged, which is to cover all relevant costs of plant hire, including operating crew</t>
  </si>
  <si>
    <t>Lowbed transport of plant to and from site</t>
  </si>
  <si>
    <t>t.km</t>
  </si>
  <si>
    <t>Bulldozer and ripper (D6 or equivalent)</t>
  </si>
  <si>
    <t>Grader (120G or equivalent)</t>
  </si>
  <si>
    <t>Front end wheel loaders (Cat 950 or similar)</t>
  </si>
  <si>
    <t>Back acting excavators (Hitachi EX200 or similar)</t>
  </si>
  <si>
    <t>T L B</t>
  </si>
  <si>
    <t>Tractors and drawn trailers and rollers</t>
  </si>
  <si>
    <t>Compactors (D72Y or equivalent)</t>
  </si>
  <si>
    <t>Compressors (250CFM or equivalent)</t>
  </si>
  <si>
    <t>Trucks (7t or equivalent)</t>
  </si>
  <si>
    <t>Tip Trucks (10t or equivalent)</t>
  </si>
  <si>
    <t>Water Tanker</t>
  </si>
  <si>
    <t>Plate Compactor</t>
  </si>
  <si>
    <t>Light delivery vehicles (1t or equivalent)</t>
  </si>
  <si>
    <t>km</t>
  </si>
  <si>
    <t>8.2.6</t>
  </si>
  <si>
    <t>4.1.1</t>
  </si>
  <si>
    <t>Standing time costs</t>
  </si>
  <si>
    <t>PSDB  8.3.6.2</t>
  </si>
  <si>
    <t>PSC  8.2.11</t>
  </si>
  <si>
    <t>PSLG 8.2.13</t>
  </si>
  <si>
    <t>8.2.10   PSLG  8.2.10</t>
  </si>
  <si>
    <t>PSDB 8.3.9</t>
  </si>
  <si>
    <t xml:space="preserve">8.2.10 </t>
  </si>
  <si>
    <t>PSDB 8.3.8</t>
  </si>
  <si>
    <t>4.1.2</t>
  </si>
  <si>
    <t>PSA 8.8.11</t>
  </si>
  <si>
    <t>HIV / AIDS awareness</t>
  </si>
  <si>
    <t>Quality Control</t>
  </si>
  <si>
    <t>8.4.2.2</t>
  </si>
  <si>
    <t>PSLB 8.2.2.2</t>
  </si>
  <si>
    <t xml:space="preserve">8.2.2 </t>
  </si>
  <si>
    <t xml:space="preserve"> PSLB 8.2.2.3</t>
  </si>
  <si>
    <t>5.1.2</t>
  </si>
  <si>
    <t>Provision of survey equipment as per PSAB 4.2</t>
  </si>
  <si>
    <t>Provision of Office for the Engineer's Representative as per PSAB 3.2, including toilet facilities as per PSAB 5.2</t>
  </si>
  <si>
    <t>Provision of survey assistants as per PSAB 5.5</t>
  </si>
  <si>
    <t>PSA 8.8.8</t>
  </si>
  <si>
    <t xml:space="preserve">PSA 8.8.2      </t>
  </si>
  <si>
    <t>Other fixed charge obligations, including setting out of works, security of contractor's plant &amp; personnel</t>
  </si>
  <si>
    <t>Provision of office for the Engineer's representative, incl. toilet facilities as per PSAB 3.2 and PSAB 5.2</t>
  </si>
  <si>
    <t>Accommodation of traffic</t>
  </si>
  <si>
    <t xml:space="preserve">Over a route distance not exceeding 2km </t>
  </si>
  <si>
    <t>6.2.1</t>
  </si>
  <si>
    <t>6.2.2</t>
  </si>
  <si>
    <t>Site Boom</t>
  </si>
  <si>
    <t>PSDB 8.3.11</t>
  </si>
  <si>
    <t>Summary</t>
  </si>
  <si>
    <t>a) over 1m and up to and including 2m</t>
  </si>
  <si>
    <t>b) over 2m m and up to and including 3m</t>
  </si>
  <si>
    <t>c) over 3m in steps of 1m</t>
  </si>
  <si>
    <t>no</t>
  </si>
  <si>
    <t>Removal of double brick walls up to 2.4m high and reinstatement after construction.</t>
  </si>
  <si>
    <t>PSC
8.2.13</t>
  </si>
  <si>
    <t>Removal of concrete palisade walls up to 2.4m high and reinstatement after construction.</t>
  </si>
  <si>
    <t>Type 5: Concrete Palisade fencing up to 2.4m high</t>
  </si>
  <si>
    <t>EO Type 1 to 8: Electrical Fencing</t>
  </si>
  <si>
    <t xml:space="preserve"> </t>
  </si>
  <si>
    <t>each</t>
  </si>
  <si>
    <t>TS019</t>
  </si>
  <si>
    <t>TS021</t>
  </si>
  <si>
    <t>TS015</t>
  </si>
  <si>
    <t>TS035</t>
  </si>
  <si>
    <t>TS023</t>
  </si>
  <si>
    <t>TS030</t>
  </si>
  <si>
    <t>sum</t>
  </si>
  <si>
    <t>Provision of bedding from trench excavation:</t>
  </si>
  <si>
    <t>Compaction of selected fill material for the main fill to 93% Mod AASHTO in areas subjected to loads from road traffic.</t>
  </si>
  <si>
    <t>Remove and stockpile topsoil to a depth of 150mm along the route of the pipeline (within working servitude) and maintain</t>
  </si>
  <si>
    <t>2</t>
  </si>
  <si>
    <t>2.1</t>
  </si>
  <si>
    <t>2.2</t>
  </si>
  <si>
    <t>2.3</t>
  </si>
  <si>
    <t>2.4</t>
  </si>
  <si>
    <t>2.5</t>
  </si>
  <si>
    <t>2.6</t>
  </si>
  <si>
    <t>3</t>
  </si>
  <si>
    <t>3.1</t>
  </si>
  <si>
    <t>3.2</t>
  </si>
  <si>
    <t>4</t>
  </si>
  <si>
    <t>4.1.3</t>
  </si>
  <si>
    <t>4.1.4</t>
  </si>
  <si>
    <t>4.1.5</t>
  </si>
  <si>
    <t>5.1</t>
  </si>
  <si>
    <t>6</t>
  </si>
  <si>
    <t>6.1</t>
  </si>
  <si>
    <t>7</t>
  </si>
  <si>
    <t>7.1</t>
  </si>
  <si>
    <t>8.1</t>
  </si>
  <si>
    <t>9</t>
  </si>
  <si>
    <t>9.1</t>
  </si>
  <si>
    <t>Operate and maintain facilities: Facilities for Contractor for duration of contract</t>
  </si>
  <si>
    <t>Additional surveys</t>
  </si>
  <si>
    <t>Office equipment</t>
  </si>
  <si>
    <t>4.1.6</t>
  </si>
  <si>
    <t>PSA 8.10</t>
  </si>
  <si>
    <t>10</t>
  </si>
  <si>
    <t>10.1</t>
  </si>
  <si>
    <t>8.5 (b)(1)</t>
  </si>
  <si>
    <t>8.5 (b)(2)</t>
  </si>
  <si>
    <t>8.5 (a)</t>
  </si>
  <si>
    <t>Carry out operations in a confined and reduced working strip width</t>
  </si>
  <si>
    <t>Materials</t>
  </si>
  <si>
    <t>Plant</t>
  </si>
  <si>
    <t>SANS</t>
  </si>
  <si>
    <t>1200A</t>
  </si>
  <si>
    <t>Skilled labour</t>
  </si>
  <si>
    <t>1.3</t>
  </si>
  <si>
    <t>Labour by class</t>
  </si>
  <si>
    <t>Labour by trade</t>
  </si>
  <si>
    <t>2.7</t>
  </si>
  <si>
    <t>2.8</t>
  </si>
  <si>
    <t>2.9</t>
  </si>
  <si>
    <t>4.3</t>
  </si>
  <si>
    <t>4.10</t>
  </si>
  <si>
    <t>4.13</t>
  </si>
  <si>
    <t>Clear large trees of girth and designated obstacles (See PS2.6, PSC5.9 &amp; PSC 5.10)</t>
  </si>
  <si>
    <t>1.2.1</t>
  </si>
  <si>
    <t>1.2.2</t>
  </si>
  <si>
    <t>1.2.3</t>
  </si>
  <si>
    <t>3.1.6</t>
  </si>
  <si>
    <t>3.1.7</t>
  </si>
  <si>
    <t>4.1.7</t>
  </si>
  <si>
    <t>4.1.8</t>
  </si>
  <si>
    <t>4.1.9</t>
  </si>
  <si>
    <t>4.1.10</t>
  </si>
  <si>
    <t>Over                      Up to and including</t>
  </si>
  <si>
    <t>2.1.1</t>
  </si>
  <si>
    <t>2.1.2</t>
  </si>
  <si>
    <t>2.1.3</t>
  </si>
  <si>
    <t>2.1.4</t>
  </si>
  <si>
    <t>2.1.5</t>
  </si>
  <si>
    <t>2.1.6</t>
  </si>
  <si>
    <t>2.2.1</t>
  </si>
  <si>
    <t>2.6.1</t>
  </si>
  <si>
    <t>Make up deficiency in backfill material:</t>
  </si>
  <si>
    <t>Excavation for Chambers</t>
  </si>
  <si>
    <t>Pipeline Trench Excavation</t>
  </si>
  <si>
    <t>Pipe Bedding</t>
  </si>
  <si>
    <t>Unstable trench bottom</t>
  </si>
  <si>
    <t>6.3.2</t>
  </si>
  <si>
    <t>6.5</t>
  </si>
  <si>
    <t>Finishing</t>
  </si>
  <si>
    <t>7.2</t>
  </si>
  <si>
    <t>Additional geotechnical investigations</t>
  </si>
  <si>
    <t>1200DB 8.3.2 (c)</t>
  </si>
  <si>
    <t>1200DB 8.3.5(a)</t>
  </si>
  <si>
    <t>1200LB</t>
  </si>
  <si>
    <t>PSLB  8.2.1</t>
  </si>
  <si>
    <t>SABS</t>
  </si>
  <si>
    <t>Hand excavation in all material, backfill and compact, to locate and prove existing services to a maximum depth of 2m  (Rate to include for all temporary works including benching, shoring and dewatering where necessary):</t>
  </si>
  <si>
    <t>Provision of bedding by importation from approved borrow pits including all costs for additional handling and transport (provisional):</t>
  </si>
  <si>
    <t>Provision of bedding by importation from commercial or off site sources:</t>
  </si>
  <si>
    <t>Note: Rate to include for forming joint holes to facilitate welding in the field</t>
  </si>
  <si>
    <t>Access to spoil sites</t>
  </si>
  <si>
    <t>Other costs</t>
  </si>
  <si>
    <t>Provisional Sums allowed for by the Client</t>
  </si>
  <si>
    <t>Inspection requirements</t>
  </si>
  <si>
    <t>Radiographic/ Non-destructive testing</t>
  </si>
  <si>
    <t>Additional non-destructive pipeline testing</t>
  </si>
  <si>
    <t xml:space="preserve">Provisional sum for additional non-destructive pipeline testing as directed by Engineer </t>
  </si>
  <si>
    <t>Cleaning and disinfection</t>
  </si>
  <si>
    <t>1.1.1</t>
  </si>
  <si>
    <t>1.1.2</t>
  </si>
  <si>
    <t>Valves</t>
  </si>
  <si>
    <t>4.2.1</t>
  </si>
  <si>
    <t>8.2.3</t>
  </si>
  <si>
    <t>2.3.1</t>
  </si>
  <si>
    <t>Unformed surface finishes</t>
  </si>
  <si>
    <t>VALVE CHAMBERS - VALVES AND PIPE SPECIALS</t>
  </si>
  <si>
    <t>11</t>
  </si>
  <si>
    <t>11.1</t>
  </si>
  <si>
    <t>12</t>
  </si>
  <si>
    <t>12.1</t>
  </si>
  <si>
    <t>Storm water deflection berms / cross embankments / erosion control berms for steep slope erosion protection or for the protection of topsoil stockpiles.</t>
  </si>
  <si>
    <t>Ripping of compacted and disturbed areas to 150mm depth</t>
  </si>
  <si>
    <t>Hand trimming</t>
  </si>
  <si>
    <t>Place topsoil to a depth of 150mm</t>
  </si>
  <si>
    <t>Hydroseeding with appropriate grass seed mix. (Deemed to be inclusive of soil preparation and improvements, materials and labour).</t>
  </si>
  <si>
    <t>b)  Time-related charges for jacking operations at (period to be stated by the contractor):</t>
  </si>
  <si>
    <t>1.1.3</t>
  </si>
  <si>
    <t>1.1.4</t>
  </si>
  <si>
    <t>1.1.5</t>
  </si>
  <si>
    <t>1.2.4</t>
  </si>
  <si>
    <t>1.2.5</t>
  </si>
  <si>
    <t>Recording of jacking parameters</t>
  </si>
  <si>
    <t>6.2</t>
  </si>
  <si>
    <t>Recording of movements</t>
  </si>
  <si>
    <t>Install marker posts at start and end of each jacking section.</t>
  </si>
  <si>
    <t>PIPE JACKING</t>
  </si>
  <si>
    <t>2.1.8</t>
  </si>
  <si>
    <t>Preparation of the Contractor's site specific Health and Safety Plan</t>
  </si>
  <si>
    <t>Principal Contractor's initial obligations in respect of the Occupational Health and Safety Act and Construction Regulations</t>
  </si>
  <si>
    <t>Principal Contractor's time related obligations in respect of the Occupational Health and Safety Act and Construction Regulations</t>
  </si>
  <si>
    <t>Provision of Personal Protective Equipment (PPE)</t>
  </si>
  <si>
    <t>Cost of medical certificates and medical surveillance</t>
  </si>
  <si>
    <t>(a) Initial (baseline) medical examinations</t>
  </si>
  <si>
    <t>Induction training</t>
  </si>
  <si>
    <t>Transportation of Workers</t>
  </si>
  <si>
    <t>Welfare Facilities</t>
  </si>
  <si>
    <t>Occupational Hygiene Surveys</t>
  </si>
  <si>
    <t>Employee wellness programs</t>
  </si>
  <si>
    <t>Submission of the Health and Safety File (hard and soft copies)</t>
  </si>
  <si>
    <t>PS A 8.10</t>
  </si>
  <si>
    <t>Additional topographical surveys and underground service detection by nominated specialist as ordered by Engineer</t>
  </si>
  <si>
    <t>Provisional Sum for supply of office equipment for Engineer's Representative Offices not included under Item 2 of Section 1 of Bill of Quantties</t>
  </si>
  <si>
    <t>SANS 1200D</t>
  </si>
  <si>
    <t>8.3.11</t>
  </si>
  <si>
    <t>9.2</t>
  </si>
  <si>
    <t>PSA 8.11</t>
  </si>
  <si>
    <t>Remove and Stockpile Topsoil</t>
  </si>
  <si>
    <t>Crossing Existing Fences/Walls</t>
  </si>
  <si>
    <t>Fire Breaks</t>
  </si>
  <si>
    <t>Vegetation Re-establishment</t>
  </si>
  <si>
    <t>1.1.6</t>
  </si>
  <si>
    <t>Tie into Existing Pipelines</t>
  </si>
  <si>
    <t>Charging of the Pipeline</t>
  </si>
  <si>
    <t>Acceptance Tests</t>
  </si>
  <si>
    <t>Miscellaneous Work</t>
  </si>
  <si>
    <t>2.3.1.1</t>
  </si>
  <si>
    <t>Supply, operate, maintain and remove traffic control devices, road signs, barricades, warning signs, including signs for construction vehicles and road markings (See PSA5-10) and accommodate traffic</t>
  </si>
  <si>
    <t>Relocation of existing services</t>
  </si>
  <si>
    <t xml:space="preserve">Accredited training programmes are targeted which will provide the beneficiaries with significant and recognized credit value in accordance with the National Qualification Framework (NQF). </t>
  </si>
  <si>
    <t>SKILLS DEVELOPMENT PROGRAM</t>
  </si>
  <si>
    <t>CORPORATE SOCIAL RESPONSIBILITY PROGRAM</t>
  </si>
  <si>
    <t>COMMUNITY LIASON OFFICER</t>
  </si>
  <si>
    <t>Contractors mark-up on Item 12.1</t>
  </si>
  <si>
    <t>Provisional sum for the relocation of existing services (water mains, overhead or underground electrical, etc) by services utilities</t>
  </si>
  <si>
    <t>1.1.7</t>
  </si>
  <si>
    <t>8</t>
  </si>
  <si>
    <t>Photographic records</t>
  </si>
  <si>
    <t>Take and provide photographic records</t>
  </si>
  <si>
    <t>1</t>
  </si>
  <si>
    <t>PSDA 8.3.10</t>
  </si>
  <si>
    <t>Mass Concrete on either site of the jacking</t>
  </si>
  <si>
    <t>TS014</t>
  </si>
  <si>
    <t>Extra over Items 2.1 to 2.2 for excavation in
hard rock and boulder excavation</t>
  </si>
  <si>
    <t>Rand Water 900mm ID dia steel pipeline</t>
  </si>
  <si>
    <t>Rand Water 600mm ID dia steel pipeline</t>
  </si>
  <si>
    <t>6.6</t>
  </si>
  <si>
    <t>t</t>
  </si>
  <si>
    <t>1.2.6</t>
  </si>
  <si>
    <t>1.2.7</t>
  </si>
  <si>
    <t>2.1.7</t>
  </si>
  <si>
    <t>Rand Water 800mm ID dia steel pipeline</t>
  </si>
  <si>
    <t>4.12</t>
  </si>
  <si>
    <t>4.14</t>
  </si>
  <si>
    <t>4.15</t>
  </si>
  <si>
    <t>a)  Selected granular material (Bedding cradle)    (Stage 1)</t>
  </si>
  <si>
    <t>b)  Selected fill material (Selected fill blanket) (Stage1)</t>
  </si>
  <si>
    <t>a)  Selected granular material (Bedding cradle)  (Stage 1)</t>
  </si>
  <si>
    <t>b)  Selected fill material (Selected fill blanket)  (Stage 1)</t>
  </si>
  <si>
    <t>b)  Selected fill material (Selected fill blanket)    (Stage 1)</t>
  </si>
  <si>
    <t>c)  By importation from commercial sources (Stage 2)</t>
  </si>
  <si>
    <t>1.1.8</t>
  </si>
  <si>
    <t>9.1.1</t>
  </si>
  <si>
    <t>9.1.2</t>
  </si>
  <si>
    <t xml:space="preserve">Carried Forward </t>
  </si>
  <si>
    <t>Brought Forward</t>
  </si>
  <si>
    <t>Soilcrete encasement to pipes according to Drawing R027141  as directed by the Engineer (Rate to include for any temporary formwork required).</t>
  </si>
  <si>
    <t>Cellular lightweight Concrete  encasement to pipes according to Drawing R027141  as directed by the Engineer (Rate to include for any temporary formwork required).</t>
  </si>
  <si>
    <t>Supply and install geotextile filter blanket (Grade A4) (Complete as indicated on Drawing R027141)</t>
  </si>
  <si>
    <t>PS SED 8.5</t>
  </si>
  <si>
    <t>Install 5m wide x 2.5m high double gate with 20m refurbished fencing</t>
  </si>
  <si>
    <t>Carports</t>
  </si>
  <si>
    <t>Minimun 2.5m wide covered Car ports at offices</t>
  </si>
  <si>
    <t>Engineer's Provision of Laboratory Equipment and for payment for Specilised Quality Assurance / Control Testing</t>
  </si>
  <si>
    <t xml:space="preserve">R </t>
  </si>
  <si>
    <t>R</t>
  </si>
  <si>
    <t>Protection of Railway Line</t>
  </si>
  <si>
    <t xml:space="preserve">PSA 8.8.3      </t>
  </si>
  <si>
    <t xml:space="preserve">Protection of the Railway Line (See PSA5-11) </t>
  </si>
  <si>
    <t>8.8.4</t>
  </si>
  <si>
    <t xml:space="preserve">Obtain permission, fulfill requirements and maintain facilities to cross, work parallel to or in road surface and to accomodate safe traffic access to various roads: </t>
  </si>
  <si>
    <t>Major roads</t>
  </si>
  <si>
    <t xml:space="preserve"> Sum</t>
  </si>
  <si>
    <t>Minor roads</t>
  </si>
  <si>
    <t>Obtain permissions, fulfill requirements and maintain protection to cross or work parallel to various existing services:</t>
  </si>
  <si>
    <t>Streams and water courses</t>
  </si>
  <si>
    <t>Overhead powerlines and underground earth straps and cables</t>
  </si>
  <si>
    <t>Overhead telephone lines and undergroung connections</t>
  </si>
  <si>
    <t>Rand Water's mains</t>
  </si>
  <si>
    <t>Gas pipelines</t>
  </si>
  <si>
    <t>8.2</t>
  </si>
  <si>
    <t>8.3</t>
  </si>
  <si>
    <t>8.4</t>
  </si>
  <si>
    <t>8.5</t>
  </si>
  <si>
    <t>9.1.3</t>
  </si>
  <si>
    <t>Fences, cables, boreholes, waterpipes, sewers, drains, pipes etc</t>
  </si>
  <si>
    <t>Designer part time construction supervision</t>
  </si>
  <si>
    <t>Allow Provisional Sum for the attendance of a RW official, or any person as designated by RW,  to travel to, inspect manufacturing and testing at the manufacturers premises, to include all travel, accommodation and incidental costs</t>
  </si>
  <si>
    <t>Clear and grub the 20m wide working strip including trees of girth up to 1m and provide a pipelaying platform, an access road, excavation stockpiles, pipe storage strip and pipe storage mounds alongside the trench for pipelaying operations (See PS2.6, PSC5.9 &amp; PSC 5.10)</t>
  </si>
  <si>
    <t>Demolish and remove existing brick and concrete structures, concrete encasement and foundations.</t>
  </si>
  <si>
    <t>a) Reinforced concrete structures</t>
  </si>
  <si>
    <t>b) Brick/Masonry structures</t>
  </si>
  <si>
    <t>c) Tar pavement along pipeline servitude</t>
  </si>
  <si>
    <t>Remove Grass Lawn</t>
  </si>
  <si>
    <t>11.2</t>
  </si>
  <si>
    <t xml:space="preserve">Reinstatement of grass lawn </t>
  </si>
  <si>
    <t>Restricted trench excavation in all materials</t>
  </si>
  <si>
    <t>Depth exceeding 0,0 m but not exceeding 2,0 m</t>
  </si>
  <si>
    <t xml:space="preserve"> m</t>
  </si>
  <si>
    <t xml:space="preserve">Depth exceeding 2,0 m but not exceeding 3,0 m </t>
  </si>
  <si>
    <t>Depth exceeding 3,0 m but not exceeding 4,0 m</t>
  </si>
  <si>
    <t>Depth exceeding 4,0 m but not exceeding 6,0 m</t>
  </si>
  <si>
    <t>Rand Water 2000mm ID dia steel pipeline</t>
  </si>
  <si>
    <t>Rand Water 1900mm ID dia steel pipeline</t>
  </si>
  <si>
    <t>Rand Water 2500mm ID dia steel pipeline</t>
  </si>
  <si>
    <t>20</t>
  </si>
  <si>
    <t>600</t>
  </si>
  <si>
    <t>Depth exceeding 6,0 m</t>
  </si>
  <si>
    <t>8.2.1.a</t>
  </si>
  <si>
    <t>Fixed charges for jacking operations at:</t>
  </si>
  <si>
    <t>1)Chainage 276.476 m (Colenso road crossing)</t>
  </si>
  <si>
    <t>2)Chainage 366.577 m (Barrage road crossing)</t>
  </si>
  <si>
    <t>3)Chainage 951.123 m (Pipe Crossing 1)</t>
  </si>
  <si>
    <t>4)Chainage 3 942.018 m (Private access road crossing)</t>
  </si>
  <si>
    <t>5)Chainage 4 153.814 m (Mario Milani road crossing)</t>
  </si>
  <si>
    <t>7)Chainage 4 452.000 m (Railway Crossing)</t>
  </si>
  <si>
    <t>8)Chainage 5 336.673 m (Pipe Crossing 3)</t>
  </si>
  <si>
    <t>1.2.8</t>
  </si>
  <si>
    <t>a)  Using pneumatic tools (Where blasting is not used (Prov))</t>
  </si>
  <si>
    <t>JACKING ESTABLISHEMENT</t>
  </si>
  <si>
    <t>8.2.9</t>
  </si>
  <si>
    <t>STANDING TIME AND WALL CLOSURES</t>
  </si>
  <si>
    <t>Standing time for pipe jacking gang and the jacking equipment as approved by Engineer</t>
  </si>
  <si>
    <t>Line-up, cut, clean joints and weld, internally and externally, mitres over 1° and up to and including 15° as per Clause TS 2.6.</t>
  </si>
  <si>
    <t>Steel Fabricated  Bends</t>
  </si>
  <si>
    <t>Supply and operate plant and labour to keep the entire pipeline clean  and disinfection of the pipeline after pressure testing in accordance with the Project Specifications as per Clause TS 2.27</t>
  </si>
  <si>
    <t>Charging of Pipeline (Water supplied for pipeline hydraulic testing and disinfection by Rand Water) as per Clause TS 2.28</t>
  </si>
  <si>
    <t>TS001</t>
  </si>
  <si>
    <t>TS005</t>
  </si>
  <si>
    <t>1)Chainage 277.130 m (Colenso road crossing)</t>
  </si>
  <si>
    <t>2)Chainage 366.509 m (Barrage road crossing)</t>
  </si>
  <si>
    <t>Refer to Drg. Nos R02730/11/01 - R02730/11/08 for pipe jacking at road and rail crossings</t>
  </si>
  <si>
    <t>Proposed tie in at Chainage 6016.000 as per drawing R027304/14/3</t>
  </si>
  <si>
    <t>All valves to be in accordance with RW Specifications. (All valves to be supplied and installed as indicated on drawings including valve supports).</t>
  </si>
  <si>
    <t>SABS 1200DK</t>
  </si>
  <si>
    <t>GABIONS AND PITCHING</t>
  </si>
  <si>
    <t>All excavation for gabions and pitching measured under Section DA</t>
  </si>
  <si>
    <t>Surface preparation for bedding of gabions</t>
  </si>
  <si>
    <t>Construct gabions using galvanised wire mesh nominal internal diameter 2.5mm nominal external diameter 3.5mm.  Diaphragms at 1.0m centres. The rate shall cover hand picked stone from commercial source.</t>
  </si>
  <si>
    <t>Mattresses 6m x 2m x 0,23 m deep</t>
  </si>
  <si>
    <t>Mattresses 5m x 5m x 0,23 m</t>
  </si>
  <si>
    <t>Gabion rock fill as per drawing RB181951</t>
  </si>
  <si>
    <t>Geotextiles:</t>
  </si>
  <si>
    <t>Bidim A5 (or equal)</t>
  </si>
  <si>
    <t>Bidim A7 (or equal)</t>
  </si>
  <si>
    <t>Grouted heavy pitching</t>
  </si>
  <si>
    <t>Backing for pitching (Provisional as approved by the Engineer)</t>
  </si>
  <si>
    <t>TS013</t>
  </si>
  <si>
    <r>
      <t xml:space="preserve">600mm∅ x 90° Flanged Bend.                                                                              OD = 620mm∅, t = 10mm </t>
    </r>
    <r>
      <rPr>
        <b/>
        <sz val="10"/>
        <rFont val="Arial"/>
        <family val="2"/>
      </rPr>
      <t>(Item 4)</t>
    </r>
  </si>
  <si>
    <r>
      <t xml:space="preserve">600mm∅ x 1050mm Long Spool Piece Flanged Both Ends.                                                                              OD = 620mm∅, t = 10mm </t>
    </r>
    <r>
      <rPr>
        <b/>
        <sz val="10"/>
        <rFont val="Arial"/>
        <family val="2"/>
      </rPr>
      <t>(Item 5)</t>
    </r>
  </si>
  <si>
    <r>
      <t xml:space="preserve">600mm∅ sluice valve </t>
    </r>
    <r>
      <rPr>
        <b/>
        <sz val="10"/>
        <rFont val="Arial"/>
        <family val="2"/>
      </rPr>
      <t>(Item 1)</t>
    </r>
  </si>
  <si>
    <t>6.3</t>
  </si>
  <si>
    <t>6.7</t>
  </si>
  <si>
    <t>8.8.4.a</t>
  </si>
  <si>
    <t>Existing services:</t>
  </si>
  <si>
    <t xml:space="preserve">Supply or hire specialist equipment for the detection of underground services </t>
  </si>
  <si>
    <t xml:space="preserve">The use of equipment referred to in item (a) above </t>
  </si>
  <si>
    <t xml:space="preserve">Excavation by hand in soft material to expose services  </t>
  </si>
  <si>
    <t>Temporary protection</t>
  </si>
  <si>
    <t>PSA 8.8.9</t>
  </si>
  <si>
    <t>Spread layer of spoil 300 mm thick over road surfaces and remove when pipe installation has been completed</t>
  </si>
  <si>
    <t>PSA 8.8.10</t>
  </si>
  <si>
    <t>Protection of the Works</t>
  </si>
  <si>
    <t>CCTV Inspection</t>
  </si>
  <si>
    <t>PSA 8.16</t>
  </si>
  <si>
    <t xml:space="preserve">Engineer's Provision for reinstatement headwalls </t>
  </si>
  <si>
    <t>Type 8: Steel Palisade fencing up to 2.4m high</t>
  </si>
  <si>
    <t>5.2</t>
  </si>
  <si>
    <t>5.4</t>
  </si>
  <si>
    <t>PSDB 8.3.5(b)</t>
  </si>
  <si>
    <t>5.5</t>
  </si>
  <si>
    <t>4.16</t>
  </si>
  <si>
    <t>5.6</t>
  </si>
  <si>
    <t>50</t>
  </si>
  <si>
    <t>100</t>
  </si>
  <si>
    <t>Welding of flanges to one side of the mitre bend as well as pipe cuts as per clause TS2.6.</t>
  </si>
  <si>
    <t>Manufacture of Pipe Specials</t>
  </si>
  <si>
    <t>Installation of Pipe Specials</t>
  </si>
  <si>
    <t>1.1.1.1</t>
  </si>
  <si>
    <t>1.1.1.2</t>
  </si>
  <si>
    <t>1.1.1.3</t>
  </si>
  <si>
    <t>4.7</t>
  </si>
  <si>
    <t>4.8</t>
  </si>
  <si>
    <t>4.9</t>
  </si>
  <si>
    <t>4.11</t>
  </si>
  <si>
    <t>5.3</t>
  </si>
  <si>
    <t>2.6.2</t>
  </si>
  <si>
    <t>4.1.1.1</t>
  </si>
  <si>
    <t>4.1.1.2</t>
  </si>
  <si>
    <t>4.1.1.3</t>
  </si>
  <si>
    <t>4.1.1.4</t>
  </si>
  <si>
    <t>4.1.1.5</t>
  </si>
  <si>
    <t>4.1.1.6</t>
  </si>
  <si>
    <t>1.2.1.1</t>
  </si>
  <si>
    <t>1.2.1.2</t>
  </si>
  <si>
    <t>1.2.1.3</t>
  </si>
  <si>
    <t>2.1.1.1</t>
  </si>
  <si>
    <t>2.2.1.1</t>
  </si>
  <si>
    <t>3.1.1.1</t>
  </si>
  <si>
    <t>3.1.1.2</t>
  </si>
  <si>
    <t>3.1.1.3</t>
  </si>
  <si>
    <t>3.1.1.4</t>
  </si>
  <si>
    <t>3.1.1.5</t>
  </si>
  <si>
    <t>3.2.1.1</t>
  </si>
  <si>
    <t>3.2.1.2</t>
  </si>
  <si>
    <t>3.2.1.3</t>
  </si>
  <si>
    <t>4.2.1.1</t>
  </si>
  <si>
    <t>4.2.1.2</t>
  </si>
  <si>
    <t>4.3.1</t>
  </si>
  <si>
    <t>4.3.1.1</t>
  </si>
  <si>
    <r>
      <t xml:space="preserve">600mm∅ Ellipsoidal Dome                                                                    OD = 620mm∅, t = 12.7mm </t>
    </r>
    <r>
      <rPr>
        <b/>
        <sz val="10"/>
        <rFont val="Arial"/>
        <family val="2"/>
      </rPr>
      <t>(Item 6)</t>
    </r>
  </si>
  <si>
    <t>3.2.1.4</t>
  </si>
  <si>
    <t>3.2.1.5</t>
  </si>
  <si>
    <t>3.3.1.1</t>
  </si>
  <si>
    <t>4.1.2.1</t>
  </si>
  <si>
    <t>4.1.2.2</t>
  </si>
  <si>
    <t>4.1.2.3</t>
  </si>
  <si>
    <t>4.1.2.4</t>
  </si>
  <si>
    <t>4.1.2.5</t>
  </si>
  <si>
    <t>4.1.2.6</t>
  </si>
  <si>
    <t>4.1.2.7</t>
  </si>
  <si>
    <t>4.1.2.8</t>
  </si>
  <si>
    <t xml:space="preserve">Extra over 1.2 for packing selected stones for exposed face </t>
  </si>
  <si>
    <t>Grouting of external voids with bentonite</t>
  </si>
  <si>
    <t>406.4mm OD flanged one end straight pipe (2)</t>
  </si>
  <si>
    <t>114.3mm OD flanged both ends straight pipe (3)</t>
  </si>
  <si>
    <t>4.2.1.3</t>
  </si>
  <si>
    <t>TS002</t>
  </si>
  <si>
    <t>2.1.9</t>
  </si>
  <si>
    <t>Supply 36mm steel galvanized conduit with saddles and end plastic caps @ 6m/chamber</t>
  </si>
  <si>
    <t>TS044</t>
  </si>
  <si>
    <t xml:space="preserve">Supply pipe cable connection and coating repair material </t>
  </si>
  <si>
    <t xml:space="preserve">Supply chamber monitoring point and marker plate as per drawing </t>
  </si>
  <si>
    <t xml:space="preserve">no </t>
  </si>
  <si>
    <t xml:space="preserve">Supply chamber  marker plate as per drawing </t>
  </si>
  <si>
    <t>Cross Bonding Facilities  to Foreign Pipelines</t>
  </si>
  <si>
    <t>Supply PRE and Coupon</t>
  </si>
  <si>
    <t>AC Mitigation System</t>
  </si>
  <si>
    <t>TS032</t>
  </si>
  <si>
    <t>Supply DC De-couplers</t>
  </si>
  <si>
    <t>Supply Zinc ribbon</t>
  </si>
  <si>
    <t>5.1.3</t>
  </si>
  <si>
    <t>Supply Chamber earth mat</t>
  </si>
  <si>
    <t>Installation Activities</t>
  </si>
  <si>
    <t>Install PRE and Coupon as per Drw 27374</t>
  </si>
  <si>
    <t>Service Detection, Excavation, Trenching and Backfilling</t>
  </si>
  <si>
    <t>7.1.1</t>
  </si>
  <si>
    <t>Install 36mm steel galvanized conduit with saddles and end plastic caps @ 6m/chamber</t>
  </si>
  <si>
    <t>7.1.2</t>
  </si>
  <si>
    <t>7.1.3</t>
  </si>
  <si>
    <t>7.1.4</t>
  </si>
  <si>
    <t>7.1.5</t>
  </si>
  <si>
    <t xml:space="preserve">Install pipe cable connection and coating repair material </t>
  </si>
  <si>
    <t>7.1.6</t>
  </si>
  <si>
    <t>Install cable lugs and cable to pipe stud welding</t>
  </si>
  <si>
    <t>7.1.7</t>
  </si>
  <si>
    <t xml:space="preserve">Install chamber monitoring point and marker plate as per drawing </t>
  </si>
  <si>
    <t>7.1.8</t>
  </si>
  <si>
    <t xml:space="preserve">Install chamber  marker plate as per drawing </t>
  </si>
  <si>
    <t>7.1.9</t>
  </si>
  <si>
    <t>8.1.1</t>
  </si>
  <si>
    <t>8.1.3</t>
  </si>
  <si>
    <t>8.1.4</t>
  </si>
  <si>
    <t>8.1.5</t>
  </si>
  <si>
    <t>TS011</t>
  </si>
  <si>
    <t>Liase with Foreign service owners and perfom inteference test</t>
  </si>
  <si>
    <t>8.1.6</t>
  </si>
  <si>
    <t>AC mitigation System</t>
  </si>
  <si>
    <t>Install DC De-couplers at chainage 5244 and 6013</t>
  </si>
  <si>
    <t>Install Zinc Ribbon from chainage 5200 to 6020</t>
  </si>
  <si>
    <t>9.1.4</t>
  </si>
  <si>
    <t xml:space="preserve">Commission and Testing </t>
  </si>
  <si>
    <t>10.1.1</t>
  </si>
  <si>
    <t>10.1.2</t>
  </si>
  <si>
    <t xml:space="preserve">Commissioning and Interference Testing </t>
  </si>
  <si>
    <t xml:space="preserve">Final Documentation and Handover </t>
  </si>
  <si>
    <t>Supply Activities</t>
  </si>
  <si>
    <t>Supply connection link panel for all valve chamber connections as per Drawing No RA_27645</t>
  </si>
  <si>
    <t>Supply concrete mass as per Drawing No RA_27646 for cable encasement</t>
  </si>
  <si>
    <t>Drg. RA_17300</t>
  </si>
  <si>
    <t>Drg. RA_27645</t>
  </si>
  <si>
    <t>Install connection link panel for all valve chamber connections as per Drawing No R0_27645</t>
  </si>
  <si>
    <t>Install concrete mass as per Drawing No RA_27376 for cable encasement</t>
  </si>
  <si>
    <t>Drg. R0_27645</t>
  </si>
  <si>
    <t>Install Valve Chamber Earth mat from (in valve chambers between chainage 4200 to 6016) as per Drawing No RA_27375</t>
  </si>
  <si>
    <r>
      <t xml:space="preserve">600mm∅ x 90° Flanged Bend.                                                                              OD = 620mm∅, t = 10mm </t>
    </r>
    <r>
      <rPr>
        <b/>
        <sz val="10"/>
        <rFont val="Arial"/>
        <family val="2"/>
      </rPr>
      <t>(Item 7)</t>
    </r>
  </si>
  <si>
    <r>
      <t xml:space="preserve">600mm∅ x 1607mm Long Spool Piece Flanged Both Ends.                                                                              OD = 620mm∅, t = 10mm </t>
    </r>
    <r>
      <rPr>
        <b/>
        <sz val="10"/>
        <rFont val="Arial"/>
        <family val="2"/>
      </rPr>
      <t>(Item 8)</t>
    </r>
  </si>
  <si>
    <r>
      <t xml:space="preserve">600mm∅ x 1700mm long Puddled Pipe Flanged Both Ends                                                                              OD = 620mm∅, t = 10mm </t>
    </r>
    <r>
      <rPr>
        <b/>
        <sz val="10"/>
        <rFont val="Arial"/>
        <family val="2"/>
      </rPr>
      <t>(Item 2)</t>
    </r>
  </si>
  <si>
    <r>
      <t xml:space="preserve">600mm∅ x 2100mm long Puddled Pipe Flanged Both Ends.                                                                              OD = 620mm∅, t = 10mm </t>
    </r>
    <r>
      <rPr>
        <b/>
        <sz val="10"/>
        <rFont val="Arial"/>
        <family val="2"/>
      </rPr>
      <t>(Item 3)</t>
    </r>
  </si>
  <si>
    <t>Name Board as per Engineer's instruction, refer to Drawing.</t>
  </si>
  <si>
    <t>Compilation of As Built drawings/ information</t>
  </si>
  <si>
    <t>The identification of spoil sites for the disposal of unsuitable or surplus excavation materials, negotiations and agreement with relevant owners and/or authorities and the provision of access to designated spoil sites as per PS 17</t>
  </si>
  <si>
    <t>Service Detection as per TS4.3</t>
  </si>
  <si>
    <t>Undergound service detection by nominated specialist</t>
  </si>
  <si>
    <t>Name Board as per Engineer's instruction</t>
  </si>
  <si>
    <t>Provision of data and network connection  as per PSAB 4.1</t>
  </si>
  <si>
    <t>Dealing with water (See PS A 8.8.7 and refer Geotechnical Report)</t>
  </si>
  <si>
    <t>Moving of equipment over road crossings and railway lines</t>
  </si>
  <si>
    <t>PSA 8.3.14</t>
  </si>
  <si>
    <t>HERITAGE IMPACT STUDY UPDATE</t>
  </si>
  <si>
    <t xml:space="preserve">Updating the Heritage Impact Assessment study conducted in 2016, for submission to the competent authority. </t>
  </si>
  <si>
    <t xml:space="preserve">Conducting full public participartion (As per NEMA requirements including site notices, placement of newspaper advert, Background information documents)   </t>
  </si>
  <si>
    <t>Submission of updated study to the competent Authority</t>
  </si>
  <si>
    <t>Notification of the IAPs of the HIA ROD.</t>
  </si>
  <si>
    <t>Repairs to damaged pipe coating, lining and flanges (not caused by contractor) as ordered by the Engineer</t>
  </si>
  <si>
    <t>Reinstatement of Existing roads</t>
  </si>
  <si>
    <t>Reinstatement of existing road as per Authorities or Road Owner or  Design requirements.</t>
  </si>
  <si>
    <t>PSA8.10</t>
  </si>
  <si>
    <t>Traffic Management Plan</t>
  </si>
  <si>
    <t>Provisional Sums allowed for by the Contractor</t>
  </si>
  <si>
    <t>TS1.16.15</t>
  </si>
  <si>
    <t>Allow Provisional Sum for radiographic examination of circumferential welds by nominated Specialist as ordered by the Engineer</t>
  </si>
  <si>
    <t>DCVG surveys</t>
  </si>
  <si>
    <t>TS1.16.21</t>
  </si>
  <si>
    <t>Allow Provisional Sum for DCVG surveys by nominated Specialist as ordered by the Engineer</t>
  </si>
  <si>
    <t>Generator to suit the power requirements of the contractor's equipment.</t>
  </si>
  <si>
    <t>Operate and maintain facilities: Facilities for Engineer for duration of contract (SABS 1200AB)</t>
  </si>
  <si>
    <t>11.1.1</t>
  </si>
  <si>
    <t>11.1.2</t>
  </si>
  <si>
    <t>13.1</t>
  </si>
  <si>
    <t>13.2</t>
  </si>
  <si>
    <t>14</t>
  </si>
  <si>
    <t>SUMMARY SUBTOTAL A</t>
  </si>
  <si>
    <t>Contractors mark-up on Items 8.1.1</t>
  </si>
  <si>
    <t>Corporate Social Responsibility programs aimed at improving the livelihood of the community</t>
  </si>
  <si>
    <t>Contractors mark-up on Items 8. 2.1</t>
  </si>
  <si>
    <t>PS SED  8.5</t>
  </si>
  <si>
    <t>Community Liaison Officer. A key component in aiding the realisation of the SED objectives is effective community liaison with all the relevant role-players, structures, civic organisations and the community at large.</t>
  </si>
  <si>
    <t>Contractors mark-up on Items 8.3.1</t>
  </si>
  <si>
    <t>SED Administration</t>
  </si>
  <si>
    <t>Labour Management Services</t>
  </si>
  <si>
    <t>Contractors mark-up on Items 8.4.1</t>
  </si>
  <si>
    <t>Amount of 1.1</t>
  </si>
  <si>
    <t>Amount of 2.1</t>
  </si>
  <si>
    <t>Amount of 3.1</t>
  </si>
  <si>
    <t>Amount of 4.1</t>
  </si>
  <si>
    <t>Demolish and Remove Structures including provision of security</t>
  </si>
  <si>
    <t>Dealing with Existing Fences and Walls including provision of security</t>
  </si>
  <si>
    <t>Remove grass lawn from private properties, maintain and reinstate</t>
  </si>
  <si>
    <t>Landscape Preservation and Conservation of Fauna and Flora</t>
  </si>
  <si>
    <t>Transplanting of trees/shrubs within the road reserve, of main stem girth (See PS2.6):</t>
  </si>
  <si>
    <t>a) up to 1500mm</t>
  </si>
  <si>
    <t>b) over 1500mm</t>
  </si>
  <si>
    <t>13.1.1</t>
  </si>
  <si>
    <t>13.1.2</t>
  </si>
  <si>
    <t>a)</t>
  </si>
  <si>
    <t>a)   0m                   2.0m</t>
  </si>
  <si>
    <t>Excavate in all materials for trenches, backfill, compact and dispose of surplus material:</t>
  </si>
  <si>
    <t>Trial Blasting</t>
  </si>
  <si>
    <t>PSDB 8.3.12</t>
  </si>
  <si>
    <t xml:space="preserve">Controlled Chemical Blasting </t>
  </si>
  <si>
    <t>2.3.2</t>
  </si>
  <si>
    <t>a) From other necesssary excavations on site by blending materials on site (Stage 2)</t>
  </si>
  <si>
    <t>Supply and install 38 mm crushed stone wrapped (Complete as indicated on Drawing R027141)</t>
  </si>
  <si>
    <t>2.5.1</t>
  </si>
  <si>
    <t>Rip and recompact pipe foundation from trench bottom up to 0.2m depth for unstable in-situ materials</t>
  </si>
  <si>
    <t>Protection of Existing Services that intersect a trench:</t>
  </si>
  <si>
    <t>PSDB
8.3.5(b)</t>
  </si>
  <si>
    <t>Protection of Existing Services that adjoin a trench:</t>
  </si>
  <si>
    <t xml:space="preserve">PSDB 8.2.2.4.1  </t>
  </si>
  <si>
    <t>PSDB 8.2.2.4.2</t>
  </si>
  <si>
    <t>TS5.1</t>
  </si>
  <si>
    <t>INSPECTION OF PIPES</t>
  </si>
  <si>
    <t>TS5.1.2</t>
  </si>
  <si>
    <t>Refurbishment of coating on damaged pipes after inspection, costs to include all plant, labour, equipment, materials,loading and unloading,  transport to the repair plant, cost of lining materials, coating materials and transporting to the point of installation  per TS 2.9</t>
  </si>
  <si>
    <t>Refurbishment of lining on damaged pipes after inspection, costs to include all plant, labour, equipment, materials,loading and unloading,  transport to the repair plant, cost of lining materials, coating materials and transporting to the point of installation as per TS 2.9</t>
  </si>
  <si>
    <t>TS5.2</t>
  </si>
  <si>
    <t>Supply and operation of plant and the supply of labour to load and unload the pipes from the supplier's vehicles and the laydown of the pipes within the load site and/or in the temporary laydown areas along the pipeline route and/or to certain positions along the route of the pipeline. The cost to supply and to form storage mounds and measures taken to protect the pipes during this procedure will be included in this item.</t>
  </si>
  <si>
    <t>TS5.3</t>
  </si>
  <si>
    <t>Removal / Installation of Internal Bracing</t>
  </si>
  <si>
    <t>Removal of the supplier's internal bracing, return the supplier's bracing to the supplier's manufacturing plant, the installation of the Contractor's own temporary bracing and the removal thereof on completion of installation and backfilling. The cost to repair subsequent damage due to the removal and installation of the bracing will be included in this item.  Mounds and measures taken to protect the pipes during this procedure will be included in this item.</t>
  </si>
  <si>
    <t>Measure, record, reconcile the OD's, ID's , thickness, ovality, grade, coating and lining of all stored pipes/flanges and submit a " Condition assessment report of the pipe inventory  Rand Water's Emhlangeni Depot and other storage areas " to the Engineer for approval</t>
  </si>
  <si>
    <t xml:space="preserve">Supply and Delivery of Steel Pipes </t>
  </si>
  <si>
    <t>TS5.1.1</t>
  </si>
  <si>
    <t>TS5.5</t>
  </si>
  <si>
    <t>Install Pipes in Trenches</t>
  </si>
  <si>
    <t>Examine pipes prior to placing in the trench, repair all defects, placing the pipe in the prepared trench including the supply and operation of plant and supply of labour to execute the work, cleaning of joints, vertical and horizontal lining up of the pipe including the supply and operation of plant and supply of labour to execute the work, supply, installation and removal of protective measures and internal welding of the joints.</t>
  </si>
  <si>
    <t>TS 5.13</t>
  </si>
  <si>
    <t>TS5.6</t>
  </si>
  <si>
    <t>Install Pipes through culverts or sleeves (Pipe Jacking)</t>
  </si>
  <si>
    <t>Examine pipes prior to placing through the culvert or sleeve, repair all defects, prepare the pipes for installation through sleeves, placing the pipe in the existing culvert or sleeve including the supply and operation of plant and supply of labour to execute the work, cleaning of joints, vertical and horizontal lining up of the pipe including the supply and operation of plant and supply of labour to execute the work, supply, installation and removal of protective measures and internal welding of the joints.</t>
  </si>
  <si>
    <t>TS5.8</t>
  </si>
  <si>
    <t>Installation of Internal and External Field Joint Corrosion Protection</t>
  </si>
  <si>
    <t>Internal field joint protection (Epoxy coating).</t>
  </si>
  <si>
    <t>TS 5.9</t>
  </si>
  <si>
    <t>Supply and operate plant and supply of material and labour to apply external field joint corrosion protection to the entire mitre as per Clause TS2.12</t>
  </si>
  <si>
    <t>TS 5.10</t>
  </si>
  <si>
    <t>Lobster bends over 15° up to and including 30° - 2 mitres, 1 full segment.</t>
  </si>
  <si>
    <t>Lobster bends over 30° up to and including 60° - 2 mitres, 2 full segments.</t>
  </si>
  <si>
    <t>Lobster bends over 60° up to and including 90° - 2 mitres, 3 full segments.</t>
  </si>
  <si>
    <t>Corrosion protection at flanged joints as per Clauses TS 2.33.4 and TS 2.33.5</t>
  </si>
  <si>
    <t>TS 5.8</t>
  </si>
  <si>
    <t>Flanged Joints Corrosion Protection</t>
  </si>
  <si>
    <t>Supply and operate all plant, equipment (including temporary 2:1 steel taper and steel dome and or a blank flange welded to pipeline if required) and machinery and the cost of labour to execute pressure tests as per the requirements of TS2.8 + TS2.30 for the pipeline sections and to the test pressure specified by the Engineer.</t>
  </si>
  <si>
    <t>TS 5.16</t>
  </si>
  <si>
    <t>TS 5.18</t>
  </si>
  <si>
    <t>TS 5.19</t>
  </si>
  <si>
    <t>TS 5.22</t>
  </si>
  <si>
    <t>1..1</t>
  </si>
  <si>
    <t>1.6.1</t>
  </si>
  <si>
    <t>9.1.5</t>
  </si>
  <si>
    <t>9.1.6</t>
  </si>
  <si>
    <t>Steel Pipe Mitre Bends</t>
  </si>
  <si>
    <t>Extra over 10.1.1 for testing of jacked pipes prior to to laying through 900mm dia jacked sleeves</t>
  </si>
  <si>
    <t xml:space="preserve">Manufacture of pipe fittings, complete as shown on the drawings, including for the supplying of materials, handling and installation in accordance with the specifications.  Rate to include cutting into the pipeline and welding (Or jointing with flanges as required) and for making good of coating and lining as per specification.    Flanges according to Rand Water Specification (Dwg A11791). </t>
  </si>
  <si>
    <t>TS 5.12</t>
  </si>
  <si>
    <t>Take delivery and installation of pipe fittings, complete as shown on the drawings, including for the supplying of materials, handling , transport and installation in accordance with the specifications.  Rate to include cutting into the pipeline and welding (Or jointing with flanges as required) and for making good of coating and lining as per specification.    Flanges according to Rand Water Specification (Dwg A11791).</t>
  </si>
  <si>
    <t>STOP COCK</t>
  </si>
  <si>
    <t>25mm Stop Cock</t>
  </si>
  <si>
    <t>Fittings for Isolation Valve Chamber at Chainage 3 000 - Refer to Drg. No. R027304/14/1</t>
  </si>
  <si>
    <t>4.3.1.2</t>
  </si>
  <si>
    <t>Collect and install stop cock on either side on large sluice valves, rate to include cutting into the pipeline, welding and making good of coating/lining</t>
  </si>
  <si>
    <t>b)  Using chemical explosives (where permitted)</t>
  </si>
  <si>
    <t>Filling of cement/sand mix ratio 1:2 with plasticiser, to fill the void between outer sleeve surface and excavation face for jackings for the 620mm diameter steel pipes at:</t>
  </si>
  <si>
    <t>Install 620mm OD steel pipe through 1090mm OD pre-cast concrete sleeves (jacked pipe) with the steel pipe extending on each side of concrete jacking sleeve as per jacking details</t>
  </si>
  <si>
    <t>6.4</t>
  </si>
  <si>
    <t>6.8</t>
  </si>
  <si>
    <t>days</t>
  </si>
  <si>
    <t>Infrared scanning of the grouting voids to ensure voids are filled 100%</t>
  </si>
  <si>
    <t>1.0</t>
  </si>
  <si>
    <t>Detect existing services at all launching and reception pits including exposing and backfilling</t>
  </si>
  <si>
    <t>6)Chainage 4 330.851 m (Pipe Crossing 2)</t>
  </si>
  <si>
    <t>Supply and Jack Pipes</t>
  </si>
  <si>
    <t>Supply and install 1090mm OD, Class 100D, 900 mm nominal diameter precast concrete in the wall interlocking pipes (SABS 677) for jacking by pipe jacking method, complete with excavations in soft and intermediate material and grouting of external voids with a 1:2 cement and plasticiser mix, for the following road and railway crossings:</t>
  </si>
  <si>
    <t xml:space="preserve">8.2.6 &amp; PSLG 8.2.6   8.2.3   8.2.4 </t>
  </si>
  <si>
    <t>Extra over 2.1.3 to 2.1.8 for excavation in rock.</t>
  </si>
  <si>
    <t>GROUTING VOIDS - including costs for 2nd visit to site upon completion of pipe laying,</t>
  </si>
  <si>
    <t>4.1.1.7</t>
  </si>
  <si>
    <t>4.1.1.8</t>
  </si>
  <si>
    <t>Add 15% of Subtotal A ………..…….……………………..………...……..………………</t>
  </si>
  <si>
    <t>Allow Provisional Sum for pipeline external condition assessment at tie-ins and pipe bridge crossing at Vaal River Bridge Crossing by nominated Specialist as ordered by the Engineer</t>
  </si>
  <si>
    <t xml:space="preserve">Transportation including loading and offloading from Emhlangeni Pipe Plant or Lay down area where the specials are manufactured by RW </t>
  </si>
  <si>
    <t>PSDA 8.3.2 (a)</t>
  </si>
  <si>
    <t>Supply, operate, maintain and remove of traffic control devices, road signs, barricades, warning signs, including signs for construction vehicles and road markings and accommodate traffic (See PSA 5.10 + PS9)</t>
  </si>
  <si>
    <t>Provide all staff and equipment and conduct internal CCTV inspection of pipeline. Cameras and equipment shall be launched into pipeline at air valve stubs (min 300 mm opening) which are spaced at between 400 m and 650 m apart. (As per TS 2.36)</t>
  </si>
  <si>
    <t>Fittings for Tie-in at Start - Chainage 0.000 (Same fittings as on Drawing R027304/14/2)</t>
  </si>
  <si>
    <t>Fittings for Isolation Valve Chamber at Chainage 6 013.864 -Refer to Drg. No. R027304/14/2</t>
  </si>
  <si>
    <t>DN400 - S355JR - 6mm thick collar plate (1)</t>
  </si>
  <si>
    <t xml:space="preserve">DN 100 PN10 Air Valves </t>
  </si>
  <si>
    <t>Hand excavation in all material for trenches 1.2 m wide, backfill, compact and dispose of surplus and/or unsuitable material (No additional payment for overhaul), for pipes 600mm outside diameter for the depths below (Rate to include for all temporary works, including benching, shoring and dewatering where necessary and adherence to Drg. RA27141 and geotechnical recommendations):</t>
  </si>
  <si>
    <t>Supply and transport loose flanges to site complete with bolts, nuts and gaskets (refer to Dawing A11791 for flange details).</t>
  </si>
  <si>
    <t>Allow Provisional Sum for repair to pipework or structural work at Vaal River Bridge Crossing due to pipeline external condition assessment at tie-ins and pipe bridge crossing</t>
  </si>
  <si>
    <t>100mm∅  isolation sluice gate valve for air valve (3500 kPa)</t>
  </si>
  <si>
    <t>Rand Water reserves the right to supply the specials or valves manufactured by Emhlangeni Plant (As described in PS1)</t>
  </si>
  <si>
    <t>Emergency preparedness funding</t>
  </si>
  <si>
    <t>The rate for this item shall include costs for inductions and environmental awareness and training</t>
  </si>
  <si>
    <t>The rate for this item shall include costs for establishment of construction campsite and working areas</t>
  </si>
  <si>
    <t>Establishment of site camp and works area.</t>
  </si>
  <si>
    <t>Signage measuring a minimum of 30mmx30mm must also be made available for no go areas.</t>
  </si>
  <si>
    <t>9.3.4 to 9.3.4.2</t>
  </si>
  <si>
    <t>Barricading and demarcation</t>
  </si>
  <si>
    <t>9.4 to 9.4.6</t>
  </si>
  <si>
    <t>The rate for this item shall include costs for  pollution prevention and preservation of environmental resources</t>
  </si>
  <si>
    <t>a) Cleaning the site of litter and rubble</t>
  </si>
  <si>
    <t>b)Weed control on site</t>
  </si>
  <si>
    <t>c)  Appropriate skips for waste separation</t>
  </si>
  <si>
    <t>d)General waste Waste removal</t>
  </si>
  <si>
    <t>e)Hazardous waste Waste removal</t>
  </si>
  <si>
    <t>f)Recycled waste management  Waste removal</t>
  </si>
  <si>
    <t xml:space="preserve">g) Spillage kits to clean up spillages  </t>
  </si>
  <si>
    <t>h) Hard impervious surfaces for storage of chemicals</t>
  </si>
  <si>
    <t>i)Bunding facility for hazardous products</t>
  </si>
  <si>
    <t>K) Drip trays for all vehicles staying on site over night</t>
  </si>
  <si>
    <t>Preservation of the environment: fauna ,flora, scenic value,  Archaeological artefacts</t>
  </si>
  <si>
    <t>9.5.3</t>
  </si>
  <si>
    <t>Lump Sum</t>
  </si>
  <si>
    <t>Final clean up and rehabilitation of the construction camp to the state in which it was prior to comencement of work</t>
  </si>
  <si>
    <t>Appointment of an environmental officer fot the duration of the work</t>
  </si>
  <si>
    <t xml:space="preserve">Administrative requirements as per environmental specification.                                             • Understanding of compliance
• Preparation of environmental file and work program approval.
• Preparations of method statements (management of all waste, Keeping the site clean and weed free, final clean up of site and campsite). 
• Maintaining of auditing of site compliances
• Reporting of environmental incidence
• Signing off of work for payment 
• Emergency preparedness retainement for external services
• Programme scheduling details of administrative matters:
</t>
  </si>
  <si>
    <t>a)          Provision for bee, snake and other fauna removal</t>
  </si>
  <si>
    <t>b)          Provision for hydrocarbon spillages that require intervention from professional clean up provider</t>
  </si>
  <si>
    <t>c)           Provision to clean up sewage spillages</t>
  </si>
  <si>
    <t>d)          Equipment for fire fighting</t>
  </si>
  <si>
    <t>e)          Call out of fire department</t>
  </si>
  <si>
    <t xml:space="preserve">Environmental awareness and training </t>
  </si>
  <si>
    <t xml:space="preserve">Social integration of the project to the public </t>
  </si>
  <si>
    <t xml:space="preserve">Signage The rate for this item must cover all expenses incurred in preparing signage at the entrance of the site offices indicating the following information </t>
  </si>
  <si>
    <t>·        The contractor’s contact numbers</t>
  </si>
  <si>
    <t xml:space="preserve">·        ECO details </t>
  </si>
  <si>
    <t>·        Emergency numbers and provision for: – snake removal, bee removal, fire, large hydrocarbon spillages, sewerage spillages</t>
  </si>
  <si>
    <t>a.      Screening for unsightly works</t>
  </si>
  <si>
    <t>b.     Clear demarcating of the working foot print</t>
  </si>
  <si>
    <t>c.      Barricading of sensitive no go areas</t>
  </si>
  <si>
    <t xml:space="preserve">Pollution prevention and preservation of environmental resources </t>
  </si>
  <si>
    <t>C)          Waste bins and receptacles that comply with the waste clauses of the Environmental specification.</t>
  </si>
  <si>
    <t>J)          Labelled containers for decanting of liquids</t>
  </si>
  <si>
    <t>Erosion control and silt management The amount shall represent the costs associated with the practice of preventing or controlling wind or water erosion during construction. The erosion control measures must effectively prevent water pollution, soil loss, wildlife habitat loss and human property loss.  The rate shall also include the costs of silt control where devices shall be designed to keep eroded soil on a construction site, so that it does not wash off and cause water pollution to a nearby stream, river, lake, or dam.</t>
  </si>
  <si>
    <t>Contractors mark-up on Item 23</t>
  </si>
  <si>
    <t xml:space="preserve">Preparation of the Contractor's Quality Management plan </t>
  </si>
  <si>
    <t>Provision of  Non destructive testing activities</t>
  </si>
  <si>
    <t xml:space="preserve">Ultrasonic Testing </t>
  </si>
  <si>
    <t xml:space="preserve">Sum </t>
  </si>
  <si>
    <t>Radiographic tests</t>
  </si>
  <si>
    <t xml:space="preserve">Magnetic Particle Testing </t>
  </si>
  <si>
    <t xml:space="preserve">Guided Ultrasonic </t>
  </si>
  <si>
    <t>Phased Array test</t>
  </si>
  <si>
    <t xml:space="preserve">Liquid Penetration </t>
  </si>
  <si>
    <t xml:space="preserve">The contractor to provide the qualified welders ,where the welder fails to produce 100% pass rate re-qualification should be conducted Provision of welders qualification and re-qualification </t>
  </si>
  <si>
    <t xml:space="preserve">Provision of welding /Coating inspector </t>
  </si>
  <si>
    <t xml:space="preserve">Provision of other quality assurance tests as per the Engineer request </t>
  </si>
  <si>
    <t>Provisional Sum</t>
  </si>
  <si>
    <t>150 000</t>
  </si>
  <si>
    <t xml:space="preserve">Document Management ( Data Pack ) </t>
  </si>
  <si>
    <r>
      <t xml:space="preserve">Comply with Safe Working Procedures for pipeline construction within High Voltage Transmission Lines Servitude (See TS041 in Specification </t>
    </r>
    <r>
      <rPr>
        <i/>
        <sz val="10"/>
        <rFont val="Arial"/>
        <family val="2"/>
      </rPr>
      <t>Rand Water Cathodic Protection System Technical Specification</t>
    </r>
    <r>
      <rPr>
        <sz val="10"/>
        <rFont val="Arial"/>
        <family val="2"/>
      </rPr>
      <t>) for the duration of the constuction period</t>
    </r>
  </si>
  <si>
    <t>Contractors mark-up on above item</t>
  </si>
  <si>
    <t xml:space="preserve">Provision of all planned tests and inspections </t>
  </si>
  <si>
    <t>Machine excavation in all materials for trenches 1.2 m wide, backfill ( Stage 2 material included), compact and dispose of surplus and/or unsuitable material (No additional payment for overhaul), for pipes 600 mm nominal diameter for the depths below (Rate to include for all temporary works, including benching, shoring and dewatering where necessary and adherence to Drg. RA27141 and geotechnical recommendations):</t>
  </si>
  <si>
    <t>Proposed tie in at Chainage 0.000 as per drawing R027304/14/3</t>
  </si>
  <si>
    <t>Formalise Lands and Gardens</t>
  </si>
  <si>
    <t>Formalise lands and gardens by nominated specialist where ordered by Engineer</t>
  </si>
  <si>
    <t>610mm ID x 845mm OD x 45mm thick flanges (3500kPa)</t>
  </si>
  <si>
    <t>Welding of flanges to 626mm OD steel pipes including coating and ling of the cut back.</t>
  </si>
  <si>
    <t>610mm ID diameter Grade X42 mild steel pipe, 8mm wall thickness</t>
  </si>
  <si>
    <t>ITEM        NO</t>
  </si>
  <si>
    <t>PAYMENT REFERS</t>
  </si>
  <si>
    <t>SHORT DESCRIPTION</t>
  </si>
  <si>
    <t>UNIT</t>
  </si>
  <si>
    <t>QUANTITY</t>
  </si>
  <si>
    <t>RATE</t>
  </si>
  <si>
    <t>AMOUNT</t>
  </si>
  <si>
    <t>SANS 1200 C</t>
  </si>
  <si>
    <t>Clear and grub site and remove any obstruction that may occur.  Only areas indicated in writing by Engineer must be cleared:</t>
  </si>
  <si>
    <t>Clear and grub site (and remove any obstruction that may occur. Only areas indicated in writing by the Engineer)</t>
  </si>
  <si>
    <t>ii) DN600 Sluice Gate Valve Chamber at chainage No. 3050.000m (DRG No. R027304/101)</t>
  </si>
  <si>
    <t>iii) DN600 Sluice Gate Valve Chamber at chainage No. 6010.047m (DRG No. R027304/102)</t>
  </si>
  <si>
    <t>iv) Air Valve Chamber 1, "AV1" at chainage No. 0.000m (DRG No. R027304/103)</t>
  </si>
  <si>
    <t>v) Air Valve Chamber 2, "AV2" at chainage No. 500.000m (DRG No. R027304/103)</t>
  </si>
  <si>
    <t>vi) Air Valve Chamber 3, "AV3" at chainage No. 1100.000m (DRG No. R027304/103)</t>
  </si>
  <si>
    <t>vii) Air Valve Chamber 4, "AV4" at chainage No. 1500.000m (DRG No. R027304/103)</t>
  </si>
  <si>
    <t>viii) Air Valve Chamber 5, "AV5" at chainage No. 2000.000m (DRG No. R027304/103)</t>
  </si>
  <si>
    <r>
      <t>m</t>
    </r>
    <r>
      <rPr>
        <vertAlign val="superscript"/>
        <sz val="10"/>
        <rFont val="Arial"/>
        <family val="2"/>
      </rPr>
      <t>2</t>
    </r>
    <r>
      <rPr>
        <sz val="10"/>
        <rFont val="Arial"/>
        <family val="2"/>
      </rPr>
      <t/>
    </r>
  </si>
  <si>
    <t>ix) Air Valve Chamber 6, "AV6" at chainage No. 2500.000m (DRG No. R027304/103)</t>
  </si>
  <si>
    <t>x) Air Valve Chamber 7, "AV7" at chainage No. 3050.000m (DRG No. R027304/103)</t>
  </si>
  <si>
    <t>xi) Air Valve Chamber 8, "AV8" at chainage No. 3500.000m (DRG No. R027304/103)</t>
  </si>
  <si>
    <t>xii) Air Valve Chamber 9, "AV9" at chainage No. 4000.000m (DRG No. R027304/103)</t>
  </si>
  <si>
    <t>xiii) Air Valve Chamber 10, "AV10" at chainage No. 4600.000m (DRG No. R027304/103)</t>
  </si>
  <si>
    <t>xiv) Air Valve Chamber 11, "AV11" at chainage No. 5243.901m (DRG No. R027304/103)</t>
  </si>
  <si>
    <t>xv) Air Valve Chamber 12, "AV12" at chainage No. 5650.000m (DRG No. R027304/103)</t>
  </si>
  <si>
    <t>xvi) Air Valve Chamber 13, "AV13" at chainage No. 6013.864m (DRG No. R027304/103)</t>
  </si>
  <si>
    <t>SABS      1200DA</t>
  </si>
  <si>
    <t>SECTION DA: EARTHWORKS</t>
  </si>
  <si>
    <t>Excavation</t>
  </si>
  <si>
    <t xml:space="preserve">b) Excavate in all materials and use for embankment or backfill or dispose, as ordered </t>
  </si>
  <si>
    <t>Importing of material from commercial sources of from borrow pits</t>
  </si>
  <si>
    <t>a) Importing of backfill G7 Material compacted in layers not exceeding 150mm in thickness compacted to 93% MOD AASHTO density at -1% to +2% OMC</t>
  </si>
  <si>
    <t>b) G5 Material compacted in layers not exceeding 100 mm in thickness compacted to 95% MOD AASHTO density AT -1% to +2% OMC</t>
  </si>
  <si>
    <t>8.3.10</t>
  </si>
  <si>
    <t xml:space="preserve">Shoring of deep excavations </t>
  </si>
  <si>
    <t>SABS
1200GA</t>
  </si>
  <si>
    <t>SECTION GA: CONCRETE (SMALL WORKS)</t>
  </si>
  <si>
    <t>Scheduled Formwork Items</t>
  </si>
  <si>
    <t>a) To sides of walls</t>
  </si>
  <si>
    <t>Narrow widths</t>
  </si>
  <si>
    <t>a) Sides of roof slab (250mm high)</t>
  </si>
  <si>
    <t>b) Sides of base slab (350mm high)</t>
  </si>
  <si>
    <t>c) Sides of base slab (200mm high)</t>
  </si>
  <si>
    <t>a) Box out hole for 500mm x 500mm x 150mm (deep) sump</t>
  </si>
  <si>
    <t>b) Box out hole for 620mm x 620mm x 300mm (deep)</t>
  </si>
  <si>
    <t>Scheduled Concrete Items</t>
  </si>
  <si>
    <t>Steel bars</t>
  </si>
  <si>
    <t>a) Mild steel reinforcement</t>
  </si>
  <si>
    <t>kg</t>
  </si>
  <si>
    <t>b) High tensile steel reinforcement</t>
  </si>
  <si>
    <t>c) Mesh reinforcement</t>
  </si>
  <si>
    <t>Blinding Layer in ….. Concrete</t>
  </si>
  <si>
    <t>a) 50mm Class 15/19MPa Blinding Layer</t>
  </si>
  <si>
    <t>Strength Concrete</t>
  </si>
  <si>
    <t>a) Grade 35MPa/19mm</t>
  </si>
  <si>
    <t>For base and walls.</t>
  </si>
  <si>
    <t>b) Grade 60MPa/19mm</t>
  </si>
  <si>
    <t>For roof slab.</t>
  </si>
  <si>
    <t>Wood-floated finish to floor and roof slab</t>
  </si>
  <si>
    <t>8.8</t>
  </si>
  <si>
    <t>Miscellaneous</t>
  </si>
  <si>
    <t>Cast in PVC sleeves:</t>
  </si>
  <si>
    <t>a) 110mm diameter x 300mm long including vermin proof mesh</t>
  </si>
  <si>
    <t>b) Cast in 200mm diameter x 280mm long PVC sleeves above valve caps</t>
  </si>
  <si>
    <t>Cast in standard Rand Water manhole frame and cover (supplied by Rand Water)</t>
  </si>
  <si>
    <t>Supply and cast in standard Rand Water frame and sump cover (as per DGR No. A8879)</t>
  </si>
  <si>
    <t>Supply all materials and and install the Steel valve supports as detailed on Rand Water Detail Drg A12210:</t>
  </si>
  <si>
    <t>Civil Tech. Spec - 1.112.7</t>
  </si>
  <si>
    <t>Water tightness test of the concrete valve chamber</t>
  </si>
  <si>
    <r>
      <t>Rigid polymer modified liquid waterproofing (Apply on both sides of the walls</t>
    </r>
    <r>
      <rPr>
        <i/>
        <u/>
        <sz val="10"/>
        <rFont val="Arial"/>
        <family val="2"/>
      </rPr>
      <t>)</t>
    </r>
  </si>
  <si>
    <r>
      <t xml:space="preserve">Construction of 15MPa mass concrete platforms and external mass concrete access steps </t>
    </r>
    <r>
      <rPr>
        <b/>
        <u/>
        <sz val="10"/>
        <rFont val="Arial"/>
        <family val="2"/>
      </rPr>
      <t>exclusive of handrails</t>
    </r>
    <r>
      <rPr>
        <u/>
        <sz val="10"/>
        <rFont val="Arial"/>
        <family val="2"/>
      </rPr>
      <t xml:space="preserve"> for the chamber (Refer to Drawing RA 27329)</t>
    </r>
  </si>
  <si>
    <t>SABS
1200GE</t>
  </si>
  <si>
    <t>SECTION GE: PRECAST CONCRETE (STRUCTURAL)</t>
  </si>
  <si>
    <t>SCHEDULED ITEMS</t>
  </si>
  <si>
    <t>Provide Structural Precast Units</t>
  </si>
  <si>
    <t>a) Provide 2000x2000x500 mm high Precast Concrete  Chamber with 150mm thickness</t>
  </si>
  <si>
    <t xml:space="preserve">b) Provide 2300x2300x150mm thick Precast Concrete  Roof Slab </t>
  </si>
  <si>
    <t>Erection of Structural Precast Units</t>
  </si>
  <si>
    <t>Miscellaneous Built-In Metalwork</t>
  </si>
  <si>
    <t>Access Step Irons</t>
  </si>
  <si>
    <t>SABS
1200HA</t>
  </si>
  <si>
    <t>SECTION HA: STRUCTURAL STEELWORK (SUNDRY ITEMS)</t>
  </si>
  <si>
    <t>Scheduled Items</t>
  </si>
  <si>
    <t>Structural Steel</t>
  </si>
  <si>
    <t>a) Structural steel frame for the access steel platform (as per DRG No. RA26695)</t>
  </si>
  <si>
    <t>Handrails</t>
  </si>
  <si>
    <t>a) Handrail assembly complete (DRG No. RA26695)-1m high handrail</t>
  </si>
  <si>
    <t>Ladders complete and installed</t>
  </si>
  <si>
    <t xml:space="preserve">Supply and Install Standard Rand Water Catladder (as per DRG No. A7406) </t>
  </si>
  <si>
    <t>a) 3600mm high</t>
  </si>
  <si>
    <t>b) 4200mm high</t>
  </si>
  <si>
    <t>d) 5300mm high</t>
  </si>
  <si>
    <t>Flooring, Complete and Installed with Frames (as per DRG No. R039662/200-201)</t>
  </si>
  <si>
    <t>a) Open grid floors</t>
  </si>
  <si>
    <t>RS40 (25x4.5mm) rectagrid floor</t>
  </si>
  <si>
    <t>Supply and install Grab Rails as detailed on Rand Water Detail (as per DRG. No. A9858)</t>
  </si>
  <si>
    <t>Supply and install 600mm long safety chains (as per DRG No RA26695/001-003)</t>
  </si>
  <si>
    <t>lump sum</t>
  </si>
  <si>
    <t>2.4 &amp; 2.5.</t>
  </si>
  <si>
    <t xml:space="preserve">  month</t>
  </si>
  <si>
    <t>10.d</t>
  </si>
  <si>
    <t>Provision of a full-time Construction Health and Safety Officer</t>
  </si>
  <si>
    <t xml:space="preserve"> month</t>
  </si>
  <si>
    <t>(b) Periodic  examinations</t>
  </si>
  <si>
    <t>(c)Exit examinations</t>
  </si>
  <si>
    <t>Provision of First Aid Boxes to GSR requirements and other emergency safety equipment such as fire extinguishers.</t>
  </si>
  <si>
    <t>24 C09</t>
  </si>
  <si>
    <t>Training</t>
  </si>
  <si>
    <t>Part B (Annexure 11.1)</t>
  </si>
  <si>
    <t>Security requirements including the security risk assessment (before site establishment)</t>
  </si>
  <si>
    <t xml:space="preserve">24 C14, 7 </t>
  </si>
  <si>
    <t>Drug and Alcohol Testing, Policies and Procedures</t>
  </si>
  <si>
    <t>Part B 10 k</t>
  </si>
  <si>
    <t>Barricading</t>
  </si>
  <si>
    <t xml:space="preserve">Part B 10 a </t>
  </si>
  <si>
    <t>Safety notices and signs</t>
  </si>
  <si>
    <t>C1.18</t>
  </si>
  <si>
    <t>SHE  Incentives</t>
  </si>
  <si>
    <t>3.2.1 &amp; 5C</t>
  </si>
  <si>
    <r>
      <rPr>
        <b/>
        <sz val="10"/>
        <color indexed="8"/>
        <rFont val="Arial"/>
        <family val="2"/>
      </rPr>
      <t>COVID-19 Prevention and Management:</t>
    </r>
    <r>
      <rPr>
        <sz val="10"/>
        <color indexed="8"/>
        <rFont val="Arial"/>
        <family val="2"/>
      </rPr>
      <t xml:space="preserve"> The Engineer to advise at the relevant stage after award</t>
    </r>
  </si>
  <si>
    <t>PC SUM</t>
  </si>
  <si>
    <t xml:space="preserve">Part B 10n,6.6 </t>
  </si>
  <si>
    <t>Adequate ventilation and lighting during construction</t>
  </si>
  <si>
    <t>SACP System</t>
  </si>
  <si>
    <r>
      <t>Supply 10KG high potentials magnesium anodes surrounded by gypsuim/bentonite clay backfill in a cloth bag with 10m long by 10mm</t>
    </r>
    <r>
      <rPr>
        <sz val="11"/>
        <color indexed="8"/>
        <rFont val="Calibri"/>
        <family val="2"/>
      </rPr>
      <t xml:space="preserve">² red PVC/PVC cable each </t>
    </r>
  </si>
  <si>
    <t>Supply concrete mass as per drawing 27645 for cable encasement</t>
  </si>
  <si>
    <r>
      <t>m</t>
    </r>
    <r>
      <rPr>
        <sz val="11"/>
        <color indexed="8"/>
        <rFont val="Calibri"/>
        <family val="2"/>
      </rPr>
      <t>³</t>
    </r>
  </si>
  <si>
    <t>Supply cable lugs and cable to pipe weld</t>
  </si>
  <si>
    <t>Drw. 17300</t>
  </si>
  <si>
    <t xml:space="preserve">Supply chamber monitoring point as per drawing </t>
  </si>
  <si>
    <t>Sub-total</t>
  </si>
  <si>
    <t>ICCP Supply Activities</t>
  </si>
  <si>
    <t xml:space="preserve">Supply 100V/100A Transformer Rectifier Unit (TRU) </t>
  </si>
  <si>
    <t>TS037</t>
  </si>
  <si>
    <t>Install the electrical power KIOSK as per Rand Water specification.</t>
  </si>
  <si>
    <t>Supply Ring main Positive Cable of single core red 35mm² double insulated PVC cable.</t>
  </si>
  <si>
    <t>TS049</t>
  </si>
  <si>
    <t>Supply a vandal proof housing, durasafe or the steel structure</t>
  </si>
  <si>
    <t xml:space="preserve">Supply a double skin fence or a Clearview fence of  around the TRU housing and the kiosk with the following dimension of 4.3m (breath)  X 8.3m (length) X 2.4m (height). </t>
  </si>
  <si>
    <t xml:space="preserve">Supply 25mm² four core aluminium supply cable </t>
  </si>
  <si>
    <t xml:space="preserve">Supply PRE and coupon </t>
  </si>
  <si>
    <t>Supply 10mm² monitor cable</t>
  </si>
  <si>
    <t>2.1.10</t>
  </si>
  <si>
    <t xml:space="preserve">Supply 16mm² pipe cable </t>
  </si>
  <si>
    <t>2.1.11</t>
  </si>
  <si>
    <t xml:space="preserve">Supply 70mm² bare copper earth cable to be installed around the TRU and also supply four earth rods. </t>
  </si>
  <si>
    <t xml:space="preserve">Supply 2m canistor MMO anodes X 200mm diameter with 2m tail cable (ground bed of total length of 151m) and canisters are to be filled with Sasol calcined petroleum coke </t>
  </si>
  <si>
    <t>2.2.2</t>
  </si>
  <si>
    <t>Drg. RA-22675</t>
  </si>
  <si>
    <t>Supply 1000mm length X 200mm diameter X 1mm thick galvanized steel canister spacer filled with Sasol calcined petroleum coke, installed before and in between the anodes as per drawing RA 22675.</t>
  </si>
  <si>
    <t>2.2.3</t>
  </si>
  <si>
    <r>
      <t>Supply Sasol petrolium calcined coke breeze for anodes bacfilling.</t>
    </r>
    <r>
      <rPr>
        <sz val="10"/>
        <color indexed="10"/>
        <rFont val="Arial"/>
        <family val="2"/>
      </rPr>
      <t xml:space="preserve"> </t>
    </r>
  </si>
  <si>
    <t>2.2.4</t>
  </si>
  <si>
    <t xml:space="preserve">Supply 'Y' splicing kit for anode tail connections to the ring main cable </t>
  </si>
  <si>
    <t>2.2.5</t>
  </si>
  <si>
    <t>Supply all horizontal ground bed installation consumables</t>
  </si>
  <si>
    <t xml:space="preserve">Supply Monitoring Points </t>
  </si>
  <si>
    <t xml:space="preserve">Valve Chamber Monitoring Point </t>
  </si>
  <si>
    <t>Supply 2X16mm² black PVC/PVC pipe cable for pipe monitoring and cross bonding.</t>
  </si>
  <si>
    <t>Supply cable lugs, pipe connection metarials and coating make good material</t>
  </si>
  <si>
    <t>Cross Bonding Facilities  to other Rand Water Pipelines at Chainage 950, 4350, 5350, 5400                              (A03, A02, A11, A07.A15,A21,A09,A05, B5,B11)</t>
  </si>
  <si>
    <t>Supply Crossbond Facility as per Rand Water Specification</t>
  </si>
  <si>
    <t>3.2.3</t>
  </si>
  <si>
    <t>3.2.4</t>
  </si>
  <si>
    <t>3.2.5</t>
  </si>
  <si>
    <t>3.2.6</t>
  </si>
  <si>
    <t xml:space="preserve">Supply cable lugs, coating make good materials and consumables  </t>
  </si>
  <si>
    <t>Cross Bonding Facilities  to Air Product Pipeline at chainagr 5100 and 5650</t>
  </si>
  <si>
    <t>Supply Crossbond Facility as per Air Product's Specification</t>
  </si>
  <si>
    <t>Supply Crossbond Facility as per Rand Water's  Specification</t>
  </si>
  <si>
    <t>Supply resistor bond as per Air Product's specification</t>
  </si>
  <si>
    <t>Supply resistor bond as per Rand Water's specification</t>
  </si>
  <si>
    <t>Cross Bonding Facilities  to Sasol Pipeline at chainage 4400</t>
  </si>
  <si>
    <t>Supply Crossbond Facility as per Sasol's Specification</t>
  </si>
  <si>
    <t>4.2.2</t>
  </si>
  <si>
    <t>Supply Crossbond Facility as per Rand Water  Specification</t>
  </si>
  <si>
    <t>4.2.3</t>
  </si>
  <si>
    <t>4.2.4</t>
  </si>
  <si>
    <t>Supply resistor bond as per Sasol's specification</t>
  </si>
  <si>
    <t>4.2.5</t>
  </si>
  <si>
    <t>4.2.6</t>
  </si>
  <si>
    <t xml:space="preserve">Sypply AC Mitigation System </t>
  </si>
  <si>
    <t>Supply cable lugs and consumables</t>
  </si>
  <si>
    <t>Insulation Flange Kit</t>
  </si>
  <si>
    <t>Supply Insulation Flange Kits as per Rand Water Specification and drawing No. A 9548 on the pipeline's out let and inlet and both sides of the megflow meter.</t>
  </si>
  <si>
    <t>TS034</t>
  </si>
  <si>
    <t>Supply full Insulation Flange Kit on the inlet and out let of the pipeline</t>
  </si>
  <si>
    <t>Install a vandal proof housing, durasafe or the steel structure</t>
  </si>
  <si>
    <t xml:space="preserve">Install 100V/100A Transformer Rectifier Unit (TRU) </t>
  </si>
  <si>
    <t xml:space="preserve">Install double skin fence or Clearview fence of  around the TRU housing and the kiosk with the following dimension of 4.3m (breath)  X 8.3m (length) X 2.4m (height). </t>
  </si>
  <si>
    <t>Excavate a trench of 1.5m deep X 0.5m width X 80m long to install the ring main positive cable of single core red 35mm² double insulated PVC cable.</t>
  </si>
  <si>
    <t xml:space="preserve">Excavate a trench and install a pipe cable of 2X 16mm² single core copper cable of 1.5m deep X 0.5m width X 70m long </t>
  </si>
  <si>
    <t xml:space="preserve">Excavate a trench and install a supply cable of 25mm² four core aluminium cable of 1.5m deep X 0.5m width X 40m long </t>
  </si>
  <si>
    <t xml:space="preserve">Install PRE and coupon </t>
  </si>
  <si>
    <t>Install 10mm² monitor cable</t>
  </si>
  <si>
    <t>7.1.10</t>
  </si>
  <si>
    <t xml:space="preserve">Install 2X16mm² pipe cable </t>
  </si>
  <si>
    <t>7.1.11</t>
  </si>
  <si>
    <t>Incase the cable in a concrete mass as per drawing 27645.</t>
  </si>
  <si>
    <t>7.1.12</t>
  </si>
  <si>
    <t xml:space="preserve">Install cable lugs, consumables and repair coating  </t>
  </si>
  <si>
    <t>7.1.13</t>
  </si>
  <si>
    <t>Service Detection, Backfilling and Rehabilitation of the area</t>
  </si>
  <si>
    <t>7.1.14</t>
  </si>
  <si>
    <t>TS036</t>
  </si>
  <si>
    <t>Power application and installation, and the applcation of servitude.</t>
  </si>
  <si>
    <t>7.1.15</t>
  </si>
  <si>
    <t xml:space="preserve">Install 70mm² bare copper earth cable around the TRU and also install four earth rods around the TRU. </t>
  </si>
  <si>
    <t>7.2.1</t>
  </si>
  <si>
    <t xml:space="preserve">Excavate a trench of 2.5m deep X 0.5m width X 151m long for the ground bed installation. </t>
  </si>
  <si>
    <t>7.2.2</t>
  </si>
  <si>
    <t>Install 50 MMO anodes and 51 spacers as per drawing RA 22675.</t>
  </si>
  <si>
    <t>7.2.3</t>
  </si>
  <si>
    <r>
      <t>Backfill the anodes with Sasol calcined petroleum coke breeze.</t>
    </r>
    <r>
      <rPr>
        <sz val="10"/>
        <color indexed="10"/>
        <rFont val="Arial"/>
        <family val="2"/>
      </rPr>
      <t xml:space="preserve"> </t>
    </r>
  </si>
  <si>
    <t>7.2.4</t>
  </si>
  <si>
    <t xml:space="preserve">Connect the anodes tail cable to the ring main using the 'Y' splicing kit. </t>
  </si>
  <si>
    <t>7.2.5</t>
  </si>
  <si>
    <t>Service Detection, Backfilling and Rehabilitation of the area.</t>
  </si>
  <si>
    <t xml:space="preserve">Installation of Monitoring Points </t>
  </si>
  <si>
    <t xml:space="preserve">Install 2X16mm² black PVC/PVC pipe cable </t>
  </si>
  <si>
    <t>8.1.7</t>
  </si>
  <si>
    <t>8.1.8</t>
  </si>
  <si>
    <t>8.1.9</t>
  </si>
  <si>
    <t>Cross Bonding Facilities  to Air Product Pipeline at chainage 5100 and 5100</t>
  </si>
  <si>
    <t>Install Crossbond Facility as per Air Product Specification at chainage 5100 and 5650</t>
  </si>
  <si>
    <t>Install crossbond facility as per Rand Water's Specification at chainage 4400, 5100 and chainage 5650</t>
  </si>
  <si>
    <t>Cross Bonding Facilities  to Sasol  at chainage 4400</t>
  </si>
  <si>
    <t>Install Crossbond Facility as per Sasol's Specification</t>
  </si>
  <si>
    <t>Install Crossbond Facility as per Rand Water  Specification</t>
  </si>
  <si>
    <t>Install   PRE and Coupon</t>
  </si>
  <si>
    <t>Install resistor bond as per Sasol's specification</t>
  </si>
  <si>
    <t>8.3.5</t>
  </si>
  <si>
    <t>Install resistor bond as per Rand Water's specification</t>
  </si>
  <si>
    <t>8.3.6</t>
  </si>
  <si>
    <t xml:space="preserve">Install cable lugs, coating make good materials and consumables  </t>
  </si>
  <si>
    <t>Installtion of AC mitigation System</t>
  </si>
  <si>
    <t>Install Insulation Flange Kits as per Rand Water Specification and drawing No. A 9548 on the pipeline's out let and inlet and both sides of the megflow meter.</t>
  </si>
  <si>
    <t>Perform DCVG Survey  to be done as soon as backfilling is done.</t>
  </si>
  <si>
    <t>Perform CIPS survey and compile a report as soon as the ICCP system has been switched on,</t>
  </si>
  <si>
    <t>11.1.3</t>
  </si>
  <si>
    <t>11.1.4</t>
  </si>
  <si>
    <t>steel pipeline from Vereeniging Pumping Station to Vaal River Bridge Crossing in Maccauvlei (SL1 Pipeline)</t>
  </si>
  <si>
    <t>Excavate in all materials for trenches, backfill, compact and dispose of surplus material for 626mm OD Steel pipes (1.2m wide trenches):</t>
  </si>
  <si>
    <t xml:space="preserve">VG Sludge SACP System                                                    </t>
  </si>
  <si>
    <t xml:space="preserve">VG Sludge TRU                                                           (26°41'43.56"S,  28°55'32.45"E) </t>
  </si>
  <si>
    <t>VG Sludge TRU - Horizontal Anode Groundbed                  (26°41'43.56"S,  27°55'32.45"E)</t>
  </si>
  <si>
    <t xml:space="preserve">VG Sludge TRU                                 (26°41'43.56"S,  28°55'32.45"E) </t>
  </si>
  <si>
    <t>VG Sudge TRU - Horizontal Anode Groundbed                  (26°33'31.99"S,  28° 4'11.18"E)</t>
  </si>
  <si>
    <t>BILL OF QUANTITIES</t>
  </si>
  <si>
    <t>DATE:</t>
  </si>
  <si>
    <t>PROJECT TITLE:</t>
  </si>
  <si>
    <t>SAP PROJECT NUMBER:</t>
  </si>
  <si>
    <t xml:space="preserve">CONTRACT NUMBER </t>
  </si>
  <si>
    <t>PREAMBLE: SCHEDULE OF PRICES</t>
  </si>
  <si>
    <t>1.                  PREAMBLE TO BILL OF QUANTITIES</t>
  </si>
  <si>
    <t>1.1             The Bill of Quantities contains only brief descriptions to identify the salient items required and the Tenderer is referred to the Scope of Work, functional specifications, standard specifications and indicative drawings for the full requirements.</t>
  </si>
  <si>
    <t>1.2             The prices and rates to be inserted in the Bills of Quantities are to be the full inclusive prices for the work described therein, noting the additional  requirement for Priced Schedules under item 1.12. The prices and rates shall cover all costs and expenses that may be required in and for the execution of the work described, and shall cover the cost of all general risks, liabilities, and obligations set forth or implied in the documents on which the tender is based, as well as overhead charges and profit. This shall include any documentation or attendance of mandatory safety induction and further compliance with the Employers Safety, Health, Environmental and Quality requirements. Reasonable prices shall be inserted, as these will be used as a basis for assessment of payment for additional work that may have to be carried out.</t>
  </si>
  <si>
    <t xml:space="preserve">1.3             A price or rate is to be entered against each item in the Bills of Quantities, whether the quantities are stated or not. An item against which no price is entered will be considered to be covered by the other prices or rates in the Bills of Quantities. </t>
  </si>
  <si>
    <t>1.4             Except where rates only are required, insert all amounts to be included in the total tendered price in the "Amount" column and show the corresponding total tendered price.</t>
  </si>
  <si>
    <t>1.5             The units of measurement described in the Bills of Quantities are in metric units.</t>
  </si>
  <si>
    <t>1.6             Transfer the total from each section of the Bill of Quantities through to the Summary of Sections.</t>
  </si>
  <si>
    <t>1.7             Transfer the total from each Summary of Sections through to the Summary of Bills.</t>
  </si>
  <si>
    <t>1.8             Transfer the total from the Summary of Bills through to the Letter of Tender, as well as the Tender Summary Page.</t>
  </si>
  <si>
    <t>1.9             The Tender shall be for the complete work including all design, temporary work, construction, installation, testing and equipment and the price shall be a total price. No financial adjustment will be made to the contract price due to any work covered by the specifications (including functional specifications, design procedure and standardized specifications) and as shown on the drawings being in excess of the quantity allowed by the Tenderer for such work in the tender.</t>
  </si>
  <si>
    <t>1.10           The priced Bill of Quantities submitted by the successful tender shall only be used as a guide for interim valuations of work done and to value interim payment certificates.</t>
  </si>
  <si>
    <t>1.11           The items included in Bills of Quantities are a guideline to the contractor.  It is the Contractor’s responsibility to thoroughly familiarise himself with all of the works information and specifications for this Contact so as to ascertain the scope and extent of the works and ensure that any items that are required to achieve the functional requirements of this Contract are included in the Bill of Quantities.</t>
  </si>
  <si>
    <t>1.12           Tenderers shall submit complete and detailed Priced Schedules together with their tenders. These schedules shall be in support of and in addition to the Priced Bills of Quantities submitted under schedule of the tender document.</t>
  </si>
  <si>
    <t xml:space="preserve">1.13           The level of detail required for the Priced Schedules shall be sufficient at least to reflect all items for which the Contractor is required to submit Technical Data Sheets (in terms of the requirements that are set out in the schedules in T2.2.10 or as stated elsewhere in the tender document and specifications). </t>
  </si>
  <si>
    <t>1.14           Where no requirement has been stated in the documentation for Technical Data Sheets, Tenderers shall provide for items as reflected in the “measurement and payment” clauses of the applicable standard specification (e.g. SABS 1200 series specifications).</t>
  </si>
  <si>
    <t>2.0 Disclaimer on Geotechnical lnformation</t>
  </si>
  <si>
    <t>The geotechnical report has been compiled to the best of the information available,variances msybe found in the geoelogical conditions of the pipeline route.</t>
  </si>
  <si>
    <t>Oct-21</t>
  </si>
  <si>
    <t>GABIONS (Provisional Item)</t>
  </si>
  <si>
    <t xml:space="preserve">    State period of jacking operation (weeks):___</t>
  </si>
  <si>
    <t>Drawing R0 27304/19/1 replaced with RA28060 Replaced with 14/03</t>
  </si>
  <si>
    <t>Fittings for Air Valve Chambers as per DRG No. R027304/14/3</t>
  </si>
  <si>
    <t xml:space="preserve">Underground Fibre Optic Cables </t>
  </si>
  <si>
    <t>Concrete encasement to pipes in Class 25MPa concrete including reinforcement according to Drawing RB18951 as directed by Engineer (Rate to include for any temporary formwork required).</t>
  </si>
  <si>
    <t>Examine the general condition and the coating and lining of all pipes (including inspection of the coating with  a suitable Holiday detector for defects )of already manufactured pipes- ID 610mmX 8mm thick ,Grade of steel pipe to be confirmed at Emhlangeni, Sintakote external coating and Epoxy lining (at Rand Water's Emhlangeni Depot and other storage areas to the Engneer's Approval)</t>
  </si>
  <si>
    <t>Quality control and all activities necessary to comply with all requirements of the specified quality control system as per PS 5</t>
  </si>
  <si>
    <t>12.1.1</t>
  </si>
  <si>
    <t>12.1.2</t>
  </si>
  <si>
    <t>610mm ID diameter (Grade of steel pipe to be confirmed at Emhlangeni) mild steel pipe, 8mm wall thickness</t>
  </si>
  <si>
    <t>610mm ID diameter (Grade of steel pipe to be confirmed at Emhlangeni) mild steel pipe, 8mm wall thickness sludge pipe in trench as per Clause TS 2.33.</t>
  </si>
  <si>
    <r>
      <t>610mm ID diameter (Grade of steel pipe to be confirmed at Emhlangeni)</t>
    </r>
    <r>
      <rPr>
        <sz val="10"/>
        <color rgb="FFFF0000"/>
        <rFont val="Arial"/>
        <family val="2"/>
      </rPr>
      <t xml:space="preserve"> </t>
    </r>
    <r>
      <rPr>
        <sz val="10"/>
        <rFont val="Arial"/>
        <family val="2"/>
      </rPr>
      <t>mild steel pipe, 8mm wall thickness</t>
    </r>
  </si>
  <si>
    <t>Supply and operation of plant and supply of material and cost of labour to install internal and external field joint protection at flanged joints as per Clause TS2.12, for 610 mm diameter (Grade of steel pipe to be confirmed at Emhlangeni) mild steel pipe, 8 mm wall thickness.</t>
  </si>
  <si>
    <t>6020m long X 610mm diameter steel pipeline, 8mm thick (Grade of steel pipe to be confirmed at Emhlangeni) , from Vereeniging Pumping Station to the existing sludge pipeline before
the Vaal River crossing</t>
  </si>
  <si>
    <t>Install full Insulation Flange Kit on the inlet and out let of the pipeline (</t>
  </si>
  <si>
    <t>Cross Bonding of the Flanges</t>
  </si>
  <si>
    <t>Supply and install cross bonding steel plates on all pipe flanges using welding methods</t>
  </si>
  <si>
    <t>As Built</t>
  </si>
  <si>
    <t>The provision of detailed as-built drawings of the completed works with every certificate submitted as per TS 2.34 including photographic evidence</t>
  </si>
  <si>
    <t>Service Detection</t>
  </si>
  <si>
    <t>Provision for service detection before excavation during the construction to eliminate service disruption</t>
  </si>
  <si>
    <t>The provision of detailed as-built drawings of the completed works at end of contract with all information combined as one package as per TS 2.34</t>
  </si>
  <si>
    <t>Provisional sum for additional geotechnical investigations and appointment of professional for design of shoring/battering methods for excavation and jacking pits including grading analysis, Compactibility tests, etc. by nominated specialists, where ordered by the Engineer.</t>
  </si>
  <si>
    <t>Site Supervision by Designer Engineer as per ECSA for the duration of the contract</t>
  </si>
  <si>
    <t>Provsional sum for preparation of and adherence to traffic Management Plan as directed by Engineer sum to include provision of traffic signs as per typical drawings</t>
  </si>
  <si>
    <t>18</t>
  </si>
  <si>
    <t>18.1</t>
  </si>
  <si>
    <t>18.2</t>
  </si>
  <si>
    <t>Load and Unloading of Pipes as per TS2.3</t>
  </si>
  <si>
    <t>External field joint protection (Sintakote external coating as on pipe - in accordance with manufacturers field joint protection solution).</t>
  </si>
  <si>
    <r>
      <t xml:space="preserve">Supply of complete bends, transport to and unload at point of installation, line up, install, clean joints and joint with flanges as per Clause TS 2.33, bends over 15° and up to inclunding 90°. Supply and operate plant and supply of material and labour to apply internal and external field joint corrosion protection to the entire bend as per Clause TS2.12 (bends to be made up in accordance with the Rand Water standard drawings RA26732). </t>
    </r>
    <r>
      <rPr>
        <sz val="10"/>
        <color rgb="FFFF0000"/>
        <rFont val="Arial"/>
        <family val="2"/>
      </rPr>
      <t xml:space="preserve">Note: Confirm the number required before manufacturing   </t>
    </r>
  </si>
  <si>
    <r>
      <t xml:space="preserve">Planning of all activities required  prior to shut down of existing pipes as per Clause TS2.22.  Supply, operate plant and supply of material and labour to cut into existing pipe, cleaning of joints, internal and external welding and repair internal and external coating to the joints as per Clause TS2.12. </t>
    </r>
    <r>
      <rPr>
        <sz val="10"/>
        <color rgb="FFFF0000"/>
        <rFont val="Arial"/>
        <family val="2"/>
      </rPr>
      <t>Note: Confirm the dimensions of existing pipe before manufacturing tie-in components</t>
    </r>
  </si>
  <si>
    <t>PS 21</t>
  </si>
  <si>
    <t xml:space="preserve">Decommissioning Establishment </t>
  </si>
  <si>
    <t>a)  Fixed charges for decommissioning operations: including protection of services</t>
  </si>
  <si>
    <t>b)  Time-related charges for decommissioning operations (period to be stated by the contractor):</t>
  </si>
  <si>
    <t xml:space="preserve">    State period of decommissioning (weeks):</t>
  </si>
  <si>
    <t>Supply and Decommission</t>
  </si>
  <si>
    <t>Supply all material, equipment and installation for spades, disconnection and closing off the existing pipeline. Include all vent holes, and removal of apertures, valves and transport RW assets to Emhlangeni (Pipe Plant) for storage. Breaking down any required structures and backfilling. Complete with excavations in all material (soft /intermidiate/ hard rock) and backfilling and compaction and reinstatement.</t>
  </si>
  <si>
    <t>Grouting Pipe Void</t>
  </si>
  <si>
    <t>Grouting pipe void (inside of pipe) with slurry (soil-cement with bentonite)</t>
  </si>
  <si>
    <t>1) 600 ID pipeline</t>
  </si>
  <si>
    <t>15.1.1</t>
  </si>
  <si>
    <t>15.1.2</t>
  </si>
  <si>
    <t>15.2.1</t>
  </si>
  <si>
    <t>15.3.1</t>
  </si>
  <si>
    <t>Decommissioning of Existing Sludge Pipeline (Provisional Item)</t>
  </si>
  <si>
    <t>P.01665</t>
  </si>
  <si>
    <t>PACKAGE 3A</t>
  </si>
  <si>
    <t>PSA 8.3.14 &amp; PSA 8.12</t>
  </si>
  <si>
    <t>Excavation for Chambers measured separately under Section 4 - Civil - Valve Chambers</t>
  </si>
  <si>
    <t>SITE CLEARANCE AND REHABILITATION</t>
  </si>
  <si>
    <t>EARTHWORKS &amp; BEDDING</t>
  </si>
  <si>
    <t>SUPPLY INSTALLATION OF STEEL PIPES AND PIPE SPECIALS (TS2)</t>
  </si>
  <si>
    <t>PRELIMINARY AND GENERAL : FIXED CHARGES + TIME RELATED</t>
  </si>
  <si>
    <t>OCCUPATIONAL HEALTH, SAFETY, ENVIRONMENT AND QUALITY (SHERQ)</t>
  </si>
  <si>
    <t>PROVISIONAL SUMS, PRIME COSTS AND DAYWORKS</t>
  </si>
  <si>
    <t>CIVIL SCOPE</t>
  </si>
  <si>
    <t>PIPELINE SCOPE</t>
  </si>
  <si>
    <t>CATHODIC PROTECTION SCOPE</t>
  </si>
  <si>
    <t xml:space="preserve">SOCIO ECONOMIC DEVELOPMENT </t>
  </si>
  <si>
    <t>WP3A - Earthworks, pipe laying, jacking and associated civil works for a 6020m x 626mm OD</t>
  </si>
  <si>
    <t>Schedule</t>
  </si>
  <si>
    <t>Schedule 1 :  Preliminary and General Items</t>
  </si>
  <si>
    <t>Schedule 2:  SHERQ</t>
  </si>
  <si>
    <t>Schedule 3:  Provisional Sums</t>
  </si>
  <si>
    <t>Schedule 4: Civil</t>
  </si>
  <si>
    <t>Schedule 5:  Pipeline</t>
  </si>
  <si>
    <t>Schedule 6: Cathodic Protection</t>
  </si>
  <si>
    <t>Schedule 7:  Socio Economic Development</t>
  </si>
  <si>
    <t>TOTAL</t>
  </si>
  <si>
    <t>PACKAGE 3B</t>
  </si>
  <si>
    <t>SUBTOTAL A FROM SUMMARY - W3A</t>
  </si>
  <si>
    <t>TOTAL CARRIED TO FORM C1.1, FORM OF OFFER (FOR WORK PACKAGE 3)</t>
  </si>
  <si>
    <t>SUMMARY - WORK PACKAGE 3</t>
  </si>
  <si>
    <t>SUMMARY - WORK PACKAGE 3A</t>
  </si>
  <si>
    <r>
      <t xml:space="preserve">SUBTOTAL A (W3) </t>
    </r>
    <r>
      <rPr>
        <sz val="10"/>
        <rFont val="Arial"/>
        <family val="2"/>
      </rPr>
      <t>……………………………………..……………………………………………</t>
    </r>
  </si>
  <si>
    <r>
      <t xml:space="preserve">SUBTOTAL A (W3A) </t>
    </r>
    <r>
      <rPr>
        <sz val="10"/>
        <rFont val="Arial"/>
        <family val="2"/>
      </rPr>
      <t>……………………………………..……………………………………………</t>
    </r>
  </si>
  <si>
    <t>SUBTOTAL A FROM SUMMARY - W3B</t>
  </si>
  <si>
    <t>SCHEDULE 1 CARRIED FORWARD TO SUMMARY</t>
  </si>
  <si>
    <t>SCHEDULE 2 CARRIED FORWARD TO SUMMARY</t>
  </si>
  <si>
    <t>SCHEDULE 3 CARRIED FORWARD TO SUMMARY</t>
  </si>
  <si>
    <t>SCHEDULE 4: CIVIL- VALVE CHAMBERS</t>
  </si>
  <si>
    <t>1.1.1.4</t>
  </si>
  <si>
    <t>1.1.1.5</t>
  </si>
  <si>
    <t>1.1.1.6</t>
  </si>
  <si>
    <t>1.1.1.7</t>
  </si>
  <si>
    <t>1.1.1.8</t>
  </si>
  <si>
    <t>1.1.1.9</t>
  </si>
  <si>
    <t>1.1.1.10</t>
  </si>
  <si>
    <t>1.1.1.11</t>
  </si>
  <si>
    <t>1.1.1.12</t>
  </si>
  <si>
    <t>1.1.1.13</t>
  </si>
  <si>
    <t>1.1.1.14</t>
  </si>
  <si>
    <t>1.1.1.15</t>
  </si>
  <si>
    <t>1.2.1.1.1</t>
  </si>
  <si>
    <t>1.2.1.1.2</t>
  </si>
  <si>
    <t>1.2.1.1.3</t>
  </si>
  <si>
    <t>1.2.1.1.4</t>
  </si>
  <si>
    <t>1.2.1.1.5</t>
  </si>
  <si>
    <t>1.2.1.1.6</t>
  </si>
  <si>
    <t>1.2.1.1.7</t>
  </si>
  <si>
    <t>1.2.1.1.8</t>
  </si>
  <si>
    <t>1.2.1.1.9</t>
  </si>
  <si>
    <t>1.2.1.1.10</t>
  </si>
  <si>
    <t>1.2.1.1.11</t>
  </si>
  <si>
    <t>1.2.1.1.12</t>
  </si>
  <si>
    <t>1.2.1.1.13</t>
  </si>
  <si>
    <t>1.2.1.1.14</t>
  </si>
  <si>
    <t>1.2.1.1.15</t>
  </si>
  <si>
    <t>1.2.2.1</t>
  </si>
  <si>
    <t>1.2.2.1.1</t>
  </si>
  <si>
    <t>1.2.2.1.2</t>
  </si>
  <si>
    <t>1.2.2.1.3</t>
  </si>
  <si>
    <t>1.2.2.1.4</t>
  </si>
  <si>
    <t>1.2.2.1.5</t>
  </si>
  <si>
    <t>1.2.2.1.6</t>
  </si>
  <si>
    <t>1.2.2.1.7</t>
  </si>
  <si>
    <t>1.2.2.1.8</t>
  </si>
  <si>
    <t>1.2.2.1.9</t>
  </si>
  <si>
    <t>1.2.2.1.10</t>
  </si>
  <si>
    <t>1.2.2.1.11</t>
  </si>
  <si>
    <t>1.2.2.1.12</t>
  </si>
  <si>
    <t>1.2.2.1.13</t>
  </si>
  <si>
    <t>1.2.2.1.14</t>
  </si>
  <si>
    <t>1.2.2.1.15</t>
  </si>
  <si>
    <t>1.2.2.2</t>
  </si>
  <si>
    <t>1.2.2.2.1</t>
  </si>
  <si>
    <t>1.2.2.2.2</t>
  </si>
  <si>
    <t>1.2.2.2.3</t>
  </si>
  <si>
    <t>1.2.2.2.4</t>
  </si>
  <si>
    <t>1.2.2.2.5</t>
  </si>
  <si>
    <t>1.2.2.2.6</t>
  </si>
  <si>
    <t>1.2.2.2.7</t>
  </si>
  <si>
    <t>1.2.2.2.8</t>
  </si>
  <si>
    <t>1.2.2.2.9</t>
  </si>
  <si>
    <t>1.2.2.2.10</t>
  </si>
  <si>
    <t>1.2.2.2.11</t>
  </si>
  <si>
    <t>1.2.2.2.12</t>
  </si>
  <si>
    <t>1.2.2.2.13</t>
  </si>
  <si>
    <t>1.2.2.2.14</t>
  </si>
  <si>
    <t>1.2.2.2.15</t>
  </si>
  <si>
    <t>1.2.3.1</t>
  </si>
  <si>
    <t>1.2.3.2</t>
  </si>
  <si>
    <t>1.2.3.3</t>
  </si>
  <si>
    <t>1.2.3.4</t>
  </si>
  <si>
    <t>1.2.3.5</t>
  </si>
  <si>
    <t>1.2.3.6</t>
  </si>
  <si>
    <t>1.2.3.7</t>
  </si>
  <si>
    <t>1.2.3.8</t>
  </si>
  <si>
    <t>1.2.3.9</t>
  </si>
  <si>
    <t>1.2.3.10</t>
  </si>
  <si>
    <t>1.2.3.11</t>
  </si>
  <si>
    <t>1.2.3.12</t>
  </si>
  <si>
    <t>1.2.3.13</t>
  </si>
  <si>
    <t>1.2.3.14</t>
  </si>
  <si>
    <t>1.2.3.15</t>
  </si>
  <si>
    <t>1.2.4.1</t>
  </si>
  <si>
    <t>1.2.4.2</t>
  </si>
  <si>
    <t>1.2.4.3</t>
  </si>
  <si>
    <t>1.2.4.4</t>
  </si>
  <si>
    <t>1.2.4.5</t>
  </si>
  <si>
    <t>1.2.4.6</t>
  </si>
  <si>
    <t>1.2.4.7</t>
  </si>
  <si>
    <t>1.2.4.8</t>
  </si>
  <si>
    <t>1.2.4.9</t>
  </si>
  <si>
    <t>1.2.4.10</t>
  </si>
  <si>
    <t>1.2.4.11</t>
  </si>
  <si>
    <t>1.2.4.12</t>
  </si>
  <si>
    <t>1.2.4.13</t>
  </si>
  <si>
    <t>1.2.4.14</t>
  </si>
  <si>
    <t>1.2.4.15</t>
  </si>
  <si>
    <t>1.3.1</t>
  </si>
  <si>
    <t>1.3.1.1</t>
  </si>
  <si>
    <t>1.3.1.1.1</t>
  </si>
  <si>
    <t>1.3.1.1.2</t>
  </si>
  <si>
    <t>1.3.1.2</t>
  </si>
  <si>
    <t>1.3.1.2.1</t>
  </si>
  <si>
    <t>1.3.1.2.1.1</t>
  </si>
  <si>
    <t>1.3.1.2.1.2</t>
  </si>
  <si>
    <t>1.3.1.2.2</t>
  </si>
  <si>
    <t>1.3.1.2.2.1</t>
  </si>
  <si>
    <t>1.3.1.2.2.2</t>
  </si>
  <si>
    <t>1.3.1.2.3</t>
  </si>
  <si>
    <t>1.3.1.2.3.1</t>
  </si>
  <si>
    <t>1.3.1.2.3.2</t>
  </si>
  <si>
    <t>1.3.1.2.3.3</t>
  </si>
  <si>
    <t>1.3.1.2.3.4</t>
  </si>
  <si>
    <t>1.3.1.2.3.5</t>
  </si>
  <si>
    <t>1.3.1.2.3.6</t>
  </si>
  <si>
    <t>1.3.1.2.3.7</t>
  </si>
  <si>
    <t>1.3.1.2.3.8</t>
  </si>
  <si>
    <t>1.3.1.2.3.9</t>
  </si>
  <si>
    <t>1.3.1.2.3.10</t>
  </si>
  <si>
    <t>1.3.1.2.3.11</t>
  </si>
  <si>
    <t>1.3.1.2.3.12</t>
  </si>
  <si>
    <t>1.3.1.2.3.13</t>
  </si>
  <si>
    <t>1.3.1.3</t>
  </si>
  <si>
    <t>1.3.1.3.1</t>
  </si>
  <si>
    <t>1.3.1.3.1.1</t>
  </si>
  <si>
    <t>1.3.1.3.1.2</t>
  </si>
  <si>
    <t>1.3.1.3.3</t>
  </si>
  <si>
    <t>1.3.1.3.3.1</t>
  </si>
  <si>
    <t>1.3.1.3.3.2</t>
  </si>
  <si>
    <t>1.3.2</t>
  </si>
  <si>
    <t>1.3.2.1</t>
  </si>
  <si>
    <t>1.3.2.1.1</t>
  </si>
  <si>
    <t>1.3.2.1.1.1</t>
  </si>
  <si>
    <t>1.3.2.1.1.2</t>
  </si>
  <si>
    <t>1.3.2.1.2</t>
  </si>
  <si>
    <t>1.3.2.1.2.1</t>
  </si>
  <si>
    <t>1.3.2.1.2.2</t>
  </si>
  <si>
    <t>1.3.2.1.3</t>
  </si>
  <si>
    <t>1.3.2.1.3.1</t>
  </si>
  <si>
    <t>1.3.2.1.3.2</t>
  </si>
  <si>
    <t>1.3.2.1.3.3</t>
  </si>
  <si>
    <t>1.3.2.1.3.4</t>
  </si>
  <si>
    <t>1.3.2.1.3.5</t>
  </si>
  <si>
    <t>1.3.2.1.3.6</t>
  </si>
  <si>
    <t>1.3.2.1.3.7</t>
  </si>
  <si>
    <t>1.3.2.1.3.8</t>
  </si>
  <si>
    <t>1.3.2.1.3.9</t>
  </si>
  <si>
    <t>1.3.2.1.3.10</t>
  </si>
  <si>
    <t>1.3.2.1.3.11</t>
  </si>
  <si>
    <t>1.3.2.1.3.12</t>
  </si>
  <si>
    <t>1.3.2.1.3.13</t>
  </si>
  <si>
    <t>1.3.3</t>
  </si>
  <si>
    <t>1.3.3.1</t>
  </si>
  <si>
    <t>1.3.3.1.1</t>
  </si>
  <si>
    <t>1.3.3.1.1.1</t>
  </si>
  <si>
    <t>1.3.3.1.1.2</t>
  </si>
  <si>
    <t>1.3.3.1.1.3</t>
  </si>
  <si>
    <t>1.3.3.1.1.4</t>
  </si>
  <si>
    <t>1.3.3.1.1.5</t>
  </si>
  <si>
    <t>1.3.3.1.1.6</t>
  </si>
  <si>
    <t>1.3.3.1.1.7</t>
  </si>
  <si>
    <t>1.3.3.1.1.8</t>
  </si>
  <si>
    <t>1.3.3.1.1.9</t>
  </si>
  <si>
    <t>1.3.3.1.1.10</t>
  </si>
  <si>
    <t>1.3.3.1.1.11</t>
  </si>
  <si>
    <t>1.3.3.1.1.12</t>
  </si>
  <si>
    <t>1.3.3.1.1.13</t>
  </si>
  <si>
    <t>1.3.3.1.1.14</t>
  </si>
  <si>
    <t>1.3.3.1.1.15</t>
  </si>
  <si>
    <t>1.3.3.2</t>
  </si>
  <si>
    <t>1.3.3.2.1</t>
  </si>
  <si>
    <t>1.3.3.2.1.1</t>
  </si>
  <si>
    <t>1.3.3.2.1.2</t>
  </si>
  <si>
    <t>1.3.3.2.1.3</t>
  </si>
  <si>
    <t>1.3.3.2.1.4</t>
  </si>
  <si>
    <t>1.3.3.2.1.5</t>
  </si>
  <si>
    <t>1.3.3.2.1.6</t>
  </si>
  <si>
    <t>1.3.3.2.1.7</t>
  </si>
  <si>
    <t>1.3.3.2.1.8</t>
  </si>
  <si>
    <t>1.3.3.2.1.9</t>
  </si>
  <si>
    <t>1.3.3.2.1.10</t>
  </si>
  <si>
    <t>1.3.3.2.1.11</t>
  </si>
  <si>
    <t>1.3.3.2.1.12</t>
  </si>
  <si>
    <t>1.3.3.2.1.13</t>
  </si>
  <si>
    <t>1.3.3.2.1.14</t>
  </si>
  <si>
    <t>1.3.3.2.1.15</t>
  </si>
  <si>
    <t>1.3.3.2.2</t>
  </si>
  <si>
    <t>1.3.3.2.2.1</t>
  </si>
  <si>
    <t>1.3.3.2.2.2</t>
  </si>
  <si>
    <t>1.3.3.3</t>
  </si>
  <si>
    <t>1.3.3.3.1</t>
  </si>
  <si>
    <t>1.3.3.3.1.1</t>
  </si>
  <si>
    <t>1.3.3.3.1.2</t>
  </si>
  <si>
    <t>1.3.3.3.1.3</t>
  </si>
  <si>
    <t>1.3.3.3.1.4</t>
  </si>
  <si>
    <t>1.3.3.3.1.5</t>
  </si>
  <si>
    <t>1.3.3.3.1.6</t>
  </si>
  <si>
    <t>1.3.3.3.1.7</t>
  </si>
  <si>
    <t>1.3.3.3.1.8</t>
  </si>
  <si>
    <t>1.3.3.3.1.9</t>
  </si>
  <si>
    <t>1.3.3.3.1.10</t>
  </si>
  <si>
    <t>1.3.3.3.1.11</t>
  </si>
  <si>
    <t>1.3.3.3.1.12</t>
  </si>
  <si>
    <t>1.3.3.3.1.13</t>
  </si>
  <si>
    <t>1.3.3.3.1.14</t>
  </si>
  <si>
    <t>1.3.3.3.1.15</t>
  </si>
  <si>
    <t>1.3.4</t>
  </si>
  <si>
    <t>1.3.4.1</t>
  </si>
  <si>
    <t>1.3.4.1.1</t>
  </si>
  <si>
    <t>1.3.4.1.1.1</t>
  </si>
  <si>
    <t>1.3.4.1.1.2</t>
  </si>
  <si>
    <t>1.3.4.1.2</t>
  </si>
  <si>
    <t>1.3.4.1.2.1</t>
  </si>
  <si>
    <t>1.3.4.1.2.2</t>
  </si>
  <si>
    <t>1.3.4.2</t>
  </si>
  <si>
    <t>1.3.4.2.1</t>
  </si>
  <si>
    <t>1.3.4.2.2</t>
  </si>
  <si>
    <t>1.3.4.2.3</t>
  </si>
  <si>
    <t>1.3.4.2.4</t>
  </si>
  <si>
    <t>1.3.4.2.5</t>
  </si>
  <si>
    <t>1.3.4.2.6</t>
  </si>
  <si>
    <t>1.3.4.2.7</t>
  </si>
  <si>
    <t>1.3.4.2.8</t>
  </si>
  <si>
    <t>1.3.4.2.9</t>
  </si>
  <si>
    <t>1.3.4.2.10</t>
  </si>
  <si>
    <t>1.3.4.2.11</t>
  </si>
  <si>
    <t>1.3.4.2.12</t>
  </si>
  <si>
    <t>1.3.4.2.13</t>
  </si>
  <si>
    <t>1.3.4.2.14</t>
  </si>
  <si>
    <t>1.3.4.2.15</t>
  </si>
  <si>
    <t>1.3.4.3</t>
  </si>
  <si>
    <t>1.3.4.3.1</t>
  </si>
  <si>
    <t>1.3.4.3.2</t>
  </si>
  <si>
    <t>1.3.4.4</t>
  </si>
  <si>
    <t>1.3.4.4.1</t>
  </si>
  <si>
    <t>1.3.4.4.2</t>
  </si>
  <si>
    <t>1.3.4.5</t>
  </si>
  <si>
    <t>1.3.4.5.1</t>
  </si>
  <si>
    <t>1.3.4.5.2</t>
  </si>
  <si>
    <t>1.3.4.6</t>
  </si>
  <si>
    <t>1.3.4.6.1</t>
  </si>
  <si>
    <t>1.3.4.6.2</t>
  </si>
  <si>
    <t>1.3.4.7</t>
  </si>
  <si>
    <t>1.3.4.7.1</t>
  </si>
  <si>
    <t>1.3.4.7.2</t>
  </si>
  <si>
    <t>1.3.4.7.3</t>
  </si>
  <si>
    <t>1.3.4.7.4</t>
  </si>
  <si>
    <t>1.3.4.7.5</t>
  </si>
  <si>
    <t>1.3.4.7.6</t>
  </si>
  <si>
    <t>1.3.4.7.7</t>
  </si>
  <si>
    <t>1.3.4.7.8</t>
  </si>
  <si>
    <t>1.3.4.7.9</t>
  </si>
  <si>
    <t>1.3.4.7.10</t>
  </si>
  <si>
    <t>1.3.4.7.11</t>
  </si>
  <si>
    <t>1.3.4.7.12</t>
  </si>
  <si>
    <t>1.3.4.7.13</t>
  </si>
  <si>
    <t>1.3.4.7.14</t>
  </si>
  <si>
    <t>1.3.4.7.15</t>
  </si>
  <si>
    <t>1.4.1</t>
  </si>
  <si>
    <t>1.4.1.1</t>
  </si>
  <si>
    <t>1.4.1.1.1</t>
  </si>
  <si>
    <t>1.4.1.1.1.1</t>
  </si>
  <si>
    <t>1.4.1.1.1.2</t>
  </si>
  <si>
    <t>1.4.1.1.1.3</t>
  </si>
  <si>
    <t>1.4.1.1.1.4</t>
  </si>
  <si>
    <t>1.4.1.1.1.5</t>
  </si>
  <si>
    <t>1.4.1.1.1.6</t>
  </si>
  <si>
    <t>1.4.1.1.1.7</t>
  </si>
  <si>
    <t>1.4.1.1.1.8</t>
  </si>
  <si>
    <t>1.4.1.1.1.9</t>
  </si>
  <si>
    <t>1.4.1.1.1.10</t>
  </si>
  <si>
    <t>1.4.1.1.1.11</t>
  </si>
  <si>
    <t>1.4.1.1.1.12</t>
  </si>
  <si>
    <t>1.4.1.1.1.13</t>
  </si>
  <si>
    <t>1.4.1.1.2</t>
  </si>
  <si>
    <t>1.4.1.1.2.1</t>
  </si>
  <si>
    <t>1.4.1.1.2.2</t>
  </si>
  <si>
    <t>1.4.1.1.2.3</t>
  </si>
  <si>
    <t>1.4.1.1.2.4</t>
  </si>
  <si>
    <t>1.4.1.1.2.5</t>
  </si>
  <si>
    <t>1.4.1.1.2.6</t>
  </si>
  <si>
    <t>1.4.1.1.2.7</t>
  </si>
  <si>
    <t>1.4.1.1.2.8</t>
  </si>
  <si>
    <t>1.4.1.1.2.9</t>
  </si>
  <si>
    <t>1.4.1.1.2.10</t>
  </si>
  <si>
    <t>1.4.1.1.2.11</t>
  </si>
  <si>
    <t>1.4.1.1.2.12</t>
  </si>
  <si>
    <t>1.4.1.1.2.13</t>
  </si>
  <si>
    <t>1.4.1.2</t>
  </si>
  <si>
    <t>1.4.1.2.1</t>
  </si>
  <si>
    <t>1.4.1.2.1.1</t>
  </si>
  <si>
    <t>1.4.1.2.1.2</t>
  </si>
  <si>
    <t>1.4.1.2.1.3</t>
  </si>
  <si>
    <t>1.4.1.2.1.4</t>
  </si>
  <si>
    <t>1.4.1.2.1.5</t>
  </si>
  <si>
    <t>1.4.1.2.1.6</t>
  </si>
  <si>
    <t>1.4.1.2.1.7</t>
  </si>
  <si>
    <t>1.4.1.2.1.8</t>
  </si>
  <si>
    <t>1.4.1.2.1.9</t>
  </si>
  <si>
    <t>1.4.1.2.1.10</t>
  </si>
  <si>
    <t>1.4.1.2.1.11</t>
  </si>
  <si>
    <t>1.4.1.2.1.12</t>
  </si>
  <si>
    <t>1.4.1.2.1.13</t>
  </si>
  <si>
    <t>1.4.1.2.2</t>
  </si>
  <si>
    <t>1.4.1.2.2.1</t>
  </si>
  <si>
    <t>1.4.1.2.2.2</t>
  </si>
  <si>
    <t>1.4.1.2.2.3</t>
  </si>
  <si>
    <t>1.4.1.2.2.4</t>
  </si>
  <si>
    <t>1.4.1.2.2.5</t>
  </si>
  <si>
    <t>1.4.1.2.2.6</t>
  </si>
  <si>
    <t>1.4.1.2.2.7</t>
  </si>
  <si>
    <t>1.4.1.2.2.8</t>
  </si>
  <si>
    <t>1.4.1.2.2.9</t>
  </si>
  <si>
    <t>1.4.1.2.2.10</t>
  </si>
  <si>
    <t>1.4.1.2.2.11</t>
  </si>
  <si>
    <t>1.4.1.2.2.12</t>
  </si>
  <si>
    <t>1.4.1.2.2.13</t>
  </si>
  <si>
    <t>1.4.1.3</t>
  </si>
  <si>
    <t>1.4.1.3.1</t>
  </si>
  <si>
    <t>1.4.1.3.1.1</t>
  </si>
  <si>
    <t>1.4.1.3.1.2</t>
  </si>
  <si>
    <t>1.4.1.3.1.3</t>
  </si>
  <si>
    <t>1.4.1.3.1.4</t>
  </si>
  <si>
    <t>1.4.1.3.1.5</t>
  </si>
  <si>
    <t>1.4.1.3.1.6</t>
  </si>
  <si>
    <t>1.4.1.3.1.7</t>
  </si>
  <si>
    <t>1.4.1.3.1.8</t>
  </si>
  <si>
    <t>1.4.1.3.1.9</t>
  </si>
  <si>
    <t>1.4.1.3.1.10</t>
  </si>
  <si>
    <t>1.4.1.3.1.11</t>
  </si>
  <si>
    <t>1.4.1.3.1.12</t>
  </si>
  <si>
    <t>1.4.1.3.1.13</t>
  </si>
  <si>
    <t>1.5.1</t>
  </si>
  <si>
    <t>1.5.1.1</t>
  </si>
  <si>
    <t>1.5.1.1.1</t>
  </si>
  <si>
    <t>1.5.1.1.1.1</t>
  </si>
  <si>
    <t>1.5.1.1.1.2</t>
  </si>
  <si>
    <t>1.5.1.2</t>
  </si>
  <si>
    <t>1.5.1.2.1</t>
  </si>
  <si>
    <t>1.5.1.2.1.1</t>
  </si>
  <si>
    <t>1.5.1.2.1.2</t>
  </si>
  <si>
    <t>1.5.1.3</t>
  </si>
  <si>
    <t>1.5.1.3.1</t>
  </si>
  <si>
    <t>1.5.1.3.1.1</t>
  </si>
  <si>
    <t>1.5.1.3.1.2</t>
  </si>
  <si>
    <t>1.5.1.3.2</t>
  </si>
  <si>
    <t>1.5.1.3.2.1</t>
  </si>
  <si>
    <t>1.5.1.3.3</t>
  </si>
  <si>
    <t>1.5.1.3.3.1</t>
  </si>
  <si>
    <t>1.5.1.4</t>
  </si>
  <si>
    <t>1.5.1.4.1</t>
  </si>
  <si>
    <t>1.5.1.4.1.1</t>
  </si>
  <si>
    <t>1.5.1.4.1.2</t>
  </si>
  <si>
    <t>1.5.1.5</t>
  </si>
  <si>
    <t>1.5.1.5.1</t>
  </si>
  <si>
    <t>1.5.1.5.2</t>
  </si>
  <si>
    <t>1.5.1.5.3</t>
  </si>
  <si>
    <t>1.5.1.5.4</t>
  </si>
  <si>
    <t>1.5.1.5.5</t>
  </si>
  <si>
    <t>1.5.1.5.6</t>
  </si>
  <si>
    <t>1.5.1.5.7</t>
  </si>
  <si>
    <t>1.5.1.5.8</t>
  </si>
  <si>
    <t>1.5.1.5.9</t>
  </si>
  <si>
    <t>1.5.1.5.10</t>
  </si>
  <si>
    <t>1.5.1.5.11</t>
  </si>
  <si>
    <t>1.5.1.5.12</t>
  </si>
  <si>
    <t>1.5.1.5.13</t>
  </si>
  <si>
    <t>1.5.1.5.14</t>
  </si>
  <si>
    <t>1.5.1.5.15</t>
  </si>
  <si>
    <t>1.5.1.6</t>
  </si>
  <si>
    <t>1.5.1.6.1</t>
  </si>
  <si>
    <t>1.5.1.6.2</t>
  </si>
  <si>
    <t>SCHEDULE 4 CARRIED FORWARD TO SUMMARY</t>
  </si>
  <si>
    <t>SECTION C: SITE CLEARANCE</t>
  </si>
  <si>
    <t>DAYWORKS</t>
  </si>
  <si>
    <t>Occupational Health and Safety</t>
  </si>
  <si>
    <t xml:space="preserve">Quality Control and Assurance </t>
  </si>
  <si>
    <t>ENVIRONMENT</t>
  </si>
  <si>
    <t>TIME RELATED ITEMS</t>
  </si>
  <si>
    <t>3.4</t>
  </si>
  <si>
    <t>3.6</t>
  </si>
  <si>
    <t>6.1.3</t>
  </si>
  <si>
    <t>3.3</t>
  </si>
  <si>
    <t>8.7.1</t>
  </si>
  <si>
    <t>8.7.2</t>
  </si>
  <si>
    <t>8.7.3</t>
  </si>
  <si>
    <t>8.7.4</t>
  </si>
  <si>
    <t>13</t>
  </si>
  <si>
    <t>15</t>
  </si>
  <si>
    <t>16</t>
  </si>
  <si>
    <t>16.1</t>
  </si>
  <si>
    <t>17</t>
  </si>
  <si>
    <t>17.1</t>
  </si>
  <si>
    <t>SCHEDULE 5: PIPELINES</t>
  </si>
  <si>
    <t>SCHEDULE 5 CARRIED FORWARD TO SUMMARY</t>
  </si>
  <si>
    <t>SCHEDULE 6: CATHODIC PROTECTION</t>
  </si>
  <si>
    <t>SCHEDULE 6 CARRIED FORWARD TO SUMMARY</t>
  </si>
  <si>
    <t xml:space="preserve">SCHEDULE 7 :  SOCIO ECONOMIC DEVELOPMENT </t>
  </si>
  <si>
    <t>SCHEDULE 7 CARRIED FORWARD TO SUMMARY</t>
  </si>
  <si>
    <t>SCHEDULE 3: PROVISIONAL SUMS, PRIME COSTS AND OTHER COSTS</t>
  </si>
  <si>
    <t>SHCEDULE 2: OCCUPATIONAL HEALTH, SAFETY AND QUALITY (SHERQ)</t>
  </si>
  <si>
    <t>SCHEDULE 1: PRELIMINARY &amp; GENERAL</t>
  </si>
  <si>
    <r>
      <rPr>
        <b/>
        <u/>
        <sz val="10"/>
        <rFont val="Arial"/>
        <family val="2"/>
      </rPr>
      <t>WORK PACKAGE 3A</t>
    </r>
    <r>
      <rPr>
        <b/>
        <sz val="10"/>
        <rFont val="Arial"/>
        <family val="2"/>
      </rPr>
      <t xml:space="preserve"> - EARTHWORKS, PIPE LAYING, JACKING AND ASSOCIATED CIVIL WORKS FOR A 6020M X 626MM OD STEEL PIPELINE FROM VEREENIGING PUMPING STATION TO VAAL RIVER BRIDGE CROSSING IN MACCAUVLEI (SL1 PIPELINE)
</t>
    </r>
  </si>
  <si>
    <r>
      <rPr>
        <b/>
        <u/>
        <sz val="10"/>
        <rFont val="Arial"/>
        <family val="2"/>
      </rPr>
      <t>PANFONTEIN PROJECTS PACKAGE 3 (3A AND 3B):</t>
    </r>
    <r>
      <rPr>
        <sz val="10"/>
        <rFont val="Arial"/>
        <family val="2"/>
      </rPr>
      <t xml:space="preserve">
</t>
    </r>
    <r>
      <rPr>
        <b/>
        <u/>
        <sz val="10"/>
        <rFont val="Arial"/>
        <family val="2"/>
      </rPr>
      <t>WORK PACKAGE 3A</t>
    </r>
    <r>
      <rPr>
        <sz val="10"/>
        <rFont val="Arial"/>
        <family val="2"/>
      </rPr>
      <t xml:space="preserve"> - EARTHWORKS, PIPE LAYING, JACKING AND ASSOCIATED CIVIL WORKS FOR A 6020M X 626MM OD STEEL PIPELINE FROM VEREENIGING PUMPING STATION TO VAAL RIVER BRIDGE CROSSING IN MACCAUVLEI (SL1 PIPELINE)
</t>
    </r>
    <r>
      <rPr>
        <b/>
        <u/>
        <sz val="10"/>
        <rFont val="Arial"/>
        <family val="2"/>
      </rPr>
      <t>WORK PACKAGE 3B</t>
    </r>
    <r>
      <rPr>
        <sz val="10"/>
        <rFont val="Arial"/>
        <family val="2"/>
      </rPr>
      <t xml:space="preserve"> – DESIGN, MANUFACTURE, SUPPLY, DELIVERY, INSTALLATION, TEST, COMMISSION AND MAINTAIN PIPE LAYING AND CIVIL WORKS FOR THE CONSTRUCTION OF 750m, 694mm ID (8mm THICK) SLUDGE STEEL PIPELINE FROM CENTRAL SLUDGE NO. 2 TO THE CROSS CONNECTION CHAMBER</t>
    </r>
  </si>
  <si>
    <t>ZB Sludge Pipeline</t>
  </si>
  <si>
    <t>Section 1 :  P&amp;G Time Related</t>
  </si>
  <si>
    <t xml:space="preserve">SCHEDULE 1: PRELIMINARY AND GENERAL  </t>
  </si>
  <si>
    <t>PRELIMINARY &amp; GENERAL</t>
  </si>
  <si>
    <t>1.1.2.1</t>
  </si>
  <si>
    <t>1.1.2.2</t>
  </si>
  <si>
    <t>Provision of cellular phone as per PSAB 4.1</t>
  </si>
  <si>
    <t>1.1.2.3</t>
  </si>
  <si>
    <t>1.1.2.4</t>
  </si>
  <si>
    <t>1.1.2.5</t>
  </si>
  <si>
    <t>1.1.3.1</t>
  </si>
  <si>
    <t>1.1.3.2</t>
  </si>
  <si>
    <t>1.1.3.3</t>
  </si>
  <si>
    <t>1.1.3.4</t>
  </si>
  <si>
    <t>1.1.3.5</t>
  </si>
  <si>
    <t>Dealing with water (See PS A 8.8.7)</t>
  </si>
  <si>
    <t>1.1.3.6</t>
  </si>
  <si>
    <t>1.1.3.7</t>
  </si>
  <si>
    <t>1.1.4.1</t>
  </si>
  <si>
    <t>1.1.5.1</t>
  </si>
  <si>
    <t>Supply, operate, maintain and remove of traffic control devices, road signs, barricades, warning signs, including signs for construction vehicles and road markings and accommodate traffic (See PS A 5-10)</t>
  </si>
  <si>
    <t>1.1.6.1</t>
  </si>
  <si>
    <t>1.1.6.1.1</t>
  </si>
  <si>
    <t>1.1.6.1.2</t>
  </si>
  <si>
    <t>1.1.6.1.3</t>
  </si>
  <si>
    <t>1.1.7.1</t>
  </si>
  <si>
    <t>Quality control and all activities necessary to comply with all requirements of the specified quality control system as per PS 5.</t>
  </si>
  <si>
    <t>1.1.8.1</t>
  </si>
  <si>
    <r>
      <t xml:space="preserve">Comply with Safe Working Procedures for pipeline construction within High Voltage Transmission Lines Servitude (See TS041 in Specification </t>
    </r>
    <r>
      <rPr>
        <i/>
        <sz val="10"/>
        <rFont val="Arial"/>
        <family val="2"/>
      </rPr>
      <t>Rand Water Cathodic Protection System Technical Specification</t>
    </r>
    <r>
      <rPr>
        <sz val="10"/>
        <rFont val="Arial"/>
        <family val="2"/>
      </rPr>
      <t>)</t>
    </r>
  </si>
  <si>
    <t>PRELIMINARY &amp; GENERAL 
TIME RELATED ITEMS</t>
  </si>
  <si>
    <t>Operate and maintain facilities: Facilities for Engineer for duration of contract</t>
  </si>
  <si>
    <t>1.2.2.3</t>
  </si>
  <si>
    <t>1.2.2.4</t>
  </si>
  <si>
    <t>1.2.2.5</t>
  </si>
  <si>
    <t>1.2.5.1</t>
  </si>
  <si>
    <t>Supply, operate, maintain and remove traffic control devices, road signs, barricades, warning signs, including signs for construction vehicles and road markings (See PSA5-10) and accommodate traffic.</t>
  </si>
  <si>
    <t>1.2.6.1</t>
  </si>
  <si>
    <t>1.2.6.2</t>
  </si>
  <si>
    <t>1.2.6.3</t>
  </si>
  <si>
    <t>1.2.6.4</t>
  </si>
  <si>
    <t>1.2.7.1</t>
  </si>
  <si>
    <t>1.2.8.1</t>
  </si>
  <si>
    <t>Comply with Safe Working Procedures for pipeline construction within High Voltage Transmission Lines Servitude (See TS041 in Specification Rand Water Cathodic Protection System Technical Specification)</t>
  </si>
  <si>
    <t>Schedule 2</t>
  </si>
  <si>
    <t>SCHEDULE 2: OHS, QUALITY, SED &amp; ENVIRONMENT</t>
  </si>
  <si>
    <t>OCCUPATIONAL HEALTH AND SAFETY</t>
  </si>
  <si>
    <t xml:space="preserve">  lump sum</t>
  </si>
  <si>
    <t>2.1.12</t>
  </si>
  <si>
    <t>2.1.13</t>
  </si>
  <si>
    <t>2.1.14</t>
  </si>
  <si>
    <t>2.1.15</t>
  </si>
  <si>
    <t>2.1.16</t>
  </si>
  <si>
    <t>2.1.17</t>
  </si>
  <si>
    <t>2.1.18</t>
  </si>
  <si>
    <t>2.1.19</t>
  </si>
  <si>
    <t>2.1.20</t>
  </si>
  <si>
    <t>2.1.21</t>
  </si>
  <si>
    <t>2.2.</t>
  </si>
  <si>
    <r>
      <rPr>
        <b/>
        <sz val="10"/>
        <rFont val="Arial"/>
        <family val="2"/>
      </rPr>
      <t>Administrative requirements as per the approved EMPr.</t>
    </r>
    <r>
      <rPr>
        <sz val="10"/>
        <rFont val="Arial"/>
        <family val="2"/>
      </rPr>
      <t xml:space="preserve"> Submission and Maintanance of the Contractors environmental file based on RW's environmental file approval checklist.
</t>
    </r>
  </si>
  <si>
    <r>
      <t>a)</t>
    </r>
    <r>
      <rPr>
        <sz val="7"/>
        <rFont val="Times New Roman"/>
        <family val="1"/>
      </rPr>
      <t xml:space="preserve">          </t>
    </r>
    <r>
      <rPr>
        <sz val="10"/>
        <rFont val="Arial"/>
        <family val="2"/>
      </rPr>
      <t>Provision for bee, snake and other fauna removal</t>
    </r>
  </si>
  <si>
    <r>
      <t>b)</t>
    </r>
    <r>
      <rPr>
        <sz val="7"/>
        <rFont val="Times New Roman"/>
        <family val="1"/>
      </rPr>
      <t xml:space="preserve">          </t>
    </r>
    <r>
      <rPr>
        <sz val="10"/>
        <rFont val="Arial"/>
        <family val="2"/>
      </rPr>
      <t>Provision for hydrocarbon spillages that require intervention from professional clean up provider</t>
    </r>
  </si>
  <si>
    <r>
      <t>c)</t>
    </r>
    <r>
      <rPr>
        <sz val="7"/>
        <rFont val="Times New Roman"/>
        <family val="1"/>
      </rPr>
      <t xml:space="preserve">           </t>
    </r>
    <r>
      <rPr>
        <sz val="10"/>
        <rFont val="Arial"/>
        <family val="2"/>
      </rPr>
      <t>Provision to clean up sewage spillages</t>
    </r>
  </si>
  <si>
    <r>
      <t>d)</t>
    </r>
    <r>
      <rPr>
        <sz val="7"/>
        <rFont val="Times New Roman"/>
        <family val="1"/>
      </rPr>
      <t xml:space="preserve">          </t>
    </r>
    <r>
      <rPr>
        <sz val="10"/>
        <rFont val="Arial"/>
        <family val="2"/>
      </rPr>
      <t>Equipment for fire fighting</t>
    </r>
  </si>
  <si>
    <r>
      <t>e)</t>
    </r>
    <r>
      <rPr>
        <sz val="7"/>
        <rFont val="Times New Roman"/>
        <family val="1"/>
      </rPr>
      <t xml:space="preserve">          </t>
    </r>
    <r>
      <rPr>
        <sz val="10"/>
        <rFont val="Arial"/>
        <family val="2"/>
      </rPr>
      <t>Call out of fire department</t>
    </r>
  </si>
  <si>
    <r>
      <t>Environmental awareness and training</t>
    </r>
    <r>
      <rPr>
        <sz val="10"/>
        <rFont val="Arial"/>
        <family val="2"/>
      </rPr>
      <t xml:space="preserve"> </t>
    </r>
  </si>
  <si>
    <r>
      <t>Social integration of the project to the public</t>
    </r>
    <r>
      <rPr>
        <sz val="10"/>
        <rFont val="Arial"/>
        <family val="2"/>
      </rPr>
      <t xml:space="preserve"> </t>
    </r>
  </si>
  <si>
    <r>
      <t>Signage</t>
    </r>
    <r>
      <rPr>
        <sz val="10"/>
        <rFont val="Arial"/>
        <family val="2"/>
      </rPr>
      <t xml:space="preserve"> The rate for this item must cover all expenses incurred in preparing signage at the entrance of the site offices indicating the following information </t>
    </r>
  </si>
  <si>
    <r>
      <t>·</t>
    </r>
    <r>
      <rPr>
        <sz val="7"/>
        <rFont val="Times New Roman"/>
        <family val="1"/>
      </rPr>
      <t xml:space="preserve">        </t>
    </r>
    <r>
      <rPr>
        <sz val="10"/>
        <rFont val="Arial"/>
        <family val="2"/>
      </rPr>
      <t>The contractor’s contact numbers</t>
    </r>
  </si>
  <si>
    <r>
      <t>·</t>
    </r>
    <r>
      <rPr>
        <sz val="7"/>
        <rFont val="Times New Roman"/>
        <family val="1"/>
      </rPr>
      <t xml:space="preserve">        </t>
    </r>
    <r>
      <rPr>
        <sz val="10"/>
        <rFont val="Arial"/>
        <family val="2"/>
      </rPr>
      <t xml:space="preserve">ECO details </t>
    </r>
  </si>
  <si>
    <r>
      <t>·</t>
    </r>
    <r>
      <rPr>
        <sz val="7"/>
        <rFont val="Times New Roman"/>
        <family val="1"/>
      </rPr>
      <t xml:space="preserve">        </t>
    </r>
    <r>
      <rPr>
        <sz val="10"/>
        <rFont val="Arial"/>
        <family val="2"/>
      </rPr>
      <t>Emergency numbers and provision for: – snake removal, bee removal, fire, large hydrocarbon spillages, sewerage spillages</t>
    </r>
  </si>
  <si>
    <t>Identiying the PPE  required before entering a specific area</t>
  </si>
  <si>
    <t>speed limits signage</t>
  </si>
  <si>
    <t>no go area signage</t>
  </si>
  <si>
    <t>marking of no go areas (topsoil and water courses)</t>
  </si>
  <si>
    <t>2.2.6</t>
  </si>
  <si>
    <t>9.3.4 to 9.3.4.2, &amp; 10.8.2</t>
  </si>
  <si>
    <r>
      <t>a.</t>
    </r>
    <r>
      <rPr>
        <sz val="7"/>
        <rFont val="Times New Roman"/>
        <family val="1"/>
      </rPr>
      <t>   </t>
    </r>
    <r>
      <rPr>
        <sz val="10"/>
        <rFont val="Arial"/>
        <family val="2"/>
      </rPr>
      <t>Screening for unsightly works</t>
    </r>
  </si>
  <si>
    <r>
      <rPr>
        <sz val="10"/>
        <rFont val="Arial"/>
        <family val="2"/>
      </rPr>
      <t>b</t>
    </r>
    <r>
      <rPr>
        <b/>
        <sz val="10"/>
        <rFont val="Arial"/>
        <family val="2"/>
      </rPr>
      <t>.</t>
    </r>
    <r>
      <rPr>
        <b/>
        <sz val="7"/>
        <rFont val="Times New Roman"/>
        <family val="1"/>
      </rPr>
      <t> </t>
    </r>
    <r>
      <rPr>
        <sz val="10"/>
        <rFont val="Arial"/>
        <family val="2"/>
      </rPr>
      <t>Clear fencing and demarcating of the working foot print</t>
    </r>
  </si>
  <si>
    <r>
      <t>c.</t>
    </r>
    <r>
      <rPr>
        <b/>
        <sz val="7"/>
        <rFont val="Times New Roman"/>
        <family val="1"/>
      </rPr>
      <t> </t>
    </r>
    <r>
      <rPr>
        <sz val="10"/>
        <rFont val="Arial"/>
        <family val="2"/>
      </rPr>
      <t>Barricading and fencing of sensitive no go areas</t>
    </r>
  </si>
  <si>
    <t>2.2.7</t>
  </si>
  <si>
    <r>
      <t>Pollution prevention and preservation of environmental resources</t>
    </r>
    <r>
      <rPr>
        <sz val="10"/>
        <rFont val="Arial"/>
        <family val="2"/>
      </rPr>
      <t xml:space="preserve"> </t>
    </r>
  </si>
  <si>
    <r>
      <t>c)</t>
    </r>
    <r>
      <rPr>
        <sz val="7"/>
        <rFont val="Times New Roman"/>
        <family val="1"/>
      </rPr>
      <t>        </t>
    </r>
    <r>
      <rPr>
        <sz val="10"/>
        <rFont val="Arial"/>
        <family val="2"/>
      </rPr>
      <t>Labbelled waste bins and receptacles that comply with the waste clauses of the Environmental specification.</t>
    </r>
  </si>
  <si>
    <t>d,  Servicing and safe disposal at a waste facility of ablution facilities</t>
  </si>
  <si>
    <t>e, Provision of water carts (twice a day or as per EMP)</t>
  </si>
  <si>
    <t>f)  Appropriate skips for waste separation</t>
  </si>
  <si>
    <t>g) General waste Waste removal</t>
  </si>
  <si>
    <t>h)Bunding facility for hazardous products</t>
  </si>
  <si>
    <t>i) Recycled waste management  Waste removal</t>
  </si>
  <si>
    <t xml:space="preserve">j) Spillage kits to clean up spillages  </t>
  </si>
  <si>
    <t>k) Hard impervious surfaces for storage of chemicals</t>
  </si>
  <si>
    <t>l)Bunding facility for hazardous products</t>
  </si>
  <si>
    <r>
      <t>m) </t>
    </r>
    <r>
      <rPr>
        <sz val="7"/>
        <rFont val="Times New Roman"/>
        <family val="1"/>
      </rPr>
      <t xml:space="preserve"> </t>
    </r>
    <r>
      <rPr>
        <sz val="10"/>
        <rFont val="Arial"/>
        <family val="2"/>
      </rPr>
      <t>Labelled containers for decanting of liquids</t>
    </r>
  </si>
  <si>
    <t>n) Drip trays for all vehicles staying on site over night</t>
  </si>
  <si>
    <t>2.2.8</t>
  </si>
  <si>
    <t>2.2.9</t>
  </si>
  <si>
    <r>
      <t xml:space="preserve">Erosion control and silt management </t>
    </r>
    <r>
      <rPr>
        <sz val="10"/>
        <rFont val="Arial"/>
        <family val="2"/>
      </rPr>
      <t>The amount shall represent the costs associated with the practice of preventing or controlling wind or water erosion during construction. The erosion control measures must effectively prevent water pollution, soil loss, wildlife habitat loss and human property loss.  The rate shall also include the costs of silt control where devices shall be designed to keep eroded soil on a construction site, so that it does not wash off and cause water pollution to a nearby stream, river, lake, or dam.</t>
    </r>
  </si>
  <si>
    <t>construction of berms</t>
  </si>
  <si>
    <t>Sediment control structures</t>
  </si>
  <si>
    <t xml:space="preserve">Silt fences </t>
  </si>
  <si>
    <t>2.2.10</t>
  </si>
  <si>
    <t>2.2.11</t>
  </si>
  <si>
    <t>Appointment of the contractor's environmental officer for the duration of the Project</t>
  </si>
  <si>
    <t>Contractors mark-up on Items 2.3.1.1</t>
  </si>
  <si>
    <t>Corproate Social Responsinislity programs aimed at improving the livelihood of the community</t>
  </si>
  <si>
    <t>Contractors mark-up on Items 2.3.2.1</t>
  </si>
  <si>
    <t>2.3.3</t>
  </si>
  <si>
    <t>Community Liason Officer. A key component in aiding the realisation of the SED objectives is effective community liaison with all the relevant role-players, structures, civic organisations and the community at large.</t>
  </si>
  <si>
    <t>Contractors mark-up on Items 2.3.3.1</t>
  </si>
  <si>
    <t>PARTICIPATION OF LOCAL ENTERPRISES</t>
  </si>
  <si>
    <t>Work Allocated to Local Enterprises  (Inclusive of P&amp;G's and SHEQ) (Minimum 5% of Project Value)</t>
  </si>
  <si>
    <t>Contractors mark-up on Items 2.3.4.1</t>
  </si>
  <si>
    <t xml:space="preserve">QUALITY CONTROL AND ASSURANCE </t>
  </si>
  <si>
    <t>Supervision for duration of construction including Quality Assurance as per TS 3.2 and TS2.33 including equipment factory acceptance tests</t>
  </si>
  <si>
    <t xml:space="preserve">Provision of Quality Control Plans </t>
  </si>
  <si>
    <t>Provision of Welding, Coating and NDT inspection personel</t>
  </si>
  <si>
    <t xml:space="preserve">Maintenance of Testing equipments ( Calibration of Equipment ) </t>
  </si>
  <si>
    <t xml:space="preserve">Rate </t>
  </si>
  <si>
    <t>Quality control and all activities necessary to comply with all requirements of the specified quality control system as per PS 5 &amp; TS2.32.</t>
  </si>
  <si>
    <t>Provision for Training of Quality control personel</t>
  </si>
  <si>
    <t>Maintenance of Testing and Inspection  documentation (Data Pack  Management)  and handing over to Rand Water prior to the commencement of the Defects Liability Period.</t>
  </si>
  <si>
    <t>Schedule 3</t>
  </si>
  <si>
    <t>SCHEDULE 3: PROVISIONAL SUMS AND DAYWORKS</t>
  </si>
  <si>
    <t>PROVISIONAL SUMS, PRIME COSTS AND OTHER COSTS</t>
  </si>
  <si>
    <t>As Builts</t>
  </si>
  <si>
    <t>TS 4.23</t>
  </si>
  <si>
    <t>The provision of detailed as-built drawings of the completed works as per PS 19, TS 2.34</t>
  </si>
  <si>
    <t>3.1.2.1</t>
  </si>
  <si>
    <t>3.1.3.1</t>
  </si>
  <si>
    <t>3.1.3.1.1</t>
  </si>
  <si>
    <t xml:space="preserve">8.5 (b)(1)
PS. 9.7.1 </t>
  </si>
  <si>
    <t>Provisional sum for the identification and relocation of existing services (water mains, overhead or underground electrical, etc) by services utilities</t>
  </si>
  <si>
    <t>3.1.3.1.2</t>
  </si>
  <si>
    <t>Contractors mark-up on Item 3.1.3.1.1</t>
  </si>
  <si>
    <t>3.1.3.2</t>
  </si>
  <si>
    <t>3.1.3.2.1</t>
  </si>
  <si>
    <t>Additional topographical surveys by nominated specialist as ordered by Engineer</t>
  </si>
  <si>
    <t>3.1.3.2.2</t>
  </si>
  <si>
    <t>Contractors mark-up on Item 3.1.3.2.1</t>
  </si>
  <si>
    <t>3.1.3.3</t>
  </si>
  <si>
    <t>3.1.3.3.1</t>
  </si>
  <si>
    <t>3.1.3.3.2</t>
  </si>
  <si>
    <t>Contractor's mark up on Item 3.1.3.3.1</t>
  </si>
  <si>
    <t>3.1.3.4</t>
  </si>
  <si>
    <t>Additional geotechnical investigations &amp; Tests</t>
  </si>
  <si>
    <t>3.1.3.4.1</t>
  </si>
  <si>
    <t>Provisional sum for additional geotechnical investigations (including grading analysis, compactibility tests, etc) by nominated specialists, where ordered by the Engineer.</t>
  </si>
  <si>
    <t>3.1.3.4.2</t>
  </si>
  <si>
    <t>Contractors mark-up on Items 3.1.3.4.1</t>
  </si>
  <si>
    <t>3.1.3.4.1.1</t>
  </si>
  <si>
    <t>3.1.3.4.1.2</t>
  </si>
  <si>
    <t>Contractors mark-up on Items 3.1.3.5.1</t>
  </si>
  <si>
    <t>3.1.3.5</t>
  </si>
  <si>
    <t>Dosing Point and Sampling Point Chambers</t>
  </si>
  <si>
    <t>3.1.3.5.1</t>
  </si>
  <si>
    <t>Provisional Sum for the construction of 2 Access Chambers (~2.5x2.5m each) for the PH Dosing Point and Sampling Point should the Existing Pipe be used. Including Sump Pumps, Electrification and and the Automation of the Sump Pump on each Chamber. Chambers to be cast insitu.</t>
  </si>
  <si>
    <t>3.1.3.5.2</t>
  </si>
  <si>
    <t>3.1.3.6</t>
  </si>
  <si>
    <t xml:space="preserve">Access Road </t>
  </si>
  <si>
    <t>3.1.3.6.1</t>
  </si>
  <si>
    <t>Allow Provisional Sum for paving of access road</t>
  </si>
  <si>
    <t>3.1.3.6.2</t>
  </si>
  <si>
    <t>Contractors mark-up on Item 3.1.3.6.1</t>
  </si>
  <si>
    <t>3.1.4.1</t>
  </si>
  <si>
    <t>3.1.4.1.1</t>
  </si>
  <si>
    <t xml:space="preserve">Over a route distance not exceeding 1 km </t>
  </si>
  <si>
    <t>3.1.4.2</t>
  </si>
  <si>
    <t>3.1.4.3</t>
  </si>
  <si>
    <t>TS1.16.20</t>
  </si>
  <si>
    <t>Allow / Sum for the attendance of a RW official, or any person as designated by RW,  to travel to, inspect manufacturing and testing at the manufacturers premises, to include all travel, accommodation and incidental costs</t>
  </si>
  <si>
    <t>3.1.3.1.2.1</t>
  </si>
  <si>
    <t>Allow / Sum for radiographic examination of circumferential welds by nominated Specialist as ordered by the Engineer</t>
  </si>
  <si>
    <t>3.1.6.1</t>
  </si>
  <si>
    <t>Reinstatement of exisitng road as per Authorities or Road Owner or  Design requirements.</t>
  </si>
  <si>
    <t>Testing of Materials</t>
  </si>
  <si>
    <t>3.1.7.1</t>
  </si>
  <si>
    <t>PSDB 8.3.13</t>
  </si>
  <si>
    <t>Testing of materialsof on site</t>
  </si>
  <si>
    <t>Prov sum</t>
  </si>
  <si>
    <t>3.1.7.2</t>
  </si>
  <si>
    <t>Contractors mark-up on Item 3.1.7.1</t>
  </si>
  <si>
    <t>3.1.8</t>
  </si>
  <si>
    <t xml:space="preserve">Removing/dealing existing structures </t>
  </si>
  <si>
    <t>3.1.8.1</t>
  </si>
  <si>
    <t>PSA 5.14</t>
  </si>
  <si>
    <t xml:space="preserve">Removing existing pipe </t>
  </si>
  <si>
    <t>Fill existing pipe with sludge</t>
  </si>
  <si>
    <t>3.2.2.1</t>
  </si>
  <si>
    <t>3.2.2.2</t>
  </si>
  <si>
    <t>3.2.2.3</t>
  </si>
  <si>
    <t>3.2.2.4</t>
  </si>
  <si>
    <t>3.2.2.5</t>
  </si>
  <si>
    <t>3.2.2.3.2</t>
  </si>
  <si>
    <t>3.2.2.7</t>
  </si>
  <si>
    <t>3.2.2.8</t>
  </si>
  <si>
    <t>3.2.2.9</t>
  </si>
  <si>
    <t>3.2.3.1</t>
  </si>
  <si>
    <t>3.2.3.2</t>
  </si>
  <si>
    <t>3.2.4.1</t>
  </si>
  <si>
    <t>3.2.4.2</t>
  </si>
  <si>
    <t>3.2.4.3</t>
  </si>
  <si>
    <t>3.2.4.4</t>
  </si>
  <si>
    <t>3.2.4.5</t>
  </si>
  <si>
    <t>3.2.4.3.2</t>
  </si>
  <si>
    <t>3.2.4.7</t>
  </si>
  <si>
    <t>3.2.4.8</t>
  </si>
  <si>
    <t>3.2.4.9</t>
  </si>
  <si>
    <t>3.2.4.10</t>
  </si>
  <si>
    <t>3.2.4.11</t>
  </si>
  <si>
    <t>3.2.4.12</t>
  </si>
  <si>
    <t>3.2.4.13</t>
  </si>
  <si>
    <t>3.2.4.14</t>
  </si>
  <si>
    <t>3.2.4.15</t>
  </si>
  <si>
    <t>3.2.4.13.2</t>
  </si>
  <si>
    <t>Generator</t>
  </si>
  <si>
    <t>Schedule 4</t>
  </si>
  <si>
    <t>SCHEDULE 4: AUTOMATION.</t>
  </si>
  <si>
    <t>4.1.</t>
  </si>
  <si>
    <t>Design Pack</t>
  </si>
  <si>
    <t>4.1.1.</t>
  </si>
  <si>
    <t>Complete design pack</t>
  </si>
  <si>
    <t>4.2.</t>
  </si>
  <si>
    <t>Valve Control</t>
  </si>
  <si>
    <t>4.2.1.</t>
  </si>
  <si>
    <t>The Contractor shall put into operation complete communication wiring to the Sludge pipeline cross connection valve actuators and sludge bypass valve actuators</t>
  </si>
  <si>
    <t>PLC</t>
  </si>
  <si>
    <t>The Contractor shall put into operation set of PLC with all modules and ancillary item</t>
  </si>
  <si>
    <t>4.4.</t>
  </si>
  <si>
    <t>Flow Measurement</t>
  </si>
  <si>
    <t>4.4.1.</t>
  </si>
  <si>
    <t>The Contractor shall put into operation Profibus DP copper compatible magnetic flow meter for Sludge Pipeline</t>
  </si>
  <si>
    <t>4.5.</t>
  </si>
  <si>
    <t>HMI</t>
  </si>
  <si>
    <t>4.5.1</t>
  </si>
  <si>
    <t>The Contractor shall put into operation HMIs for the kiosks</t>
  </si>
  <si>
    <t>4.5.2</t>
  </si>
  <si>
    <t>The Contractor shall put into operation HMI applications</t>
  </si>
  <si>
    <t>4.6.</t>
  </si>
  <si>
    <t>SCADA</t>
  </si>
  <si>
    <t>4.6.1</t>
  </si>
  <si>
    <t>The Contractor shall put into operation SCADA application</t>
  </si>
  <si>
    <t>4.6.2.</t>
  </si>
  <si>
    <t>The Contractor shall put into operation SCADA computer tower</t>
  </si>
  <si>
    <t>4.6.3.</t>
  </si>
  <si>
    <t>The Contractor shall put into operation SCADA display screens.</t>
  </si>
  <si>
    <t>4.6.4.</t>
  </si>
  <si>
    <t>The Contractor shall put into operation sets of mouse and keyboard.</t>
  </si>
  <si>
    <t>4.7.</t>
  </si>
  <si>
    <t>Panels</t>
  </si>
  <si>
    <t>4.7.1.</t>
  </si>
  <si>
    <t>The Contractor shall put into operation galvanized kiosks</t>
  </si>
  <si>
    <t>4.7.2.</t>
  </si>
  <si>
    <t>The Contractor shall put into operation Earthing and Lightning protection for kiosks</t>
  </si>
  <si>
    <t>4.7.3.</t>
  </si>
  <si>
    <t>The Contractor shall put into operation complete chassis plate with equipment for kiosks</t>
  </si>
  <si>
    <t>4.8.</t>
  </si>
  <si>
    <t>Ethernet</t>
  </si>
  <si>
    <t>4.8.1.</t>
  </si>
  <si>
    <t>The Contractor shall put into operation Ethernet switches</t>
  </si>
  <si>
    <t>4.8.2.</t>
  </si>
  <si>
    <t>The Contractor shall put into operation complete Ethernet cable patch leads for each kiosk</t>
  </si>
  <si>
    <t>4.9.</t>
  </si>
  <si>
    <t>Din Rail UPS and Batteries</t>
  </si>
  <si>
    <t>4.9.1.</t>
  </si>
  <si>
    <t>The Contractor shall put into operation sets din rail mount UPS with batteries</t>
  </si>
  <si>
    <t>4.10.</t>
  </si>
  <si>
    <t>Profibus</t>
  </si>
  <si>
    <t>4.10.1.</t>
  </si>
  <si>
    <t>The Contractor shall put into operation OLM</t>
  </si>
  <si>
    <t>4.10.2.</t>
  </si>
  <si>
    <t>The Contractor shall put into operation PRM modules</t>
  </si>
  <si>
    <t>4.10.3.</t>
  </si>
  <si>
    <t>The Contractor shall put into operation Profibus DP fiber cable</t>
  </si>
  <si>
    <t>4.10.4.</t>
  </si>
  <si>
    <t>he Contractor shall put into operation Profibus DP fiber FDU</t>
  </si>
  <si>
    <t>4.11.</t>
  </si>
  <si>
    <t>Sump pump control panel cabling</t>
  </si>
  <si>
    <t>4.11.1.</t>
  </si>
  <si>
    <t>The Contractor shall put into operation multicore cable</t>
  </si>
  <si>
    <t>4.12.</t>
  </si>
  <si>
    <t>Ethernet Radio</t>
  </si>
  <si>
    <t>4.12.1.</t>
  </si>
  <si>
    <t>The Contractor shall put into operation Ethernet Radios</t>
  </si>
  <si>
    <t>OTHER PLEASE SPECIFY IN FULL BELOW:</t>
  </si>
  <si>
    <t>Schedule 5</t>
  </si>
  <si>
    <t>SCHEDULE 5: VALVE CHAMBERS: EARTHWORKS, CONCRETE AND STEELWORK</t>
  </si>
  <si>
    <t>EARTHWORKS</t>
  </si>
  <si>
    <t>Excavation for chambers</t>
  </si>
  <si>
    <t>8.3.2(a)</t>
  </si>
  <si>
    <t>Excavation in all materials for chambers and other minor structures outside the limits of the trench excavation, backfill, compact and dispose of surplus / unsuitable material, Including shoring.</t>
  </si>
  <si>
    <t>8.3.2(b)</t>
  </si>
  <si>
    <t>Extra over Item 5.1.1.1 for excavation in hard rock.</t>
  </si>
  <si>
    <t>Excavate unsuitable material from chamber bottom and dispose.</t>
  </si>
  <si>
    <t>a) Imported layerworks material compacted in layers not exceeding 100 mm in thickness compacted to 95%MOD AASHTO Density at -1% to +2% OMC.</t>
  </si>
  <si>
    <t>5.2.1</t>
  </si>
  <si>
    <t>5.2.1.1</t>
  </si>
  <si>
    <r>
      <t>m</t>
    </r>
    <r>
      <rPr>
        <vertAlign val="superscript"/>
        <sz val="11"/>
        <rFont val="Arial"/>
        <family val="2"/>
      </rPr>
      <t>2</t>
    </r>
  </si>
  <si>
    <t>5.2.1.2</t>
  </si>
  <si>
    <t>5.2.1.3</t>
  </si>
  <si>
    <t>Supply all materials, install and remove formwork (rate to include for forming of 20 x 20 chamfers to all exposed edges for:</t>
  </si>
  <si>
    <t>Wood floated finish to top of floor slab</t>
  </si>
  <si>
    <t>Reinforcement</t>
  </si>
  <si>
    <t>High Tensile Steel Bars</t>
  </si>
  <si>
    <t>Mild Steel Bars</t>
  </si>
  <si>
    <t>Schedule 6</t>
  </si>
  <si>
    <t>SCHEDULE 6: ELECTRICAL.</t>
  </si>
  <si>
    <t>6.1    </t>
  </si>
  <si>
    <t> ELECTRICAL DESIGN</t>
  </si>
  <si>
    <t>Design electrical installation (and all plant components) in accordance with the design criteria. To include preparation of drawings and documents, as-built (record) drawings, reports and certificates</t>
  </si>
  <si>
    <r>
      <t>6.1.1</t>
    </r>
    <r>
      <rPr>
        <b/>
        <sz val="7"/>
        <rFont val="Times New Roman"/>
        <family val="1"/>
      </rPr>
      <t xml:space="preserve">       </t>
    </r>
    <r>
      <rPr>
        <b/>
        <sz val="10"/>
        <rFont val="Arial"/>
        <family val="2"/>
      </rPr>
      <t> </t>
    </r>
  </si>
  <si>
    <t>Complete Distribution Board as per the System Specification</t>
  </si>
  <si>
    <t>Each</t>
  </si>
  <si>
    <r>
      <t>6.1.2</t>
    </r>
    <r>
      <rPr>
        <b/>
        <sz val="7"/>
        <rFont val="Times New Roman"/>
        <family val="1"/>
      </rPr>
      <t xml:space="preserve">       </t>
    </r>
    <r>
      <rPr>
        <b/>
        <sz val="10"/>
        <rFont val="Arial"/>
        <family val="2"/>
      </rPr>
      <t> </t>
    </r>
  </si>
  <si>
    <t>Complete motor and valve isolating panels as per the System Specification</t>
  </si>
  <si>
    <t>Complete Sump Pump Control &amp; isolating panels as per the System Specification</t>
  </si>
  <si>
    <r>
      <t>6.1.4</t>
    </r>
    <r>
      <rPr>
        <b/>
        <sz val="7"/>
        <rFont val="Times New Roman"/>
        <family val="1"/>
      </rPr>
      <t xml:space="preserve">       </t>
    </r>
    <r>
      <rPr>
        <b/>
        <sz val="10"/>
        <rFont val="Arial"/>
        <family val="2"/>
      </rPr>
      <t> </t>
    </r>
  </si>
  <si>
    <t>Verify possible power supply point at Central Sludge 2 Pumphouse and existing flow meter south of the Filter Block, or other sources, including capacities.</t>
  </si>
  <si>
    <r>
      <t>6.1.5</t>
    </r>
    <r>
      <rPr>
        <b/>
        <sz val="7"/>
        <rFont val="Times New Roman"/>
        <family val="1"/>
      </rPr>
      <t xml:space="preserve">       </t>
    </r>
    <r>
      <rPr>
        <b/>
        <sz val="10"/>
        <rFont val="Arial"/>
        <family val="2"/>
      </rPr>
      <t> </t>
    </r>
  </si>
  <si>
    <t>Power supply point design for all power supplies</t>
  </si>
  <si>
    <r>
      <t>6.1.6</t>
    </r>
    <r>
      <rPr>
        <b/>
        <sz val="7"/>
        <rFont val="Times New Roman"/>
        <family val="1"/>
      </rPr>
      <t xml:space="preserve">       </t>
    </r>
    <r>
      <rPr>
        <b/>
        <sz val="10"/>
        <rFont val="Arial"/>
        <family val="2"/>
      </rPr>
      <t> </t>
    </r>
  </si>
  <si>
    <t>Complete cable installation including routing and cable schedules, cable numbering for a complete installation at the Sludge Cross Connection Valve Chamber</t>
  </si>
  <si>
    <r>
      <t>6.1.7</t>
    </r>
    <r>
      <rPr>
        <b/>
        <sz val="7"/>
        <rFont val="Times New Roman"/>
        <family val="1"/>
      </rPr>
      <t xml:space="preserve">       </t>
    </r>
    <r>
      <rPr>
        <b/>
        <sz val="10"/>
        <rFont val="Arial"/>
        <family val="2"/>
      </rPr>
      <t> </t>
    </r>
  </si>
  <si>
    <t>Complete cable entry and racking systems at the Sludge Cross Connection Valve Chamber and where required along the routes from the supply points</t>
  </si>
  <si>
    <r>
      <t>6.1.8</t>
    </r>
    <r>
      <rPr>
        <b/>
        <sz val="7"/>
        <rFont val="Times New Roman"/>
        <family val="1"/>
      </rPr>
      <t xml:space="preserve">       </t>
    </r>
    <r>
      <rPr>
        <b/>
        <sz val="10"/>
        <rFont val="Arial"/>
        <family val="2"/>
      </rPr>
      <t> </t>
    </r>
  </si>
  <si>
    <t>Earthing and Lightning Protection Systems at the Sludge Cross Connection Valve Chamber</t>
  </si>
  <si>
    <r>
      <t>6.1.9</t>
    </r>
    <r>
      <rPr>
        <b/>
        <sz val="7"/>
        <rFont val="Times New Roman"/>
        <family val="1"/>
      </rPr>
      <t xml:space="preserve">   </t>
    </r>
    <r>
      <rPr>
        <b/>
        <sz val="10"/>
        <rFont val="Arial"/>
        <family val="2"/>
      </rPr>
      <t> </t>
    </r>
  </si>
  <si>
    <t>Service detection along route from the proposed power supply points to the Sludge Cross Connection Valve Chamber and new magnetic flowmeter</t>
  </si>
  <si>
    <r>
      <t>6.1.10</t>
    </r>
    <r>
      <rPr>
        <b/>
        <sz val="7"/>
        <rFont val="Times New Roman"/>
        <family val="1"/>
      </rPr>
      <t xml:space="preserve">     </t>
    </r>
    <r>
      <rPr>
        <b/>
        <sz val="10"/>
        <rFont val="Arial"/>
        <family val="2"/>
      </rPr>
      <t> </t>
    </r>
  </si>
  <si>
    <t>Other (details to be provided)</t>
  </si>
  <si>
    <t>SUPPLY POINT FROM EXISTING DISTRIBUTION</t>
  </si>
  <si>
    <t>6.2.0</t>
  </si>
  <si>
    <t>EQUIP SUPPLY POINTS</t>
  </si>
  <si>
    <t>Supply and install a 63 A 3 phase and neutral supply point for the Valve Chamber at the proposed supply point, as directed by the Engineer, inclusive of all requirements in the document, all other materials, isolation permits to work, testing and commissioning of the installation</t>
  </si>
  <si>
    <t>Supply and install a single phase and neutral supply point for the magnetic flowmeter at the proposed supply point, as directed by the Engineer, inclusive of all requirements in the document, all other materials, isolation permits to work, testing and commissioning of the installation</t>
  </si>
  <si>
    <t xml:space="preserve">Valve Distribution Boards </t>
  </si>
  <si>
    <t>6.3.0</t>
  </si>
  <si>
    <t>Complete valve distribution boards fully equipped as per the System specification and specific requirements in accordance with Rand Water specification</t>
  </si>
  <si>
    <t>Manufacture and Factory test complete valve distribution boards</t>
  </si>
  <si>
    <t>Supply, Deliver and off load to site complete valve distribution boards</t>
  </si>
  <si>
    <t>6.3.3</t>
  </si>
  <si>
    <t>Install on site a wall mounted valve distribution board outside the chambers</t>
  </si>
  <si>
    <t>6.3.4</t>
  </si>
  <si>
    <t>Test and commission a valve distribution board</t>
  </si>
  <si>
    <t>Flow Meter Distribution Board</t>
  </si>
  <si>
    <t>6.4.0</t>
  </si>
  <si>
    <t>Complete Flow meter distribution board fully equipped as per the System Specification and specific requirements in accordance with Rand Water specification</t>
  </si>
  <si>
    <t>6.4.1</t>
  </si>
  <si>
    <t>6.4.2</t>
  </si>
  <si>
    <t>Supply, Deliver and off load to site complete Flow Meter distribution boards</t>
  </si>
  <si>
    <t>6.4.3</t>
  </si>
  <si>
    <t>Install on site a wall mounted Flow Meter distribution board outside the chambers</t>
  </si>
  <si>
    <t>6.4.4</t>
  </si>
  <si>
    <t>Test and commission a Flow Meter distribution board</t>
  </si>
  <si>
    <t>VALVE ISOLATING PANELS</t>
  </si>
  <si>
    <t>6.5.0</t>
  </si>
  <si>
    <t>Design, supply and manufacture a valve isolating panel fully equipped as per the system specification and in accordance with Rand Water specification</t>
  </si>
  <si>
    <t>6.5.1</t>
  </si>
  <si>
    <t xml:space="preserve">Manufacture and Factory test complete valve isolation panel </t>
  </si>
  <si>
    <t>6.5.2</t>
  </si>
  <si>
    <t xml:space="preserve">Supply, Deliver and off load to site complete valve isolation panel </t>
  </si>
  <si>
    <t>6.5.3</t>
  </si>
  <si>
    <t>Install complete valve isolation panels</t>
  </si>
  <si>
    <t>6.5.4</t>
  </si>
  <si>
    <t>Test and commission a complete valve isolation panels</t>
  </si>
  <si>
    <t>SUMP PUMP CONTROL &amp; ISOLATING PANEL</t>
  </si>
  <si>
    <t>6.6.0</t>
  </si>
  <si>
    <t>6.6.1</t>
  </si>
  <si>
    <t>6.6.2</t>
  </si>
  <si>
    <t>6.6.3</t>
  </si>
  <si>
    <t>6.6.4</t>
  </si>
  <si>
    <t>CABLES AND CABLE INSTALLATION</t>
  </si>
  <si>
    <t>6.7.1</t>
  </si>
  <si>
    <t>SUPPLY CABLE</t>
  </si>
  <si>
    <t>6.7.1.1</t>
  </si>
  <si>
    <r>
      <t>35 mm</t>
    </r>
    <r>
      <rPr>
        <vertAlign val="superscript"/>
        <sz val="10"/>
        <rFont val="Arial"/>
        <family val="2"/>
      </rPr>
      <t>2</t>
    </r>
    <r>
      <rPr>
        <sz val="10"/>
        <rFont val="Arial"/>
        <family val="2"/>
      </rPr>
      <t>, 4 core 600/1000V PVCPVCSWAPVC Cu cable to SANS 1507</t>
    </r>
  </si>
  <si>
    <t>6.7.1.2</t>
  </si>
  <si>
    <r>
      <t>4 mm</t>
    </r>
    <r>
      <rPr>
        <vertAlign val="superscript"/>
        <sz val="10"/>
        <rFont val="Arial"/>
        <family val="2"/>
      </rPr>
      <t>2</t>
    </r>
    <r>
      <rPr>
        <sz val="10"/>
        <rFont val="Arial"/>
        <family val="2"/>
      </rPr>
      <t>, 4 core 600/1000V PVCPVCSWAPVC Cu cable to SANS 1507</t>
    </r>
  </si>
  <si>
    <t>6.7.1.3</t>
  </si>
  <si>
    <r>
      <t>2,5 mm</t>
    </r>
    <r>
      <rPr>
        <vertAlign val="superscript"/>
        <sz val="10"/>
        <rFont val="Arial"/>
        <family val="2"/>
      </rPr>
      <t>2</t>
    </r>
    <r>
      <rPr>
        <sz val="10"/>
        <rFont val="Arial"/>
        <family val="2"/>
      </rPr>
      <t>, 4 core 600/1000V PVCPVCSWAPVC Cu cable to SANS 1507</t>
    </r>
  </si>
  <si>
    <t>6.7.1.4</t>
  </si>
  <si>
    <r>
      <t>1,5 mm</t>
    </r>
    <r>
      <rPr>
        <vertAlign val="superscript"/>
        <sz val="10"/>
        <rFont val="Arial"/>
        <family val="2"/>
      </rPr>
      <t>2</t>
    </r>
    <r>
      <rPr>
        <sz val="10"/>
        <rFont val="Arial"/>
        <family val="2"/>
      </rPr>
      <t>, 7 core 600/1000V PVCPVCSWAPVC Cu cable to SANS 1507</t>
    </r>
  </si>
  <si>
    <t>6.7.1.5</t>
  </si>
  <si>
    <r>
      <t>10 mm</t>
    </r>
    <r>
      <rPr>
        <vertAlign val="superscript"/>
        <sz val="10"/>
        <rFont val="Arial"/>
        <family val="2"/>
      </rPr>
      <t>2</t>
    </r>
    <r>
      <rPr>
        <sz val="10"/>
        <rFont val="Arial"/>
        <family val="2"/>
      </rPr>
      <t xml:space="preserve"> copper coated steel conductor to SANS specifications </t>
    </r>
  </si>
  <si>
    <t>6.7.1.6</t>
  </si>
  <si>
    <r>
      <t>2,5 mm</t>
    </r>
    <r>
      <rPr>
        <vertAlign val="superscript"/>
        <sz val="10"/>
        <rFont val="Arial"/>
        <family val="2"/>
      </rPr>
      <t>2</t>
    </r>
    <r>
      <rPr>
        <sz val="10"/>
        <rFont val="Arial"/>
        <family val="2"/>
      </rPr>
      <t xml:space="preserve"> copper coated steel conductor to SANS specifications </t>
    </r>
  </si>
  <si>
    <t>6.7.2</t>
  </si>
  <si>
    <t>INSTALL THE FOLLOWING CABLES IN DUCTS, TRENCHES, ON CABLE LADDER AND THROUGH CABLE SLEEVES ON SITE</t>
  </si>
  <si>
    <r>
      <t>6.7.2.1</t>
    </r>
    <r>
      <rPr>
        <b/>
        <sz val="7"/>
        <rFont val="Times New Roman"/>
        <family val="1"/>
      </rPr>
      <t xml:space="preserve">       </t>
    </r>
    <r>
      <rPr>
        <b/>
        <sz val="10"/>
        <rFont val="Arial"/>
        <family val="2"/>
      </rPr>
      <t> </t>
    </r>
  </si>
  <si>
    <r>
      <t>6.7.3</t>
    </r>
    <r>
      <rPr>
        <b/>
        <sz val="7"/>
        <rFont val="Times New Roman"/>
        <family val="1"/>
      </rPr>
      <t xml:space="preserve">       </t>
    </r>
    <r>
      <rPr>
        <b/>
        <sz val="10"/>
        <rFont val="Arial"/>
        <family val="2"/>
      </rPr>
      <t> </t>
    </r>
  </si>
  <si>
    <t>CABLE TERMINATIONS</t>
  </si>
  <si>
    <t>6.7.3.0</t>
  </si>
  <si>
    <r>
      <t>Supply and install cable terminations for 600/1 000 V PVC PVC SWA PVC cable with Cu conductors.</t>
    </r>
    <r>
      <rPr>
        <sz val="10"/>
        <rFont val="Arial"/>
        <family val="2"/>
      </rPr>
      <t xml:space="preserve"> Refer to preamble item.</t>
    </r>
  </si>
  <si>
    <t>6.7.3.1</t>
  </si>
  <si>
    <t>6.7.3.2</t>
  </si>
  <si>
    <t>6.7.3.3</t>
  </si>
  <si>
    <t>6.7.3.4</t>
  </si>
  <si>
    <t>6.7.3.5</t>
  </si>
  <si>
    <t>6.7.3.6</t>
  </si>
  <si>
    <r>
      <t>6.7.4</t>
    </r>
    <r>
      <rPr>
        <b/>
        <sz val="7"/>
        <rFont val="Times New Roman"/>
        <family val="1"/>
      </rPr>
      <t xml:space="preserve">       </t>
    </r>
    <r>
      <rPr>
        <b/>
        <sz val="10"/>
        <rFont val="Arial"/>
        <family val="2"/>
      </rPr>
      <t> </t>
    </r>
  </si>
  <si>
    <t>CARRY OUT CONTINUITY AND INSULATION RESISTANCE TESTS ON ALL CORES OF A 600/1000V PVCPVCSWAPVC CABLE AND PROVIDE SIGNED TEST CERTIFICATE</t>
  </si>
  <si>
    <t>6.7.4.1</t>
  </si>
  <si>
    <t>6.7.4.2</t>
  </si>
  <si>
    <t>6.7.4.3</t>
  </si>
  <si>
    <t>6.7.4.4</t>
  </si>
  <si>
    <t>6.7.5</t>
  </si>
  <si>
    <t>CARRY OUT CONTINUITY TESTS ON EARTH CONDUCTORS AND PROVIDE SIGNED TEST CERTIFICATE</t>
  </si>
  <si>
    <t>6.7.5.1</t>
  </si>
  <si>
    <t>6.7.5.2</t>
  </si>
  <si>
    <t>ASSOCIATED WORKS FOR THE CABLE INSTALLATION</t>
  </si>
  <si>
    <t>6.8.1</t>
  </si>
  <si>
    <t>CABLE TRENCHING</t>
  </si>
  <si>
    <t>6.8.1.1</t>
  </si>
  <si>
    <t>Trench by hand in Soft Pickable (Class 1) soil and prepare trench (700 D x 500 W) and protect cable trench by barricading and against the ingress of water</t>
  </si>
  <si>
    <t>6.8.1.2</t>
  </si>
  <si>
    <t>Trench in Hard Rock (Class 2) and prepare trench (700 D x 500 W)</t>
  </si>
  <si>
    <t>6.8.2</t>
  </si>
  <si>
    <t>PREPARE AND BACKFILL TRENCHES</t>
  </si>
  <si>
    <t>6.8.2.1</t>
  </si>
  <si>
    <t>Backfill 100 mm deep bedding layer with 5 mm sifted material and compact layer to MODAASHTO 93% density</t>
  </si>
  <si>
    <t>6.8.2.2</t>
  </si>
  <si>
    <t>Backfill 600 mm deep layer to normal ground level and compact entire layer to MODAASHTO 90% density</t>
  </si>
  <si>
    <r>
      <t>6.8.3</t>
    </r>
    <r>
      <rPr>
        <b/>
        <sz val="7"/>
        <rFont val="Times New Roman"/>
        <family val="1"/>
      </rPr>
      <t xml:space="preserve">       </t>
    </r>
    <r>
      <rPr>
        <b/>
        <sz val="10"/>
        <rFont val="Arial"/>
        <family val="2"/>
      </rPr>
      <t> </t>
    </r>
  </si>
  <si>
    <t>SUPPLY, DELIVER AND INSTALL OTHER</t>
  </si>
  <si>
    <t>6.8.3.1</t>
  </si>
  <si>
    <t>Supply, manufacture, delivery, assembly and installation of a Unistrut support frame for valve isolation panels</t>
  </si>
  <si>
    <t>6.8.3.2</t>
  </si>
  <si>
    <t>Reinforcing bar detection before core drilling for a reinforced concrete valve chamber</t>
  </si>
  <si>
    <t>6.8.3.3</t>
  </si>
  <si>
    <t>110 mm diameter core drilling in 400 mm deep reinforced concrete floors or walls</t>
  </si>
  <si>
    <t>6.8.3.4</t>
  </si>
  <si>
    <t>Supply and install foam sealing of core drilling holes of 110 mm diameter sleeves for cables after cable installation</t>
  </si>
  <si>
    <t>6.8.3.5</t>
  </si>
  <si>
    <t>Cut and prepare a 10 000 long x 1 800 wide existing tar road</t>
  </si>
  <si>
    <t>6.8.3.6</t>
  </si>
  <si>
    <t>Prepare bed for road crossing as per specification; 300 mm deep excavation below installation level, 150 layer of excavated material compacted to MODAASHTO 90% density and then 150 layer of G6 material compacted to MODAASHTO 93% density</t>
  </si>
  <si>
    <t>6.8.3.7</t>
  </si>
  <si>
    <t>110 mm diameter 6 000 long heavy duty HDPE or PVC pipes to SANS 791</t>
  </si>
  <si>
    <t>6.8.3.8</t>
  </si>
  <si>
    <t>110 mm diameter heavy duty HDPE or PVC pipe couplings to make up 12 000 lengths to SANS 791</t>
  </si>
  <si>
    <t>6.8.3.9</t>
  </si>
  <si>
    <t>Mass concrete to 25 MPa at 28 days</t>
  </si>
  <si>
    <t>6.8.3.10</t>
  </si>
  <si>
    <t>Re-instate tar road as per Rand Water drawing B6477</t>
  </si>
  <si>
    <t>6.8.3.11</t>
  </si>
  <si>
    <t>Danger warning tape</t>
  </si>
  <si>
    <t>6.8.4</t>
  </si>
  <si>
    <t>SUPPLY AND INSTALL O-LINE HEAVY DUTY GALVANISED LADDER TYPE CABLE RACKING</t>
  </si>
  <si>
    <t>6.8.4.1</t>
  </si>
  <si>
    <t>100 mm wide straight run</t>
  </si>
  <si>
    <t>6.8.4.2</t>
  </si>
  <si>
    <r>
      <t>100 mm wide 90</t>
    </r>
    <r>
      <rPr>
        <sz val="10"/>
        <rFont val="Symbol"/>
        <family val="1"/>
        <charset val="2"/>
      </rPr>
      <t>°</t>
    </r>
    <r>
      <rPr>
        <sz val="10"/>
        <rFont val="Arial"/>
        <family val="2"/>
      </rPr>
      <t xml:space="preserve"> internal bends</t>
    </r>
  </si>
  <si>
    <t>6.8.4.3</t>
  </si>
  <si>
    <r>
      <t>100 mm wide 90</t>
    </r>
    <r>
      <rPr>
        <sz val="10"/>
        <rFont val="Symbol"/>
        <family val="1"/>
        <charset val="2"/>
      </rPr>
      <t>°</t>
    </r>
    <r>
      <rPr>
        <sz val="10"/>
        <rFont val="Arial"/>
        <family val="2"/>
      </rPr>
      <t xml:space="preserve"> external bends</t>
    </r>
  </si>
  <si>
    <t>6.8.4.4</t>
  </si>
  <si>
    <t>100 mm wide tee unit</t>
  </si>
  <si>
    <t>6.8.5</t>
  </si>
  <si>
    <t>SUPPLY AND INSTALL ANGLE IRON BRACKETS FOR SUPPORTING ACTUATOR CABLES AS PER RAND WATER SPECIFICATION</t>
  </si>
  <si>
    <t>6.8.5.1</t>
  </si>
  <si>
    <t>25 x 25 x 3 angle iron painted as per Rand Water specifications and supported to valve structure or concrete wall</t>
  </si>
  <si>
    <t>6.8.5.2</t>
  </si>
  <si>
    <t>30 x 30 x 3 angle iron painted as per Rand Water specifications and supported to valve structure or concrete wall</t>
  </si>
  <si>
    <t>6.8.5.3</t>
  </si>
  <si>
    <t>40 x 40 x 3 angle iron painted as per Rand Water specifications and supported to valve structure or concrete wall</t>
  </si>
  <si>
    <t>6.8.6</t>
  </si>
  <si>
    <t>SUPPLY AND INSTALL ANGLE IRON 90˚ BENDS FOR SUPPORTING ACTUATOR CABLES AS PER RAND WATER SPECIFICATION</t>
  </si>
  <si>
    <t>6.8.6.1</t>
  </si>
  <si>
    <t>6.8.6.2</t>
  </si>
  <si>
    <t>6.8.6.3</t>
  </si>
  <si>
    <t> VALVE CHAMBER LIGHTING INSTALLATION</t>
  </si>
  <si>
    <t>6.9.1</t>
  </si>
  <si>
    <t>Supply and install surface mounted IP65 LED Bulkhead or equivalent light fitting complete with lamp, terminated and connected</t>
  </si>
  <si>
    <t>6.9.2</t>
  </si>
  <si>
    <t>20 mm galvanised steel conduit mounted on a reinforced concrete surface complete with galvanised saddles at 400 mm intervals</t>
  </si>
  <si>
    <t>meter</t>
  </si>
  <si>
    <t>6.9.3</t>
  </si>
  <si>
    <t>25 mm galvanised steel conduit mounted on a reinforced concrete surface complete with galvanised saddles at 400 mm intervals</t>
  </si>
  <si>
    <t>6.9.4</t>
  </si>
  <si>
    <t>IP 65 waterproof single lever surface mounted light switches mounted on reinforced concrete</t>
  </si>
  <si>
    <t>6.9.5</t>
  </si>
  <si>
    <r>
      <t>2,5 mm</t>
    </r>
    <r>
      <rPr>
        <vertAlign val="superscript"/>
        <sz val="10"/>
        <rFont val="Arial"/>
        <family val="2"/>
      </rPr>
      <t>2</t>
    </r>
    <r>
      <rPr>
        <sz val="10"/>
        <rFont val="Arial"/>
        <family val="2"/>
      </rPr>
      <t xml:space="preserve"> wiring (live neutral and earth conductors) for the lighting points</t>
    </r>
  </si>
  <si>
    <t>VALVE CHAMBER EARTHING SYSTEM</t>
  </si>
  <si>
    <t>6.10.1</t>
  </si>
  <si>
    <t>Earth resistivity survey at Sludge cross connection valve chamber</t>
  </si>
  <si>
    <t>6.10.2</t>
  </si>
  <si>
    <t>Complete earth electrode design for the above</t>
  </si>
  <si>
    <t>6.10.3</t>
  </si>
  <si>
    <r>
      <t>Installation of 2 off 4 m deep copper earth electrode at Sludge cross connection valve chamber and interconnect with 15 m of 70 mm</t>
    </r>
    <r>
      <rPr>
        <vertAlign val="superscript"/>
        <sz val="10"/>
        <rFont val="Arial"/>
        <family val="2"/>
      </rPr>
      <t>2</t>
    </r>
    <r>
      <rPr>
        <sz val="10"/>
        <rFont val="Arial"/>
        <family val="2"/>
      </rPr>
      <t xml:space="preserve"> copper coated steel conductor to SANS specifications</t>
    </r>
  </si>
  <si>
    <t>RATES FOR ADDITIONAL WORK TO BE CARRIED OUT</t>
  </si>
  <si>
    <t>6.11.0</t>
  </si>
  <si>
    <t>Work specifically ordered at the sole discretion of the Engineer</t>
  </si>
  <si>
    <t>6.11.1</t>
  </si>
  <si>
    <t>Electrician</t>
  </si>
  <si>
    <t>hour</t>
  </si>
  <si>
    <t>6.11.2</t>
  </si>
  <si>
    <t>Instrument Technician</t>
  </si>
  <si>
    <t>6.11.3</t>
  </si>
  <si>
    <t>Skilled labourer</t>
  </si>
  <si>
    <t>6.11.4</t>
  </si>
  <si>
    <t>Semi-skilled labourer</t>
  </si>
  <si>
    <t>6.11.5</t>
  </si>
  <si>
    <t>Labourer</t>
  </si>
  <si>
    <t>COMMISSIONING THE INSTALLATIONS</t>
  </si>
  <si>
    <t>6.12.0</t>
  </si>
  <si>
    <t>Inclusive of the supply of skilled persons, test equipment and completion of test and commissioning certificates</t>
  </si>
  <si>
    <t>6.12.1</t>
  </si>
  <si>
    <t>Commissioning of completed installation at the incoming valve chamber including lighting</t>
  </si>
  <si>
    <t>Lot</t>
  </si>
  <si>
    <t>6.12.2</t>
  </si>
  <si>
    <t>Commissioning of completed installation at the outgoing valve chamber including lighting</t>
  </si>
  <si>
    <t>6.12.3</t>
  </si>
  <si>
    <t>Commissioning of the power supply for the magnetic flowmeter including lighting</t>
  </si>
  <si>
    <t>DOCUMENTATION</t>
  </si>
  <si>
    <t>6.13.1</t>
  </si>
  <si>
    <t>Supply of all As-Built (Supplied and generated) general arrangement and schematic drawings in electronic and hard copy formats, all test certificates and maintenance and operating instructions for all equipment supplied</t>
  </si>
  <si>
    <t>6.13.2</t>
  </si>
  <si>
    <t>Provide Assembly Assessors Certificate for all distribution boards, valve isolating panels and the sump pump control panel.</t>
  </si>
  <si>
    <t>6.13.3</t>
  </si>
  <si>
    <t>Provide COC for the completed installations at Sludge Cross Connection valve chamber</t>
  </si>
  <si>
    <t>OTHER</t>
  </si>
  <si>
    <t>Please state any other item that is not specifically listed, but may be required to complete the installation</t>
  </si>
  <si>
    <t>Schedule 7</t>
  </si>
  <si>
    <t>SCHEDULE 7: PROCESS &amp; MECHANICAL</t>
  </si>
  <si>
    <t xml:space="preserve">Manufature, Delivery, Supply , Installation and Put into Operation of aActutors and Submersible Pumps </t>
  </si>
  <si>
    <t xml:space="preserve">Manufacture, test and supply of electrically operated actuators  complete with gearbox,  actuator extension and fitting as per system specification RC 01108-Rev1  for Valve : </t>
  </si>
  <si>
    <t xml:space="preserve">Gate valve, diameter 600 mm TP 1500 kPa </t>
  </si>
  <si>
    <t>EA</t>
  </si>
  <si>
    <t xml:space="preserve">Butterfly valve, diameter 700 mm TP3500 kPa </t>
  </si>
  <si>
    <t>Supply and deliver gearboxes for replacement of open spur valve gears</t>
  </si>
  <si>
    <t>Supply and deliver sump sumps complete with impellor, motor, strainer, fittings  and  delivery steel pipe complete with hold down U- bolts, flex connector and hose connector .</t>
  </si>
  <si>
    <t xml:space="preserve">Pump: 20 litre/sec flow  with a  7 m  head </t>
  </si>
  <si>
    <t xml:space="preserve">CONSTRUCTION, INSTALLATION AND COMMISSIONING &amp; PUTTING INTO OPERATION </t>
  </si>
  <si>
    <t>Removal of open spur gears and installation of enclosed valve gearboxes</t>
  </si>
  <si>
    <t xml:space="preserve">Installations of Electric actuators, complete with extensions, gearboxes and fitting </t>
  </si>
  <si>
    <t xml:space="preserve">Installation of Electric motor driven sump pumps complete with valves, delivery and fittings etc. </t>
  </si>
  <si>
    <t xml:space="preserve">Set </t>
  </si>
  <si>
    <t>7.2.7</t>
  </si>
  <si>
    <t xml:space="preserve">Commissioning of actuators complete with extensions, gear-boxes and  fittings etc.  </t>
  </si>
  <si>
    <t>Set</t>
  </si>
  <si>
    <t xml:space="preserve">Commissioning of electric motor driven submersible pumps completed valves, delivery and fittings etc. </t>
  </si>
  <si>
    <t>Maintenance during the defects &amp; liability period.</t>
  </si>
  <si>
    <t>7.4.1</t>
  </si>
  <si>
    <t>Training of Rand Water Personnel</t>
  </si>
  <si>
    <t>7.4.2</t>
  </si>
  <si>
    <t>Operation &amp; Maintenance Manuals  (six copies)</t>
  </si>
  <si>
    <t>All other equipment /consumables/service  not stated above which are  required to complete and hand over the Installation</t>
  </si>
  <si>
    <t>SUPPORTS ARE MEASURE SEPARATELY ON THIS SECTION AND ON SECTION 11 ARE INCLUDED WITH SPECIALS. DECIDE WHERE TO INCLUDE THEM</t>
  </si>
  <si>
    <t>SCHEDULE 8: PIPELINE AND PIPE SPECIALS</t>
  </si>
  <si>
    <t>8.1.1.1</t>
  </si>
  <si>
    <t>Clear and grub vegetation and trees of girth up to 2 m along the route of the mainline (Within working servitude and excluding trees to be relocated) (See PS2.6 &amp; PSC 5.9)</t>
  </si>
  <si>
    <t>8.1.1.2</t>
  </si>
  <si>
    <t>8.1.1.2.1</t>
  </si>
  <si>
    <t>8.1.1.2.2</t>
  </si>
  <si>
    <t>8.1.1.2.3</t>
  </si>
  <si>
    <t>8.1.2.1</t>
  </si>
  <si>
    <t>Demolish and Remove Structures</t>
  </si>
  <si>
    <t>8.1.3.1</t>
  </si>
  <si>
    <t>Demolish and remove existing brick and concrete structures and foundations.</t>
  </si>
  <si>
    <t>8.1.3.1.1</t>
  </si>
  <si>
    <t>a) Concrete pavement entrance to property</t>
  </si>
  <si>
    <t>8.1.3.1.2</t>
  </si>
  <si>
    <t>b) Brick paving entrance to property</t>
  </si>
  <si>
    <t>8.1.3.1.3</t>
  </si>
  <si>
    <t>c) Tar pavement entrance to property</t>
  </si>
  <si>
    <t>8.1.3.1.4</t>
  </si>
  <si>
    <t>d) Concrete pavement on property</t>
  </si>
  <si>
    <t>8.1.3.1.5</t>
  </si>
  <si>
    <t>e) Pipe culvert below property entrance</t>
  </si>
  <si>
    <t>8.1.3.1.6</t>
  </si>
  <si>
    <t>d) Concrete v-drain</t>
  </si>
  <si>
    <t>8.1.3.1.7</t>
  </si>
  <si>
    <t>e) Concrete catchpit</t>
  </si>
  <si>
    <t>Dealing with Existing Fences and Walls</t>
  </si>
  <si>
    <t>8.1.4.1.2</t>
  </si>
  <si>
    <t>8.1.4.1.3</t>
  </si>
  <si>
    <t>8.1.4.1.4</t>
  </si>
  <si>
    <t>8.1.4.1.5</t>
  </si>
  <si>
    <t>8.1.4.1.6</t>
  </si>
  <si>
    <t>8.1.4.1.7</t>
  </si>
  <si>
    <t>8.1.4.1.8.1</t>
  </si>
  <si>
    <t>8.1.4.1.9</t>
  </si>
  <si>
    <t>8.1.4.1.10</t>
  </si>
  <si>
    <t>8.1.5.1</t>
  </si>
  <si>
    <t>Install 5m wide x 1.2m high double gate with 20m refurbished fencing</t>
  </si>
  <si>
    <t>8.1.5.2</t>
  </si>
  <si>
    <t>8.1.5.3</t>
  </si>
  <si>
    <t>8.1.5.4</t>
  </si>
  <si>
    <t>Removal of Steel Palisade fencing up to 2.4m high and reinstatement after construction.</t>
  </si>
  <si>
    <t>8.1.6.1</t>
  </si>
  <si>
    <t>8.1.7.1</t>
  </si>
  <si>
    <t>8.1.8.1</t>
  </si>
  <si>
    <t>8.1.8.1.1</t>
  </si>
  <si>
    <t>8.1.8.1.2</t>
  </si>
  <si>
    <t>8.1.9.1</t>
  </si>
  <si>
    <t>8.1.9.2</t>
  </si>
  <si>
    <t>8.1.10</t>
  </si>
  <si>
    <t>8.1.10.1</t>
  </si>
  <si>
    <t>8.1.11</t>
  </si>
  <si>
    <t>8.1.11.1</t>
  </si>
  <si>
    <t>8.1.13</t>
  </si>
  <si>
    <t>Detection of Services</t>
  </si>
  <si>
    <t>8.1.13.1</t>
  </si>
  <si>
    <t>TS 3.2, PSA 8.10</t>
  </si>
  <si>
    <t>Service detection by specialist before commencement of Works</t>
  </si>
  <si>
    <t>Machine excavation in all materials for trenches 1.75 m wide, backfill, compact and dispose of surplus and/or unsuitable material (No additional payment for overhaul, rate to include for all temporary works, including benching, shoring and dewatering where necessary):</t>
  </si>
  <si>
    <t>8.2.1.1</t>
  </si>
  <si>
    <t>a)   0m                   2,0m</t>
  </si>
  <si>
    <t>8.2.1.2</t>
  </si>
  <si>
    <t>b)   2,0m                3m</t>
  </si>
  <si>
    <t>Hand excavation in all material for trenches 1.75 m wide, backfill, compact and dispose of surplus and/or unsuitable material (No additional payment for overhaul, rate to include for all temporary works including benching, shoring and dewatering where necessary):</t>
  </si>
  <si>
    <t>8.2.2.1</t>
  </si>
  <si>
    <t>a)   0m                   1.5m</t>
  </si>
  <si>
    <t>8.2.6.1</t>
  </si>
  <si>
    <t>a)  From other necessary excavations on site      (Stage 2)</t>
  </si>
  <si>
    <t>8.2.6.3</t>
  </si>
  <si>
    <t>8.2.3.1</t>
  </si>
  <si>
    <t>Supply and install 19 mm crushed stone (Complete as indicated on Drawing R027141)</t>
  </si>
  <si>
    <t>8.2.3.2</t>
  </si>
  <si>
    <t>Existing Services that intersect a trench:</t>
  </si>
  <si>
    <t>8.2.4.1</t>
  </si>
  <si>
    <t>Rand Water 500-600mm ID dia steel pipeline</t>
  </si>
  <si>
    <t>8.2.4.2</t>
  </si>
  <si>
    <t>Rand Water 700-900mm ID dia steel pipeline</t>
  </si>
  <si>
    <t>8.2.4.3</t>
  </si>
  <si>
    <t>8.2.4.4</t>
  </si>
  <si>
    <t>8.2.4.5</t>
  </si>
  <si>
    <t>Water mains larger than 250mm diameter</t>
  </si>
  <si>
    <t>8.2.4.6</t>
  </si>
  <si>
    <t>8.2.4.7</t>
  </si>
  <si>
    <t>Sewer mains larger than 250mm diameter</t>
  </si>
  <si>
    <t>8.2.4.8</t>
  </si>
  <si>
    <t>8.2.4.9</t>
  </si>
  <si>
    <t>8.2.4.10</t>
  </si>
  <si>
    <t>8.2.4.11</t>
  </si>
  <si>
    <t>1200DB 8.3.5(b)</t>
  </si>
  <si>
    <t>Existing Services that adjoin a trench:</t>
  </si>
  <si>
    <t>8.2.5.1</t>
  </si>
  <si>
    <t>8.2.5.2</t>
  </si>
  <si>
    <t>8.2.5.3</t>
  </si>
  <si>
    <t>8.2.5.4</t>
  </si>
  <si>
    <t>8.2.5.5</t>
  </si>
  <si>
    <t>8.2.5.6</t>
  </si>
  <si>
    <t>8.2.5.7</t>
  </si>
  <si>
    <t>8.2.5.8</t>
  </si>
  <si>
    <t>8.2.5.9</t>
  </si>
  <si>
    <t>8.2.5.10</t>
  </si>
  <si>
    <t>8.2.5.11</t>
  </si>
  <si>
    <t>8.2.5.12</t>
  </si>
  <si>
    <t>8.2.5.13</t>
  </si>
  <si>
    <t>Rand Water 1800mm ID dia steel pipeline</t>
  </si>
  <si>
    <t>8.2.6.1.1</t>
  </si>
  <si>
    <t>a)  Selected granular and selected fill material (Bedding cradle and fill blanket)    (Stage 1)</t>
  </si>
  <si>
    <t>8.2.6.2</t>
  </si>
  <si>
    <t>8.2.6.2.1</t>
  </si>
  <si>
    <t>8.2.6.3.1</t>
  </si>
  <si>
    <t>8.2.6.4</t>
  </si>
  <si>
    <t>Concrete encasement to pipes in Class 25MPa/19mm concrete including reinforcement according to Drawing R027141 as directed by Engineer (Rate to include for any temporary formwork required).</t>
  </si>
  <si>
    <t>8.2.6.5</t>
  </si>
  <si>
    <t>8.2.6.6</t>
  </si>
  <si>
    <t>8.2.7</t>
  </si>
  <si>
    <t>8.2.7.1</t>
  </si>
  <si>
    <t>8.2.7.2</t>
  </si>
  <si>
    <t>8.2.8.1</t>
  </si>
  <si>
    <t>SUPPLY INSTALLATION OF STEEL PIPES AND PIPE SPECIALS</t>
  </si>
  <si>
    <t>Load / Unload Pipes</t>
  </si>
  <si>
    <t>8.3.1.1</t>
  </si>
  <si>
    <t>TS4.3</t>
  </si>
  <si>
    <t>Removal the supplier's internal bracing, return the supplier's bracing to the supplier's manufacturing plant, the installation of the Contractor's own temporary bracing and the removal thereof on completion of installation and backfilling. The cost to repair subsequent damage due to the removal and installation of the bracing will be included in this item.  Mounds and measures taken to protect the pipes during this procedure will be included in this item.</t>
  </si>
  <si>
    <t>TS4.4</t>
  </si>
  <si>
    <t>Transporting of pipes from Temporary Laydown areas (Emhlangeni - Pipe Plant)</t>
  </si>
  <si>
    <t>Supply and operation of plant and cost of labour to load pipes at temporary laydown areas, transport the pipes to the excavated trench or point for installation in existing culverts or sleeves, regardless of distance and unload the pipes.</t>
  </si>
  <si>
    <t>TS4.5</t>
  </si>
  <si>
    <t>8.3.4.1</t>
  </si>
  <si>
    <t>Install Pipes on Plinths</t>
  </si>
  <si>
    <t>Examine pipes prior to placing on the plinths, repair all defects, placing the pipe on the prepared plinths including the supply and operation of plant and supply of labour to execute the work, cleaning of joints, vertical and horizontal lining up of the pipe including the supply and operation of plant and supply of labour to execute the work, supply, installation and removal of protective measures and internal welding of the joints.</t>
  </si>
  <si>
    <t>8.3.5.1</t>
  </si>
  <si>
    <t>8.3.5.2</t>
  </si>
  <si>
    <t xml:space="preserve">400mm NB  diameter spool pieces </t>
  </si>
  <si>
    <t>TS4.7</t>
  </si>
  <si>
    <t>External Welds</t>
  </si>
  <si>
    <t>Supply and operation of plant and supply of material and labour to execute the completion of external welds as per as per Clause TS2.6.</t>
  </si>
  <si>
    <t>8.3.6.1</t>
  </si>
  <si>
    <t>Rate only</t>
  </si>
  <si>
    <t>8.3.7</t>
  </si>
  <si>
    <t>TS4.8</t>
  </si>
  <si>
    <t>8.3.7.1</t>
  </si>
  <si>
    <t>External field joint protection (Modified Bitumen Field Joint membrane).</t>
  </si>
  <si>
    <t>8.3.7.2</t>
  </si>
  <si>
    <t>8.3.7.3</t>
  </si>
  <si>
    <t>Wrap and protect pipe flanges and mark position of all buried flanges. Co-ordinates to be provided as part of As-built</t>
  </si>
  <si>
    <t>8.3.8</t>
  </si>
  <si>
    <t xml:space="preserve"> Steel Pipe Mitre Bends</t>
  </si>
  <si>
    <t>8.3.8.1</t>
  </si>
  <si>
    <t>TS4.9</t>
  </si>
  <si>
    <t>Line-up, cut, clean joints and weld, internally and externally, mitres over 1° and up to and including 15°.</t>
  </si>
  <si>
    <t>8.3.8.2</t>
  </si>
  <si>
    <t>Supply and operate plant and supply of material and labour to apply internal field joint corrosion protection to the entire mitre as per Clause TS2.5.4</t>
  </si>
  <si>
    <t>8.3.8.3</t>
  </si>
  <si>
    <t>Supply and operate plant and supply of material and labour to apply external field joint corrosion protection to the entire mitre as per Clause TS2.5.4</t>
  </si>
  <si>
    <t>8.3.9</t>
  </si>
  <si>
    <t>TS4.10</t>
  </si>
  <si>
    <t>Steel Pipe Fabricated Bends</t>
  </si>
  <si>
    <t>Supply of complete bends, transport to and unload at point of installation, line-up, install, clean joints and weld, internally and externally, bends over 15° and up to and including 90°.  Supply and operate plant and supply of material and labour to apply internal and external field joint corrosion protection to the entire bend as per Clause TS2.5.4</t>
  </si>
  <si>
    <t>8.3.9.1</t>
  </si>
  <si>
    <t>Lobster bends over 30° up to and including 60° - 2 mitres, 3 full segments.</t>
  </si>
  <si>
    <t>8.3.9.2</t>
  </si>
  <si>
    <t>Lobster bends over 90° up to and including 105° - 2 mitres, 5 full segments.</t>
  </si>
  <si>
    <t>8.3.9.3</t>
  </si>
  <si>
    <t>TS4.11</t>
  </si>
  <si>
    <t>Pipe Specials</t>
  </si>
  <si>
    <t>Supply, transport to and unload at point of installation, line-up, install, clean joints and weld, internally and externally, various pipe specials as listed below.  Supply, operate plant and supply of material and labour to apply shop applied internal lining and external coating to the entire pipe special as per Clause TS2.9</t>
  </si>
  <si>
    <t>8.3.10.1</t>
  </si>
  <si>
    <t>TS4.13</t>
  </si>
  <si>
    <t>Flanges</t>
  </si>
  <si>
    <t>Supply of flanges with gasket for steel pipes of the following diameters and pressure ratings to Rand Water Specifications (Refer to Dwg A11791), including installation, fitting, tightening and setting of gasket rings, flange bolts, nuts and washers:</t>
  </si>
  <si>
    <t>a)  700mm diameter (1500kPa)</t>
  </si>
  <si>
    <t>Supply of flanges with gasket for cathodic insulating flanges for the following diameters, including installation, fittings, sleeves, tightening and setting of gasket rings, flange bolts, nuts and washers:</t>
  </si>
  <si>
    <t>b)  710mm diameter OD as per drawing A9548</t>
  </si>
  <si>
    <t xml:space="preserve">No </t>
  </si>
  <si>
    <t>8.3.10.2</t>
  </si>
  <si>
    <t>Item 1: 609.6 mm OD steel pipe with pauddle flange plain ended , t = 8 mm.</t>
  </si>
  <si>
    <t>Item 2: 609.6 mm OD steel equal Tee, plain ended, t = 8 mm.</t>
  </si>
  <si>
    <t>Item 3: 609.6 mm OD steel pipe , flanged one end, t = 8 mm.</t>
  </si>
  <si>
    <t>Item 4: 609.6 mm dia. wedge gate valve, 600 mm F/F, MAX. NON RISING SPINDLE.</t>
  </si>
  <si>
    <t>Item 5: 609.6 mm OD steel pipe with a puddle flange and 168.3 mm OD bypass branch with 6 mm compensation plate (w = 75 mm) with one flanged end.</t>
  </si>
  <si>
    <t>Item 6: 609.6 mm OD steel pipe with a puddle flange and 168.3 mm OD bypass branch with 6 mm compensation plate (w = 75 mm) with one flanged end.</t>
  </si>
  <si>
    <t>Item 7: DN 150 RS gate valve as per valve spec.</t>
  </si>
  <si>
    <r>
      <t>Item 8: 168.3 mm OD 90</t>
    </r>
    <r>
      <rPr>
        <sz val="10"/>
        <rFont val="Calibri"/>
        <family val="2"/>
      </rPr>
      <t>˚</t>
    </r>
    <r>
      <rPr>
        <sz val="10"/>
        <rFont val="Arial"/>
        <family val="2"/>
      </rPr>
      <t xml:space="preserve"> segmented bend, t = 8 mm.</t>
    </r>
  </si>
  <si>
    <t>Item 9: 700x600 mm dia. concentirc reducer.</t>
  </si>
  <si>
    <t>Item 11: Collar plate around the stub in item 10 to suit the 710 mm OD pipe.</t>
  </si>
  <si>
    <t>Item 12: 700 x 400 mm dia. eccentric reducer.</t>
  </si>
  <si>
    <t>Item 13: DN 400 ELECTROMAGNETIC FLOWMETER</t>
  </si>
  <si>
    <t>TS4.16</t>
  </si>
  <si>
    <t>Supply and operate all plant, equipment (including temporary 2:1 steel taper and steel dome welded to pipeline if required) and machinery and the cost of labour to execute pressure tests as per the requirements of TS2.30 for the pipeline sections and to the test pressure specified by the Engineer.</t>
  </si>
  <si>
    <t>8.3.11.1</t>
  </si>
  <si>
    <t>8.3.12</t>
  </si>
  <si>
    <t>TS4.18</t>
  </si>
  <si>
    <t>8.3.12.1</t>
  </si>
  <si>
    <t>Supply and operate plant and labour to keep the entire pipeline clean and disinfection of the pipeline after pressure testing in accordance with the Project Specifications as per Clause TS2.27</t>
  </si>
  <si>
    <t>8.3.13</t>
  </si>
  <si>
    <t>TS4.19</t>
  </si>
  <si>
    <t>8.3.13.1</t>
  </si>
  <si>
    <t>Charging of Pipeline (Water supplied for pipeline hydraulic testing and disinfection by Rand Water) as per Clause TS2.30</t>
  </si>
  <si>
    <t>8.3.14</t>
  </si>
  <si>
    <t>TS4.22</t>
  </si>
  <si>
    <t>Planning of all activities required  prior to shut down of existing pipes as per Clause TS2.7.8.  Supply, operate plant and supply of material and labour to cut into existing pipe, cleaning of joints, internal and external welding and repair internal and external coating to the joints as per Clause TS2.5.4</t>
  </si>
  <si>
    <t>8.3.14.1</t>
  </si>
  <si>
    <t>8.3.14.2</t>
  </si>
  <si>
    <t>8.3.15</t>
  </si>
  <si>
    <t>CCTV as per PS 20, TS 2.35</t>
  </si>
  <si>
    <t>SCHEDULE 8 CARRIED FORWARD TO SUMMARY</t>
  </si>
  <si>
    <t>SCHEDULE 9: CATHODIC PROTECTION</t>
  </si>
  <si>
    <t>Supply activities</t>
  </si>
  <si>
    <t xml:space="preserve">SUPPLY - SACRIFICIAL ANODE CATHODIC PROTECTION </t>
  </si>
  <si>
    <t>9.1.1.1</t>
  </si>
  <si>
    <t>TS055</t>
  </si>
  <si>
    <r>
      <t>Supply 10kg high potentials magnesium anodes surrounded by gypsuim/bentonite clay backfill in a cloth bag with 10m long by 10mm</t>
    </r>
    <r>
      <rPr>
        <sz val="11"/>
        <rFont val="Calibri"/>
        <family val="2"/>
      </rPr>
      <t xml:space="preserve">² red PVC/PVC cable each </t>
    </r>
  </si>
  <si>
    <t>9.1.1.2</t>
  </si>
  <si>
    <t>9.1.1.3</t>
  </si>
  <si>
    <t>Drw.27645/ 27646</t>
  </si>
  <si>
    <t>Supply connection link panel for all valve chamber connections as per drawing</t>
  </si>
  <si>
    <t>9.1.1.4</t>
  </si>
  <si>
    <t>Supply 2X16mm² black PVC/PVC pipe to anode connection cable @ 4m per chamber</t>
  </si>
  <si>
    <t>9.1.1.5</t>
  </si>
  <si>
    <t>Supply Schottky low voltage 10A diode</t>
  </si>
  <si>
    <t>9.1.1.6</t>
  </si>
  <si>
    <t>9.1.1.7</t>
  </si>
  <si>
    <t>Supply cable lugs, cable to pipe weld and other related consumables</t>
  </si>
  <si>
    <t>9.1.2.1</t>
  </si>
  <si>
    <t>9.1.2.2</t>
  </si>
  <si>
    <t>Supply the electrical power KIOSK as per Rand Water specification.</t>
  </si>
  <si>
    <t>9.1.2.3</t>
  </si>
  <si>
    <t>9.1.2.4</t>
  </si>
  <si>
    <r>
      <t>m</t>
    </r>
    <r>
      <rPr>
        <sz val="11"/>
        <rFont val="Calibri"/>
        <family val="2"/>
      </rPr>
      <t>³</t>
    </r>
  </si>
  <si>
    <t>9.1.2.5</t>
  </si>
  <si>
    <t>9.1.2.6</t>
  </si>
  <si>
    <t>9.1.2.7</t>
  </si>
  <si>
    <t>9.1.2.8</t>
  </si>
  <si>
    <t>9.1.2.9.1</t>
  </si>
  <si>
    <t>9.1.2.10</t>
  </si>
  <si>
    <t>9.1.2.11</t>
  </si>
  <si>
    <t>9.1.3.1</t>
  </si>
  <si>
    <t>9.1.3.2</t>
  </si>
  <si>
    <t>9.1.3.3</t>
  </si>
  <si>
    <t xml:space="preserve">Supply Sasol petrolium calcined coke breeze for anodes bacfilling. </t>
  </si>
  <si>
    <t>9.1.3.4</t>
  </si>
  <si>
    <t>9.1.3.5</t>
  </si>
  <si>
    <t>Supply cross bonding facilities to other Rand Water lines</t>
  </si>
  <si>
    <t>9.1.4.1</t>
  </si>
  <si>
    <t>9.1.4.2</t>
  </si>
  <si>
    <t>1.4.3</t>
  </si>
  <si>
    <t>9.1.4.4</t>
  </si>
  <si>
    <t>9.1.4.5</t>
  </si>
  <si>
    <t xml:space="preserve">Supply Continuity Bonding Across the Flanges  </t>
  </si>
  <si>
    <t>9.1.5.1</t>
  </si>
  <si>
    <t xml:space="preserve">Supply a steel bridge piece across the flanges instead of cross-bonding with a cable for pipeline continuity. </t>
  </si>
  <si>
    <t>Supply chamber monitoring points</t>
  </si>
  <si>
    <t>9.1.5.2</t>
  </si>
  <si>
    <t xml:space="preserve">Supply chamber monitorng points </t>
  </si>
  <si>
    <t>9.1.5.3</t>
  </si>
  <si>
    <t>9.1.5.4</t>
  </si>
  <si>
    <t>9.1.5.5</t>
  </si>
  <si>
    <t>9.1.5.6</t>
  </si>
  <si>
    <t>Suppy Insulation Flange Kits</t>
  </si>
  <si>
    <t>Supply Insulation Flange Kits as per Rand Water Specification and drawing No. A 9548 on the pipeline's out let, pipelines tie-in points, inlet and both sides of the megflow meter.</t>
  </si>
  <si>
    <t>9.1.6.1</t>
  </si>
  <si>
    <t>Supply full Insulation Flange Kit on the  start and end of the pipeline</t>
  </si>
  <si>
    <t>9.1.6.2</t>
  </si>
  <si>
    <t>Supply full Insulation Flange Kit on both side of the Magflow meter</t>
  </si>
  <si>
    <t>Installlation activities</t>
  </si>
  <si>
    <t>9.2.1</t>
  </si>
  <si>
    <t>INSTALL - SACRIFICIAL ANODE CATHODIC PROTECTION            (@ Chainages: 150 and 600)</t>
  </si>
  <si>
    <t>9.2.1.1</t>
  </si>
  <si>
    <t xml:space="preserve">Install magnesium anodes @ 4 per chamber as per drawing </t>
  </si>
  <si>
    <t>9.2.1.9.2</t>
  </si>
  <si>
    <t>Install 36mm steel galvanized conduits as per drawing @ 6m per chamber</t>
  </si>
  <si>
    <t>9.2.1.3</t>
  </si>
  <si>
    <t xml:space="preserve">Install link panel @ 1 per chamber as per drawing </t>
  </si>
  <si>
    <t>9.2.1.4</t>
  </si>
  <si>
    <t>Install 2X16mm² black PVC/PVC pipe to anode connection cable @ 4m per chamber as per drawing Drw.27645/ 27646</t>
  </si>
  <si>
    <t>9.2.1.5</t>
  </si>
  <si>
    <t>Install Schottky low voltage 10A diode</t>
  </si>
  <si>
    <t>9.2.1.6</t>
  </si>
  <si>
    <t>Install  coating make good, one installation per pipe</t>
  </si>
  <si>
    <t>9.2.1.7</t>
  </si>
  <si>
    <t>TS19</t>
  </si>
  <si>
    <t xml:space="preserve">Service detection, excavations and backfill </t>
  </si>
  <si>
    <t>9.2.2</t>
  </si>
  <si>
    <t>9.2.2.1</t>
  </si>
  <si>
    <t>9.2.2.2</t>
  </si>
  <si>
    <t>9.2.2.3</t>
  </si>
  <si>
    <t>9.2.2.4</t>
  </si>
  <si>
    <t>9.2.2.5</t>
  </si>
  <si>
    <t>9.2.2.6</t>
  </si>
  <si>
    <t>9.2.2.7</t>
  </si>
  <si>
    <t>9.2.2.8</t>
  </si>
  <si>
    <t>9.2.2.9</t>
  </si>
  <si>
    <t>9.2.2.10</t>
  </si>
  <si>
    <t>9.2.2.11</t>
  </si>
  <si>
    <t>9.2.2.12</t>
  </si>
  <si>
    <t>9.2.2.13</t>
  </si>
  <si>
    <t>9.2.2.14</t>
  </si>
  <si>
    <t>9.2.2.15</t>
  </si>
  <si>
    <t>9.2.3</t>
  </si>
  <si>
    <t xml:space="preserve">Install ZB Sludge - Horizontal Anode Groundbed                        (GPS Coordinates TBC)               </t>
  </si>
  <si>
    <t>9.2.3.1</t>
  </si>
  <si>
    <t>9.2.3.2</t>
  </si>
  <si>
    <t>9.2.3.3</t>
  </si>
  <si>
    <t xml:space="preserve">Backfill the anodes with Sasol calcined petroleum coke breeze. </t>
  </si>
  <si>
    <t>9.2.3.4</t>
  </si>
  <si>
    <t>9.2.3.5</t>
  </si>
  <si>
    <t>9.2.4</t>
  </si>
  <si>
    <t>9.2.4.1</t>
  </si>
  <si>
    <t>Install Crossbond Facility as per Rand Water Specification</t>
  </si>
  <si>
    <t>9.2.4.2</t>
  </si>
  <si>
    <t>Install PRE and Coupon</t>
  </si>
  <si>
    <t>9.2.4.3</t>
  </si>
  <si>
    <t xml:space="preserve">Install 16mm² pipe cable </t>
  </si>
  <si>
    <t>9.2.4.4</t>
  </si>
  <si>
    <t>9.2.4.5</t>
  </si>
  <si>
    <t>9.2.5</t>
  </si>
  <si>
    <t>Install Chamber Monitoring Points Facilities</t>
  </si>
  <si>
    <t>9.2.5.1</t>
  </si>
  <si>
    <t>Install chamber monitoring facility as per Rand Water Specification</t>
  </si>
  <si>
    <t>9.2.5.2</t>
  </si>
  <si>
    <t>9.2.5.3</t>
  </si>
  <si>
    <t>9.2.5.4</t>
  </si>
  <si>
    <t>9.2.5.5</t>
  </si>
  <si>
    <t>9.2.6</t>
  </si>
  <si>
    <t>Install Insulation Flange Kit</t>
  </si>
  <si>
    <t>Install Insulation Flange Kits as per Rand Water Specification and drawing No. A 9548 on the pipeline's out let, pipelines tie-in points, inlet and both sides of the megflow meter.</t>
  </si>
  <si>
    <t>9.2.6.1</t>
  </si>
  <si>
    <t>Install full Insulation Flange Kit on the  start and end of the pipeline</t>
  </si>
  <si>
    <t>9.2.6.2</t>
  </si>
  <si>
    <t>Install full Insulation Flange Kit on both side of the Magflow meter</t>
  </si>
  <si>
    <t>9.2.7</t>
  </si>
  <si>
    <t xml:space="preserve">Install Continuity Bonding Across the Flanges  </t>
  </si>
  <si>
    <t>9.2.7.1</t>
  </si>
  <si>
    <t xml:space="preserve">install or weld a steel bridge piece across the flanges instead of cross-bonding with a cable for pipeline continuity. </t>
  </si>
  <si>
    <t>9.2.8</t>
  </si>
  <si>
    <t xml:space="preserve">Commisioning and testing  </t>
  </si>
  <si>
    <t>9.2.8.1</t>
  </si>
  <si>
    <t>TS024</t>
  </si>
  <si>
    <t>CIPS survey after complete repair and installation of ICCP</t>
  </si>
  <si>
    <t>9.2.8.2</t>
  </si>
  <si>
    <t>DCVG Survey and defects repairs</t>
  </si>
  <si>
    <t>9.2.8.3</t>
  </si>
  <si>
    <t xml:space="preserve">Commissioning and Testing </t>
  </si>
  <si>
    <t>9.2.8.4</t>
  </si>
  <si>
    <t>Final Documentation and Handover</t>
  </si>
  <si>
    <t>SCHEDULE 9 CARRIED FORWARD TO SUMMARY</t>
  </si>
  <si>
    <t>SCHEDULE 1</t>
  </si>
  <si>
    <t xml:space="preserve">PRELIMINARY AND GENERAL : FIXED &amp; TIME-RELATED CHARGES </t>
  </si>
  <si>
    <t>SCHEDULE 2</t>
  </si>
  <si>
    <t>OHS, ENVIRONMENT, QUALITY &amp; SOCIO-ECONOMIC DEVELOPMENT</t>
  </si>
  <si>
    <t>SCHEDULE 3</t>
  </si>
  <si>
    <t>PROVISIONAL SUMS &amp; DAYWORKS</t>
  </si>
  <si>
    <t>SCHEDULE 4</t>
  </si>
  <si>
    <t>AUTOMATION</t>
  </si>
  <si>
    <t xml:space="preserve">SCHEDULE 5 </t>
  </si>
  <si>
    <t>CIVIL</t>
  </si>
  <si>
    <t xml:space="preserve">SCHEDULE 6 </t>
  </si>
  <si>
    <t>ELECTRICAL</t>
  </si>
  <si>
    <t xml:space="preserve">SCHEDULE 7 </t>
  </si>
  <si>
    <t>MECHANICAL AND PROCESS</t>
  </si>
  <si>
    <t xml:space="preserve">SCHEDULE 8 </t>
  </si>
  <si>
    <t>PIPELINE</t>
  </si>
  <si>
    <t xml:space="preserve">SCHEDULE 9 </t>
  </si>
  <si>
    <t>CATHODIC PROTECTION</t>
  </si>
  <si>
    <t>VG Sludge Pipeline</t>
  </si>
  <si>
    <t>SUMMARY - WORK PACKAGE 3B</t>
  </si>
  <si>
    <t>Removal and replacement of pipes on the Sludge pipeline being conditionally assessed
(Provisional Items) - This is only applicable if the existing pipeline is used</t>
  </si>
  <si>
    <t>Cutting out and replacement of one length of pipe</t>
  </si>
  <si>
    <t>Cutting out and replacement of two consecutive pipe lengths</t>
  </si>
  <si>
    <t>Cutting out and replacement of three consecutive pipe lengths</t>
  </si>
  <si>
    <r>
      <t>SUBTOTAL A (W3B)</t>
    </r>
    <r>
      <rPr>
        <sz val="10"/>
        <rFont val="Arial"/>
        <family val="2"/>
      </rPr>
      <t>……………………………………..……………………………………………</t>
    </r>
  </si>
  <si>
    <t>Add 15% of Subtotal A (W3) ………..…….……………………..………...……..………………</t>
  </si>
  <si>
    <t>W3A</t>
  </si>
  <si>
    <t>W3B</t>
  </si>
  <si>
    <t>8.3.1.1.2</t>
  </si>
  <si>
    <t>8.3.1.1.3</t>
  </si>
  <si>
    <t>8.3.1.1.4</t>
  </si>
  <si>
    <t>8.3.1.1.5</t>
  </si>
  <si>
    <t>8.3.1.1.6</t>
  </si>
  <si>
    <t>Adding of carbomastic paint to pipe exterior for pipe to be used above ground after inspection, costs to include all plant, labour, equipment, materials,loading and unloading,  transport to the repair plant, cost of lining materials, coating materials and transporting to the point of installation as per TS 2.9</t>
  </si>
  <si>
    <t xml:space="preserve">Documentation, Training &amp; Updating of Drawings </t>
  </si>
  <si>
    <t>7.4.3</t>
  </si>
  <si>
    <t>Updating of Drawings</t>
  </si>
  <si>
    <t>Cross connection chamber Drg. R027786/16/01</t>
  </si>
  <si>
    <t xml:space="preserve">SCHEDULE 10 </t>
  </si>
  <si>
    <t>SOCIOECONOMIC DEVELOPMENT</t>
  </si>
  <si>
    <t>SCHEDULE 10 CARRIED FORWARD TO SUMMARY</t>
  </si>
  <si>
    <t>SCHEDULE 10: SOCIOECONOMIC DEVELOPMENT</t>
  </si>
  <si>
    <t>Section 10 :  SED</t>
  </si>
  <si>
    <t>10.3.1</t>
  </si>
  <si>
    <t>10.3.1.1</t>
  </si>
  <si>
    <t>10.3.1.2</t>
  </si>
  <si>
    <t>10.3.2</t>
  </si>
  <si>
    <t>10.3.10.1</t>
  </si>
  <si>
    <t>10.3.10.2</t>
  </si>
  <si>
    <t>10.3.3</t>
  </si>
  <si>
    <t>10.3.3.1</t>
  </si>
  <si>
    <t>10.3.3.2</t>
  </si>
  <si>
    <t>10.3.4</t>
  </si>
  <si>
    <t>10.3.4.1</t>
  </si>
  <si>
    <t>10.3.4.2</t>
  </si>
  <si>
    <t>2.3.5</t>
  </si>
  <si>
    <t>2.3.6</t>
  </si>
  <si>
    <t>2.3.7</t>
  </si>
  <si>
    <t>2.3.8</t>
  </si>
  <si>
    <t>Price Schedule 4: Bill of Quantities for Automation (Refer to Automation System Specification for details)</t>
  </si>
  <si>
    <t>3.1.</t>
  </si>
  <si>
    <t>3.1.1.</t>
  </si>
  <si>
    <t>3.2.</t>
  </si>
  <si>
    <t>3.2.1.</t>
  </si>
  <si>
    <t>3.3.</t>
  </si>
  <si>
    <t>3.3.1.</t>
  </si>
  <si>
    <t>3.4.</t>
  </si>
  <si>
    <t>3.4.1.</t>
  </si>
  <si>
    <t>3.5.</t>
  </si>
  <si>
    <t>3.5.1.</t>
  </si>
  <si>
    <t>3.5.2.</t>
  </si>
  <si>
    <t>3.6.</t>
  </si>
  <si>
    <t>3.6.1</t>
  </si>
  <si>
    <t>3.6.2.</t>
  </si>
  <si>
    <t>3.6.3.</t>
  </si>
  <si>
    <t>3.6.4.</t>
  </si>
  <si>
    <t>3.7.</t>
  </si>
  <si>
    <t>3.7.1.</t>
  </si>
  <si>
    <t>3.7.2.</t>
  </si>
  <si>
    <t>3.7.3.</t>
  </si>
  <si>
    <t>3.8.</t>
  </si>
  <si>
    <t>3.8.1.</t>
  </si>
  <si>
    <t>3.8.2.</t>
  </si>
  <si>
    <t>3.9.</t>
  </si>
  <si>
    <t>3.9.1.</t>
  </si>
  <si>
    <t>3.10.</t>
  </si>
  <si>
    <t>3.10.1.</t>
  </si>
  <si>
    <t>3.10.2.</t>
  </si>
  <si>
    <t>3.10.3.</t>
  </si>
  <si>
    <t>3.10.4.</t>
  </si>
  <si>
    <t>3.11.</t>
  </si>
  <si>
    <t>3.11.1.</t>
  </si>
  <si>
    <t>3.12.</t>
  </si>
  <si>
    <t>3.12.1.</t>
  </si>
  <si>
    <t>System Spec</t>
  </si>
  <si>
    <t>PS9.7.2</t>
  </si>
  <si>
    <t>Item 10: 80 NB flanged stub, with diaphram valve and blank flange to SANS1123</t>
  </si>
  <si>
    <t>Refer to Schedule 4 Civil - Valve Chambers</t>
  </si>
  <si>
    <t>TS5.12</t>
  </si>
  <si>
    <t>TS 5.5</t>
  </si>
  <si>
    <t>TS 5.11</t>
  </si>
  <si>
    <t>8.6</t>
  </si>
  <si>
    <t>Service detection before commencement of jackings</t>
  </si>
  <si>
    <t>SANS     1200 C</t>
  </si>
  <si>
    <t>Clear and grub</t>
  </si>
  <si>
    <t>ha</t>
  </si>
  <si>
    <t>Reclear surfaces (only on instructions from the engineer)</t>
  </si>
  <si>
    <t>8.2.10</t>
  </si>
  <si>
    <t>Remove topsoil to nominal depth of 150mm and stockpile</t>
  </si>
  <si>
    <t>5.2.1.4</t>
  </si>
  <si>
    <t xml:space="preserve">Isolation -, Cross connection Valve Chambers: </t>
  </si>
  <si>
    <t>5.3.1</t>
  </si>
  <si>
    <t>Concrete</t>
  </si>
  <si>
    <t>5.3.1.1</t>
  </si>
  <si>
    <t>50mm Class 15/19MPa Blinding Layer</t>
  </si>
  <si>
    <t>5.3.1.2</t>
  </si>
  <si>
    <t>Strength concrete Grade 35MPa/19mm for floor slab, walls and roof</t>
  </si>
  <si>
    <t>5.3.2</t>
  </si>
  <si>
    <t>Formwork</t>
  </si>
  <si>
    <t>5.3.2.1</t>
  </si>
  <si>
    <t>Narrow Widths</t>
  </si>
  <si>
    <t>5.3.2.1.1</t>
  </si>
  <si>
    <t>Sides of roof slab 180mm high</t>
  </si>
  <si>
    <t>5.3.2.1.2</t>
  </si>
  <si>
    <t>Sides of downstand beams 180mm high</t>
  </si>
  <si>
    <t>5.3.2.1.3</t>
  </si>
  <si>
    <t>Sides of base slab 400mm high</t>
  </si>
  <si>
    <t>5.3.2.2</t>
  </si>
  <si>
    <t>5.3.2.2.1</t>
  </si>
  <si>
    <t>To box out hole for 0.6m diameter pipe for depth not exceeding 400mm thick</t>
  </si>
  <si>
    <t>5.3.2.2.2</t>
  </si>
  <si>
    <t>To box out hole for 1.0m diameter pipe for depth  exceeding 400mm thick</t>
  </si>
  <si>
    <t>5.3.2.2.3</t>
  </si>
  <si>
    <t>To box out hole for 0.8m diameter pipe for depth  exceeding 400mm thick</t>
  </si>
  <si>
    <t>5.3.2.2.4</t>
  </si>
  <si>
    <t>To box out hole for 0.6m diameter pipe for depth  exceeding 400mm thick</t>
  </si>
  <si>
    <t>5.3.2.2.5</t>
  </si>
  <si>
    <t>To box out hole for 0.2m diameter pipe for depth  exceeding 400mm thick</t>
  </si>
  <si>
    <t>5.3.2.2.6</t>
  </si>
  <si>
    <t>To box out hole for 0.1m diameter pipe for depth in roof (including sleeve) exceeding 400mm thick</t>
  </si>
  <si>
    <t>5.3.2.2.7</t>
  </si>
  <si>
    <t>To box out hole in floor 500mm x 500mm x 200mm (Sump)</t>
  </si>
  <si>
    <t>5.3.2.2.8</t>
  </si>
  <si>
    <t>To box out hole for1.3x1.3x 0.2m thick cover slab in the roof slab</t>
  </si>
  <si>
    <t>5.3.2.3</t>
  </si>
  <si>
    <t>5.3.2.3.1</t>
  </si>
  <si>
    <t>To walls</t>
  </si>
  <si>
    <t>5.3.2.3.2</t>
  </si>
  <si>
    <t>To underside of roof slab</t>
  </si>
  <si>
    <t>5.3.2.4</t>
  </si>
  <si>
    <t>5.3.2.4.1</t>
  </si>
  <si>
    <t>5.3.3</t>
  </si>
  <si>
    <t>5.3.3.1</t>
  </si>
  <si>
    <t>5.3.3.2</t>
  </si>
  <si>
    <t>Concrete Plinths: (see drawing number RA27786/16/04) Supply, deliver and install complete with fittings and sealants</t>
  </si>
  <si>
    <t>5.4.1</t>
  </si>
  <si>
    <t>5.4.1.1</t>
  </si>
  <si>
    <t>5.4.1.2</t>
  </si>
  <si>
    <t>Strength concrete Grade 30MPa/19mm</t>
  </si>
  <si>
    <t>5.4.2</t>
  </si>
  <si>
    <t>Supply all materials, install and remove Class 3A shuttering (rate to include for forming of 20 x 20 chamfers to all exposed edges for:</t>
  </si>
  <si>
    <t>5.4.2.1</t>
  </si>
  <si>
    <t>5.4.2.1.1</t>
  </si>
  <si>
    <t>5.4.2.2</t>
  </si>
  <si>
    <t>5.4.2.2.1</t>
  </si>
  <si>
    <t xml:space="preserve">Wood floated finish to top of floor slab </t>
  </si>
  <si>
    <t>5.4.2.3</t>
  </si>
  <si>
    <t>5.4.2.3.1</t>
  </si>
  <si>
    <t>Plinth walls</t>
  </si>
  <si>
    <t>5.4.3</t>
  </si>
  <si>
    <t>5.4.3.1</t>
  </si>
  <si>
    <t>5.4.3.2</t>
  </si>
  <si>
    <t>5.4.3.3</t>
  </si>
  <si>
    <t>5.4.3.3.1</t>
  </si>
  <si>
    <t>To box out hole for 0.7m diameter pipe for depth not exceeding 400mm</t>
  </si>
  <si>
    <t>5.4.4</t>
  </si>
  <si>
    <t>Supply all materials and install galvanised steel ladders complete as detailed on Rand Water Detail Drg A7406 with lengths of:</t>
  </si>
  <si>
    <t>5.4.4.1</t>
  </si>
  <si>
    <t>3,5m - 4,0m</t>
  </si>
  <si>
    <t>5.4.4.2</t>
  </si>
  <si>
    <t>Mass concrete stairs as per drawing RA27329</t>
  </si>
  <si>
    <t>5.4.4.3</t>
  </si>
  <si>
    <t>SANS 1200 HA 8.3.10</t>
  </si>
  <si>
    <r>
      <t>Collect from Rand Water Supply and install</t>
    </r>
    <r>
      <rPr>
        <sz val="10"/>
        <color indexed="10"/>
        <rFont val="Arial"/>
        <family val="2"/>
      </rPr>
      <t xml:space="preserve"> </t>
    </r>
    <r>
      <rPr>
        <sz val="10"/>
        <rFont val="Arial"/>
        <family val="2"/>
      </rPr>
      <t>590 x 490mm</t>
    </r>
    <r>
      <rPr>
        <sz val="10"/>
        <color indexed="10"/>
        <rFont val="Arial"/>
        <family val="2"/>
      </rPr>
      <t xml:space="preserve"> </t>
    </r>
    <r>
      <rPr>
        <sz val="10"/>
        <rFont val="Arial"/>
        <family val="2"/>
      </rPr>
      <t>square steel fibre concrete lockable manhole cover as per Rand Water Detail Drg 11860</t>
    </r>
  </si>
  <si>
    <t>Supply and install hold down straps complete with gussets, hold down bolts, rubber insertion and malthoid for protection of pipeline as per drawing RA27786/16/04</t>
  </si>
  <si>
    <t>5.5.1</t>
  </si>
  <si>
    <t>Hold down straps etc</t>
  </si>
  <si>
    <t>SANS 1200 HA  8.3.12</t>
  </si>
  <si>
    <t>Steel valve supports as detailed on Rand Water Detail Drg A12210:</t>
  </si>
  <si>
    <t>5.6.1</t>
  </si>
  <si>
    <t>DN 600</t>
  </si>
  <si>
    <t>5.6.2</t>
  </si>
  <si>
    <t>DN 150</t>
  </si>
  <si>
    <t>5.7</t>
  </si>
  <si>
    <t>Survey pegs and marking</t>
  </si>
  <si>
    <t>5.7.1</t>
  </si>
  <si>
    <t>Supply and install survey reference and benchmark details on pipeline route as per Rand Water Standards</t>
  </si>
  <si>
    <t>5.7.2</t>
  </si>
  <si>
    <t>Marking of concrete chambers.  Chamber names/numbers stencilled in 100mm high black paint on all chambers</t>
  </si>
  <si>
    <t>5.8</t>
  </si>
  <si>
    <t>Flow Meter Chamber (Provisional)</t>
  </si>
  <si>
    <t>5.8.1</t>
  </si>
  <si>
    <t>Provisional sum for chamber to house the 400mm diameter Flow meter in case the existing 700mm is to be used</t>
  </si>
  <si>
    <t>R1,500,000</t>
  </si>
  <si>
    <t>5.8.2</t>
  </si>
  <si>
    <t>Contractors mark-up on Item 44</t>
  </si>
  <si>
    <t>5.9</t>
  </si>
  <si>
    <t>PSA 8-10</t>
  </si>
  <si>
    <t>Water Tightness Test</t>
  </si>
  <si>
    <t>5.9.1</t>
  </si>
  <si>
    <t>SANS 2001-CC1- 5.1.6</t>
  </si>
  <si>
    <t>Water tightness Test of all concrete chambers (excluding air valves) according to the Civil Specification</t>
  </si>
  <si>
    <t>5.10</t>
  </si>
  <si>
    <t>Grab rails and platforms</t>
  </si>
  <si>
    <t>5.10.1</t>
  </si>
  <si>
    <t>PSHA  8.3.7</t>
  </si>
  <si>
    <t>Supply and install Grab Rails as detailed on Rand Water Detail Drg. A9858</t>
  </si>
  <si>
    <t>5.11</t>
  </si>
  <si>
    <t>Pipe markers</t>
  </si>
  <si>
    <t>5.11.1</t>
  </si>
  <si>
    <t>PSGA        8.15</t>
  </si>
  <si>
    <t>Collect from Rand Water and install pipe markers/beacons on pipeline route as per Rand Water Standards.</t>
  </si>
  <si>
    <t>5.12</t>
  </si>
  <si>
    <t>Steel Platforms</t>
  </si>
  <si>
    <t>5.12.1</t>
  </si>
  <si>
    <t>Supply, deliver and install platforms as per the design details on the Isolation Valve chamber drawing</t>
  </si>
  <si>
    <t>5.13</t>
  </si>
  <si>
    <t>Stairs, Landings and Handrails</t>
  </si>
  <si>
    <t>Remove existing stairs and landings, Modify and fabricate to suite site conditions, paint and reposition the stairs and landings over pipes.</t>
  </si>
  <si>
    <t>5.13.1</t>
  </si>
  <si>
    <t>Stairs and landings</t>
  </si>
  <si>
    <t>5.13.2</t>
  </si>
  <si>
    <t>VALVE CHAMBERS - CONCRETE AND STEELWORK</t>
  </si>
  <si>
    <t xml:space="preserve">Complete small power and lighiting in all four chambers </t>
  </si>
  <si>
    <t>6.1.11</t>
  </si>
  <si>
    <r>
      <rPr>
        <b/>
        <u/>
        <sz val="10"/>
        <rFont val="Arial"/>
        <family val="2"/>
      </rPr>
      <t>WORK PACKAGE 3B</t>
    </r>
    <r>
      <rPr>
        <b/>
        <sz val="10"/>
        <rFont val="Arial"/>
        <family val="2"/>
      </rPr>
      <t xml:space="preserve"> – DESIGN, MANUFACTURE, SUPPLY, DELIVERY, INSTALLATION, TEST, COMMISSION AND MAINTAIN PIPE LAYING AND CIVIL WORKS FOR THE CONSTRUCTION OF 750m, 694mm ID (8mm THICK) SLUDGE STEEL PIPELINE FROM CENTRAL SLUDGE NO. 2 TO THE CROSS CONNECTION CHAMBER (SL2 PIPELINE)</t>
    </r>
  </si>
  <si>
    <t>8.3.1.2</t>
  </si>
  <si>
    <t>700mm ND, Grade X42 mild steel pipe, 8mm wall thickness (CML lining, 3LPE external coating)</t>
  </si>
  <si>
    <t>760mm ND, Grade X42 mild steel pipe, 11mm wall thickness (CML lining, 3LPE external coating)</t>
  </si>
  <si>
    <r>
      <t xml:space="preserve">Examine the general condition and the coating of all pipes (including inspection of the coating with  a suitable Holiday detector for defects) of already manufactured pipes- </t>
    </r>
    <r>
      <rPr>
        <u/>
        <sz val="10"/>
        <rFont val="Arial"/>
        <family val="2"/>
      </rPr>
      <t>Item 8.3.1.1 and Item 8.3.1.2 above</t>
    </r>
    <r>
      <rPr>
        <sz val="10"/>
        <rFont val="Arial"/>
        <family val="2"/>
      </rPr>
      <t xml:space="preserve"> (at Rand Water's Emhlangeni Depot and other storage areas to the Engineer's Approval)</t>
    </r>
  </si>
  <si>
    <t>Stripping of CML lining and relining with Epoxy to pipes for all pipes listed under Item 8.3.1.1 and Item 8.3.1.2 above, costs to include all plant, labour, equipment, materials,loading and unloading,  transport to the repair plant, cost of lining materials, coating materials and transporting to the point of installation as per TS 2.9</t>
  </si>
  <si>
    <t>Supply and operation of plant and the supply of labour to unload the pipes from Rand Water Emhlangeni Plant and the laydown of the pipes in the temporary laydown areas along the pipeline route and/or to certain positions along the route of the pipeline. The cost to supply and to form storage mounds and measures taken to protect the pipes during this procedure will be included in this item.</t>
  </si>
  <si>
    <t>Relining of pipes with Epoxy lining for all pipes listed under Item 8.3.1.1 and Item 8.3.1.2 above, costs to include all plant, labour, equipment, materials,loading and unloading,  transport to the repair plant, cost of lining materials, coating materials and transporting to the point of installation as per TS 2.9</t>
  </si>
  <si>
    <t xml:space="preserve">Supply Impressed Current Cathodic Protection - ZB Sludge TRU   (26°40’42.78” S 28°0’45.77” E)                                                             </t>
  </si>
  <si>
    <t xml:space="preserve">ZB Sludge TRU - Horizontal Anode Groundbed                            GB Start: 26°40’40.50” S 28°00’48.93” E                                      GB End: 26°40’39.13” S 28°00’45.83” E                </t>
  </si>
  <si>
    <t xml:space="preserve">Supply 2m canistor MMO anodes X 200mm diameter with 2m tail cable (ground bed of total length of 91m) and canisters are to be filled with Sasol calcined petroleum coke </t>
  </si>
  <si>
    <t>9.1.6.3</t>
  </si>
  <si>
    <t>Supply full Insulation Flange Kit on both side of the actuator valve</t>
  </si>
  <si>
    <t xml:space="preserve">Install ZB Sludge TRU  (26°40’42.78” S 28°0’45.77” E) </t>
  </si>
  <si>
    <t>Install 40 MMO anodes and 41 spacers as per drawing RA 22675.</t>
  </si>
  <si>
    <t xml:space="preserve">Install Cross Bonding Facilities  to other Rand Water Lines and B17 and Old Sludge @ 26°40’43.00”S 28°00’21.54”E </t>
  </si>
  <si>
    <t>Install full Insulation Flange Kit on both side of the actuator valve</t>
  </si>
  <si>
    <t>8.3.1.1.7</t>
  </si>
  <si>
    <t>TS 2.9</t>
  </si>
  <si>
    <t>8.3.6.12</t>
  </si>
  <si>
    <t>Supply and operation of plant and supply of material and cost of labour to install internal and external field joint protection at welded joints as per Clause TS2.5.4, for 700/760 mm diameter Grade X42 mild steel pipe, 8mm/11mm wall thickness.</t>
  </si>
  <si>
    <t>700mm ND, Grade X42 mild steel pipe, 8mm wall thickness</t>
  </si>
  <si>
    <t xml:space="preserve">760mm ND, Grade X42 mild steel pipe, 11mm wall thickness </t>
  </si>
  <si>
    <t>700mm/760mm diameter pipeline, from start  to end</t>
  </si>
  <si>
    <t xml:space="preserve">Proposed 700mm/760mm DN steel pipe to tie into existing Sludge pipeline at the start. </t>
  </si>
  <si>
    <t>Proposed 700mm/760mm DN steel pipe to tie into existing Sludge pipeline at the end</t>
  </si>
  <si>
    <r>
      <rPr>
        <b/>
        <u/>
        <sz val="10"/>
        <rFont val="Arial"/>
        <family val="2"/>
      </rPr>
      <t>PANFONTEIN PROJECTS PACKAGE 3 (3A AND 3B)</t>
    </r>
    <r>
      <rPr>
        <b/>
        <sz val="10"/>
        <rFont val="Arial"/>
        <family val="2"/>
      </rPr>
      <t xml:space="preserve">:
</t>
    </r>
    <r>
      <rPr>
        <b/>
        <u/>
        <sz val="10"/>
        <rFont val="Arial"/>
        <family val="2"/>
      </rPr>
      <t>WORK PACKAGE 3A</t>
    </r>
    <r>
      <rPr>
        <b/>
        <sz val="10"/>
        <rFont val="Arial"/>
        <family val="2"/>
      </rPr>
      <t xml:space="preserve"> - EARTHWORKS, PIPE LAYING, JACKING AND ASSOCIATED CIVIL WORKS FOR A 6020M X 626MM OD STEEL PIPELINE FROM VEREENIGING PUMPING STATION TO VAAL RIVER BRIDGE CROSSING IN MACCAUVLEI (SL1 PIPELINE)
</t>
    </r>
    <r>
      <rPr>
        <b/>
        <u/>
        <sz val="10"/>
        <rFont val="Arial"/>
        <family val="2"/>
      </rPr>
      <t>WORK PACKAGE 3B</t>
    </r>
    <r>
      <rPr>
        <b/>
        <sz val="10"/>
        <rFont val="Arial"/>
        <family val="2"/>
      </rPr>
      <t xml:space="preserve"> – DESIGN, MANUFACTURE, SUPPLY, DELIVERY, INSTALLATION, TEST, COMMISSION AND MAINTAIN PIPE LAYING AND CIVIL WORKS FOR THE CONSTRUCTION OF 750m, 694mm ID (8mm THICK) SLUDGE STEEL PIPELINE FROM CENTRAL SLUDGE NO. 2 TO THE CROSS CONNECTION CHAMBER (SL2 PIPELINE)
</t>
    </r>
  </si>
  <si>
    <t>Provisional sum for additional design and works as directed by the Engineer</t>
  </si>
  <si>
    <t>1.2.9</t>
  </si>
  <si>
    <t>Month</t>
  </si>
  <si>
    <t>3.1.3.6.3</t>
  </si>
  <si>
    <t>3.1.3.6.4</t>
  </si>
  <si>
    <t>Contractors mark-up on Item 3.1.3.6.3</t>
  </si>
  <si>
    <t>Payment refers to: RW10397155/21 -Mech-Spec</t>
  </si>
  <si>
    <t>DESIGN, MANUFACTURE, SUPPLY, DELIVERY, INSTALLATION, TEST, COMMISSION AND MAINTAIN PIPE LAYING AND CIVIL WORKS FOR THE CONSTRUCTION OF 750m, 694mm ID (8mm THICK) SLUDGE STEEL PIPELINE FROM CENTRAL SLUDGE NO. 2 TO THE CROSS CONNECTION CHAMBER (SL2 PIPELINE)</t>
  </si>
  <si>
    <t>RW10397155/22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</si>
</sst>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00_);_(* \(#,##0.00\);_(* &quot;-&quot;??_);_(@_)"/>
    <numFmt numFmtId="165" formatCode="_ * #,##0_ ;_ * \-#,##0_ ;_ * &quot;-&quot;_ ;_ @_ "/>
    <numFmt numFmtId="166" formatCode="_ &quot;R&quot;\ * #,##0.00_ ;_ &quot;R&quot;\ * \-#,##0.00_ ;_ &quot;R&quot;\ * &quot;-&quot;??_ ;_ @_ "/>
    <numFmt numFmtId="167" formatCode="_ * #,##0.00_ ;_ * \-#,##0.00_ ;_ * &quot;-&quot;??_ ;_ @_ "/>
    <numFmt numFmtId="168" formatCode="_(&quot;R&quot;* #,##0.00_);_(&quot;R&quot;* \(#,##0.00\);_(&quot;R&quot;* &quot;-&quot;??_);_(@_)"/>
    <numFmt numFmtId="169" formatCode="0.0"/>
    <numFmt numFmtId="170" formatCode="&quot;R&quot;\ #,##0.00"/>
    <numFmt numFmtId="171" formatCode="_(* #,##0_);_(* \(#,##0\);_(* &quot;-&quot;??_);_(@_)"/>
    <numFmt numFmtId="172" formatCode="_(&quot;R&quot;* #,##0_);_(&quot;R&quot;* \(#,##0\);_(&quot;R&quot;* &quot;-&quot;??_);_(@_)"/>
    <numFmt numFmtId="173" formatCode="_ [$R-1C09]\ * #,##0.00_ ;_ [$R-1C09]\ * \-#,##0.00_ ;_ [$R-1C09]\ * &quot;-&quot;??_ ;_ @_ "/>
    <numFmt numFmtId="174" formatCode="#,##0.0"/>
    <numFmt numFmtId="175" formatCode="0.00;[Red]0.00"/>
    <numFmt numFmtId="176" formatCode="0;[Red]0"/>
    <numFmt numFmtId="177" formatCode="[$R-1C09]#,##0.00"/>
    <numFmt numFmtId="178" formatCode="[$-409]mmm\-yy;@"/>
    <numFmt numFmtId="179" formatCode="#,##0.00000"/>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b/>
      <sz val="10"/>
      <name val="Arial"/>
      <family val="2"/>
    </font>
    <font>
      <vertAlign val="superscript"/>
      <sz val="10"/>
      <name val="Arial"/>
      <family val="2"/>
    </font>
    <font>
      <u/>
      <sz val="10"/>
      <name val="Arial"/>
      <family val="2"/>
    </font>
    <font>
      <sz val="9"/>
      <name val="Arial"/>
      <family val="2"/>
    </font>
    <font>
      <i/>
      <sz val="10"/>
      <name val="Arial"/>
      <family val="2"/>
    </font>
    <font>
      <sz val="8"/>
      <name val="Arial"/>
      <family val="2"/>
    </font>
    <font>
      <sz val="11"/>
      <color indexed="8"/>
      <name val="Calibri"/>
      <family val="2"/>
    </font>
    <font>
      <sz val="10.5"/>
      <name val="Arial"/>
      <family val="2"/>
    </font>
    <font>
      <b/>
      <u/>
      <sz val="10"/>
      <name val="Arial"/>
      <family val="2"/>
    </font>
    <font>
      <sz val="11"/>
      <color theme="1"/>
      <name val="Calibri"/>
      <family val="2"/>
      <scheme val="minor"/>
    </font>
    <font>
      <sz val="10"/>
      <color theme="4"/>
      <name val="Arial"/>
      <family val="2"/>
    </font>
    <font>
      <sz val="10"/>
      <color rgb="FFFF0000"/>
      <name val="Arial"/>
      <family val="2"/>
    </font>
    <font>
      <sz val="10"/>
      <color theme="1"/>
      <name val="Arial"/>
      <family val="2"/>
    </font>
    <font>
      <b/>
      <sz val="10"/>
      <color theme="1"/>
      <name val="Arial"/>
      <family val="2"/>
    </font>
    <font>
      <sz val="10"/>
      <color theme="1"/>
      <name val="Calibri"/>
      <family val="2"/>
      <scheme val="minor"/>
    </font>
    <font>
      <b/>
      <sz val="10"/>
      <color rgb="FFFF0000"/>
      <name val="Arial"/>
      <family val="2"/>
    </font>
    <font>
      <sz val="10"/>
      <color theme="1"/>
      <name val="Times New Roman"/>
      <family val="1"/>
    </font>
    <font>
      <sz val="10"/>
      <color rgb="FFFFFF00"/>
      <name val="Arial"/>
      <family val="2"/>
    </font>
    <font>
      <sz val="10"/>
      <color rgb="FFFFFF00"/>
      <name val="Calibri"/>
      <family val="2"/>
      <scheme val="minor"/>
    </font>
    <font>
      <sz val="10"/>
      <name val="Arial Narrow"/>
      <family val="2"/>
    </font>
    <font>
      <sz val="10"/>
      <name val="Times New Roman"/>
      <family val="1"/>
    </font>
    <font>
      <sz val="10"/>
      <name val="MS Sans Serif"/>
      <family val="2"/>
    </font>
    <font>
      <i/>
      <u/>
      <sz val="10"/>
      <name val="Arial"/>
      <family val="2"/>
    </font>
    <font>
      <b/>
      <sz val="10"/>
      <color indexed="8"/>
      <name val="Arial"/>
      <family val="2"/>
    </font>
    <font>
      <sz val="10"/>
      <color indexed="8"/>
      <name val="Arial"/>
      <family val="2"/>
    </font>
    <font>
      <sz val="10"/>
      <color indexed="10"/>
      <name val="Arial"/>
      <family val="2"/>
    </font>
    <font>
      <b/>
      <sz val="11"/>
      <color theme="1"/>
      <name val="Calibri"/>
      <family val="2"/>
      <scheme val="minor"/>
    </font>
    <font>
      <sz val="11"/>
      <name val="Arial"/>
      <family val="2"/>
    </font>
    <font>
      <sz val="11"/>
      <color theme="1"/>
      <name val="Arial"/>
      <family val="2"/>
    </font>
    <font>
      <b/>
      <sz val="10"/>
      <color theme="1"/>
      <name val="Arial Narrow"/>
      <family val="2"/>
    </font>
    <font>
      <b/>
      <sz val="10"/>
      <name val="Arial Narrow"/>
      <family val="2"/>
    </font>
    <font>
      <sz val="7"/>
      <name val="Times New Roman"/>
      <family val="1"/>
    </font>
    <font>
      <sz val="10"/>
      <name val="Symbol"/>
      <family val="1"/>
      <charset val="2"/>
    </font>
    <font>
      <b/>
      <sz val="7"/>
      <name val="Times New Roman"/>
      <family val="1"/>
    </font>
    <font>
      <vertAlign val="superscript"/>
      <sz val="11"/>
      <name val="Arial"/>
      <family val="2"/>
    </font>
    <font>
      <b/>
      <sz val="11"/>
      <name val="Arial"/>
      <family val="2"/>
    </font>
    <font>
      <sz val="10"/>
      <name val="Calibri"/>
      <family val="2"/>
      <scheme val="minor"/>
    </font>
    <font>
      <b/>
      <sz val="12"/>
      <name val="Arial"/>
      <family val="2"/>
    </font>
    <font>
      <sz val="9"/>
      <color rgb="FFFF0000"/>
      <name val="Arial"/>
      <family val="2"/>
    </font>
    <font>
      <sz val="20"/>
      <color rgb="FFFF0000"/>
      <name val="Arial"/>
      <family val="2"/>
    </font>
    <font>
      <sz val="10"/>
      <color rgb="FFC00000"/>
      <name val="Arial"/>
      <family val="2"/>
    </font>
    <font>
      <sz val="10"/>
      <color theme="0" tint="-0.249977111117893"/>
      <name val="Arial"/>
      <family val="2"/>
    </font>
    <font>
      <sz val="10"/>
      <name val="Calibri"/>
      <family val="2"/>
    </font>
    <font>
      <sz val="11"/>
      <name val="Calibri"/>
      <family val="2"/>
    </font>
    <font>
      <b/>
      <sz val="11"/>
      <name val="Calibri"/>
      <family val="2"/>
      <scheme val="minor"/>
    </font>
    <font>
      <b/>
      <sz val="18"/>
      <color rgb="FFFFFF00"/>
      <name val="Arial"/>
      <family val="2"/>
    </font>
    <font>
      <sz val="10"/>
      <color theme="9" tint="-0.499984740745262"/>
      <name val="Arial"/>
      <family val="2"/>
    </font>
    <font>
      <b/>
      <sz val="10"/>
      <color theme="9" tint="-0.499984740745262"/>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tint="-0.249977111117893"/>
        <bgColor indexed="64"/>
      </patternFill>
    </fill>
  </fills>
  <borders count="28">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theme="0" tint="-0.14996795556505021"/>
      </top>
      <bottom style="thin">
        <color theme="0" tint="-0.14996795556505021"/>
      </bottom>
      <diagonal/>
    </border>
    <border>
      <left style="medium">
        <color indexed="64"/>
      </left>
      <right/>
      <top/>
      <bottom/>
      <diagonal/>
    </border>
    <border>
      <left style="thin">
        <color indexed="64"/>
      </left>
      <right style="thin">
        <color indexed="64"/>
      </right>
      <top style="medium">
        <color indexed="64"/>
      </top>
      <bottom/>
      <diagonal/>
    </border>
  </borders>
  <cellStyleXfs count="38">
    <xf numFmtId="0" fontId="0" fillId="0" borderId="0"/>
    <xf numFmtId="164" fontId="5" fillId="0" borderId="0" applyFont="0" applyFill="0" applyBorder="0" applyAlignment="0" applyProtection="0"/>
    <xf numFmtId="164" fontId="16" fillId="0" borderId="0" applyFont="0" applyFill="0" applyBorder="0" applyAlignment="0" applyProtection="0"/>
    <xf numFmtId="167" fontId="13" fillId="0" borderId="0" applyFont="0" applyFill="0" applyBorder="0" applyAlignment="0" applyProtection="0"/>
    <xf numFmtId="167" fontId="5" fillId="0" borderId="0" applyFont="0" applyFill="0" applyBorder="0" applyAlignment="0" applyProtection="0"/>
    <xf numFmtId="0" fontId="6" fillId="0" borderId="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8" fontId="5" fillId="0" borderId="0" applyFont="0" applyFill="0" applyBorder="0" applyAlignment="0" applyProtection="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alignment vertical="top"/>
    </xf>
    <xf numFmtId="0" fontId="3" fillId="0" borderId="0"/>
    <xf numFmtId="0" fontId="5" fillId="0" borderId="0"/>
    <xf numFmtId="0" fontId="28" fillId="0" borderId="0"/>
    <xf numFmtId="0" fontId="3" fillId="0" borderId="0"/>
    <xf numFmtId="0" fontId="2" fillId="0" borderId="0"/>
    <xf numFmtId="0" fontId="2" fillId="0" borderId="0"/>
    <xf numFmtId="167" fontId="5" fillId="0" borderId="0" applyFont="0" applyFill="0" applyBorder="0" applyAlignment="0" applyProtection="0"/>
    <xf numFmtId="0" fontId="2" fillId="0" borderId="0"/>
    <xf numFmtId="0" fontId="1" fillId="0" borderId="0"/>
    <xf numFmtId="164" fontId="1" fillId="0" borderId="0" applyFont="0" applyFill="0" applyBorder="0" applyAlignment="0" applyProtection="0"/>
  </cellStyleXfs>
  <cellXfs count="2144">
    <xf numFmtId="0" fontId="0" fillId="0" borderId="0" xfId="0"/>
    <xf numFmtId="0" fontId="5" fillId="2" borderId="1" xfId="12" applyFont="1" applyFill="1" applyBorder="1" applyAlignment="1">
      <alignment horizontal="center" vertical="top"/>
    </xf>
    <xf numFmtId="0" fontId="5" fillId="2" borderId="1" xfId="12" applyFont="1" applyFill="1" applyBorder="1" applyAlignment="1">
      <alignment horizontal="left" vertical="top"/>
    </xf>
    <xf numFmtId="0" fontId="5" fillId="2" borderId="0" xfId="12" applyFont="1" applyFill="1"/>
    <xf numFmtId="0" fontId="5" fillId="2" borderId="0" xfId="12" applyFont="1" applyFill="1" applyBorder="1" applyAlignment="1">
      <alignment horizontal="center" vertical="top"/>
    </xf>
    <xf numFmtId="0" fontId="5" fillId="2" borderId="0" xfId="12" applyFont="1" applyFill="1" applyBorder="1" applyAlignment="1">
      <alignment vertical="top"/>
    </xf>
    <xf numFmtId="0" fontId="5" fillId="2" borderId="2" xfId="12" applyFont="1" applyFill="1" applyBorder="1" applyAlignment="1">
      <alignment horizontal="center" vertical="top"/>
    </xf>
    <xf numFmtId="0" fontId="5" fillId="2" borderId="3" xfId="12" applyFont="1" applyFill="1" applyBorder="1" applyAlignment="1">
      <alignment horizontal="center" vertical="top"/>
    </xf>
    <xf numFmtId="0" fontId="5" fillId="2" borderId="0" xfId="0" applyFont="1" applyFill="1" applyAlignment="1">
      <alignment vertical="top"/>
    </xf>
    <xf numFmtId="0" fontId="5" fillId="2" borderId="0" xfId="0" applyFont="1" applyFill="1" applyAlignment="1">
      <alignment horizontal="center" vertical="top"/>
    </xf>
    <xf numFmtId="49" fontId="5" fillId="2" borderId="0" xfId="0" applyNumberFormat="1" applyFont="1" applyFill="1" applyAlignment="1">
      <alignment horizontal="center" vertical="top"/>
    </xf>
    <xf numFmtId="2" fontId="5" fillId="2" borderId="0" xfId="0" applyNumberFormat="1" applyFont="1" applyFill="1" applyAlignment="1">
      <alignment vertical="top"/>
    </xf>
    <xf numFmtId="0" fontId="5" fillId="2" borderId="0" xfId="0" applyFont="1" applyFill="1"/>
    <xf numFmtId="49" fontId="5" fillId="2" borderId="0" xfId="0" applyNumberFormat="1" applyFont="1" applyFill="1" applyAlignment="1">
      <alignment horizontal="left" vertical="top"/>
    </xf>
    <xf numFmtId="2" fontId="5" fillId="2" borderId="2" xfId="12" applyNumberFormat="1" applyFont="1" applyFill="1" applyBorder="1" applyAlignment="1">
      <alignment horizontal="center" vertical="top"/>
    </xf>
    <xf numFmtId="2" fontId="5" fillId="2" borderId="3" xfId="12" applyNumberFormat="1" applyFont="1" applyFill="1" applyBorder="1" applyAlignment="1">
      <alignment horizontal="center" vertical="top"/>
    </xf>
    <xf numFmtId="0" fontId="5" fillId="2" borderId="0" xfId="12" applyFont="1" applyFill="1" applyAlignment="1">
      <alignment vertical="top"/>
    </xf>
    <xf numFmtId="0" fontId="5" fillId="2" borderId="0" xfId="12" applyFont="1" applyFill="1" applyAlignment="1">
      <alignment horizontal="center" vertical="top"/>
    </xf>
    <xf numFmtId="0" fontId="7" fillId="2" borderId="1" xfId="12" applyFont="1" applyFill="1" applyBorder="1" applyAlignment="1">
      <alignment horizontal="left" vertical="top" wrapText="1"/>
    </xf>
    <xf numFmtId="0" fontId="5" fillId="2" borderId="0" xfId="12" applyFont="1" applyFill="1" applyBorder="1"/>
    <xf numFmtId="0" fontId="5" fillId="2" borderId="1" xfId="0" applyFont="1" applyFill="1" applyBorder="1" applyAlignment="1">
      <alignment vertical="top"/>
    </xf>
    <xf numFmtId="0" fontId="5" fillId="2" borderId="4" xfId="0" applyFont="1" applyFill="1" applyBorder="1" applyAlignment="1">
      <alignment horizontal="center" vertical="top"/>
    </xf>
    <xf numFmtId="0" fontId="5" fillId="2" borderId="0" xfId="0" applyFont="1" applyFill="1" applyBorder="1" applyAlignment="1">
      <alignment vertical="top"/>
    </xf>
    <xf numFmtId="49" fontId="5" fillId="2" borderId="0" xfId="12" applyNumberFormat="1" applyFont="1" applyFill="1" applyAlignment="1">
      <alignment horizontal="left" vertical="top"/>
    </xf>
    <xf numFmtId="2" fontId="5" fillId="2" borderId="0" xfId="12" applyNumberFormat="1" applyFont="1" applyFill="1" applyAlignment="1">
      <alignment vertical="top"/>
    </xf>
    <xf numFmtId="49" fontId="5" fillId="2" borderId="0" xfId="12" applyNumberFormat="1" applyFont="1" applyFill="1" applyBorder="1" applyAlignment="1">
      <alignment horizontal="left" vertical="top"/>
    </xf>
    <xf numFmtId="2" fontId="5" fillId="2" borderId="0" xfId="12" applyNumberFormat="1" applyFont="1" applyFill="1" applyBorder="1" applyAlignment="1">
      <alignment vertical="top"/>
    </xf>
    <xf numFmtId="0" fontId="5" fillId="2" borderId="0" xfId="12" applyFont="1" applyFill="1" applyBorder="1" applyAlignment="1">
      <alignment wrapText="1"/>
    </xf>
    <xf numFmtId="49" fontId="5" fillId="2" borderId="2" xfId="12" applyNumberFormat="1" applyFont="1" applyFill="1" applyBorder="1" applyAlignment="1">
      <alignment horizontal="left" vertical="top"/>
    </xf>
    <xf numFmtId="2" fontId="5" fillId="2" borderId="5" xfId="12" applyNumberFormat="1" applyFont="1" applyFill="1" applyBorder="1" applyAlignment="1">
      <alignment horizontal="center" vertical="top"/>
    </xf>
    <xf numFmtId="49" fontId="5" fillId="2" borderId="3" xfId="12" applyNumberFormat="1" applyFont="1" applyFill="1" applyBorder="1" applyAlignment="1">
      <alignment horizontal="left" vertical="top"/>
    </xf>
    <xf numFmtId="0" fontId="5" fillId="2" borderId="3" xfId="12" applyFont="1" applyFill="1" applyBorder="1" applyAlignment="1">
      <alignment horizontal="center" wrapText="1"/>
    </xf>
    <xf numFmtId="2" fontId="5" fillId="2" borderId="6" xfId="12" applyNumberFormat="1" applyFont="1" applyFill="1" applyBorder="1" applyAlignment="1">
      <alignment horizontal="center" vertical="top"/>
    </xf>
    <xf numFmtId="3" fontId="5" fillId="2" borderId="1" xfId="12" applyNumberFormat="1" applyFont="1" applyFill="1" applyBorder="1" applyAlignment="1">
      <alignment horizontal="center" vertical="top"/>
    </xf>
    <xf numFmtId="0" fontId="5" fillId="2" borderId="1" xfId="0" applyNumberFormat="1" applyFont="1" applyFill="1" applyBorder="1" applyAlignment="1">
      <alignment horizontal="center"/>
    </xf>
    <xf numFmtId="0" fontId="5" fillId="2" borderId="1" xfId="12" applyFont="1" applyFill="1" applyBorder="1" applyAlignment="1">
      <alignment horizontal="left" vertical="top" wrapText="1"/>
    </xf>
    <xf numFmtId="1" fontId="5" fillId="2" borderId="0" xfId="0" applyNumberFormat="1" applyFont="1" applyFill="1" applyAlignment="1">
      <alignment horizontal="center" vertical="top"/>
    </xf>
    <xf numFmtId="0" fontId="5" fillId="2" borderId="0" xfId="0" applyFont="1" applyFill="1" applyAlignment="1">
      <alignment horizontal="right" vertical="top"/>
    </xf>
    <xf numFmtId="1" fontId="5" fillId="2" borderId="0" xfId="0" applyNumberFormat="1" applyFont="1" applyFill="1"/>
    <xf numFmtId="1" fontId="5" fillId="2" borderId="0" xfId="0" applyNumberFormat="1" applyFont="1" applyFill="1" applyAlignment="1">
      <alignment vertical="top"/>
    </xf>
    <xf numFmtId="49" fontId="5" fillId="2" borderId="2" xfId="0" applyNumberFormat="1" applyFont="1" applyFill="1" applyBorder="1" applyAlignment="1">
      <alignment horizontal="center" vertical="top"/>
    </xf>
    <xf numFmtId="0" fontId="5" fillId="2" borderId="2" xfId="0" applyFont="1" applyFill="1" applyBorder="1" applyAlignment="1">
      <alignment horizontal="center" vertical="top"/>
    </xf>
    <xf numFmtId="0" fontId="5" fillId="2" borderId="2" xfId="0" applyFont="1" applyFill="1" applyBorder="1" applyAlignment="1">
      <alignment horizontal="center" wrapText="1"/>
    </xf>
    <xf numFmtId="1" fontId="5" fillId="2" borderId="2" xfId="0" applyNumberFormat="1" applyFont="1" applyFill="1" applyBorder="1" applyAlignment="1">
      <alignment horizontal="center" vertical="top"/>
    </xf>
    <xf numFmtId="2" fontId="5" fillId="2" borderId="2" xfId="0" applyNumberFormat="1" applyFont="1" applyFill="1" applyBorder="1" applyAlignment="1">
      <alignment horizontal="center" vertical="top"/>
    </xf>
    <xf numFmtId="49" fontId="5" fillId="2" borderId="3" xfId="0" applyNumberFormat="1" applyFont="1" applyFill="1" applyBorder="1" applyAlignment="1">
      <alignment horizontal="center" vertical="top"/>
    </xf>
    <xf numFmtId="0" fontId="5" fillId="2" borderId="3" xfId="0" applyFont="1" applyFill="1" applyBorder="1" applyAlignment="1">
      <alignment horizontal="center" vertical="top"/>
    </xf>
    <xf numFmtId="0" fontId="5" fillId="2" borderId="3" xfId="0" applyFont="1" applyFill="1" applyBorder="1" applyAlignment="1">
      <alignment horizontal="center" wrapText="1"/>
    </xf>
    <xf numFmtId="1" fontId="5" fillId="2" borderId="3"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49" fontId="5" fillId="2" borderId="2" xfId="0" applyNumberFormat="1" applyFont="1" applyFill="1" applyBorder="1" applyAlignment="1">
      <alignment horizontal="left" vertical="top"/>
    </xf>
    <xf numFmtId="49" fontId="5" fillId="2" borderId="3" xfId="0" applyNumberFormat="1" applyFont="1" applyFill="1" applyBorder="1" applyAlignment="1">
      <alignment horizontal="left" vertical="top"/>
    </xf>
    <xf numFmtId="1" fontId="5" fillId="2" borderId="0" xfId="12" applyNumberFormat="1" applyFont="1" applyFill="1" applyAlignment="1">
      <alignment horizontal="center" vertical="top"/>
    </xf>
    <xf numFmtId="1" fontId="5" fillId="2" borderId="0" xfId="12" applyNumberFormat="1" applyFont="1" applyFill="1" applyBorder="1" applyAlignment="1">
      <alignment horizontal="center" vertical="top"/>
    </xf>
    <xf numFmtId="0" fontId="5" fillId="2" borderId="2" xfId="12" applyFont="1" applyFill="1" applyBorder="1" applyAlignment="1">
      <alignment horizontal="center" wrapText="1"/>
    </xf>
    <xf numFmtId="1" fontId="5" fillId="2" borderId="2" xfId="12" applyNumberFormat="1" applyFont="1" applyFill="1" applyBorder="1" applyAlignment="1">
      <alignment horizontal="center" vertical="top"/>
    </xf>
    <xf numFmtId="1" fontId="5" fillId="2" borderId="3" xfId="12" applyNumberFormat="1" applyFont="1" applyFill="1" applyBorder="1" applyAlignment="1">
      <alignment horizontal="center" vertical="top"/>
    </xf>
    <xf numFmtId="0" fontId="5" fillId="2" borderId="1" xfId="0" applyFont="1" applyFill="1" applyBorder="1" applyAlignment="1">
      <alignment horizontal="center"/>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49" fontId="7" fillId="2" borderId="9" xfId="0" applyNumberFormat="1" applyFont="1" applyFill="1" applyBorder="1" applyAlignment="1">
      <alignment horizontal="center" vertical="top"/>
    </xf>
    <xf numFmtId="0" fontId="7" fillId="2" borderId="9" xfId="0" applyFont="1" applyFill="1" applyBorder="1" applyAlignment="1">
      <alignment horizontal="left" vertical="top"/>
    </xf>
    <xf numFmtId="0" fontId="5" fillId="2" borderId="5" xfId="0" applyFont="1" applyFill="1" applyBorder="1" applyAlignment="1">
      <alignment horizontal="center" vertical="top"/>
    </xf>
    <xf numFmtId="0" fontId="7" fillId="2" borderId="6" xfId="0" applyFont="1" applyFill="1" applyBorder="1" applyAlignment="1">
      <alignment horizontal="center" vertical="top" wrapText="1"/>
    </xf>
    <xf numFmtId="170" fontId="5" fillId="2" borderId="3" xfId="0" applyNumberFormat="1" applyFont="1" applyFill="1" applyBorder="1" applyAlignment="1">
      <alignment horizontal="left" vertical="top"/>
    </xf>
    <xf numFmtId="0" fontId="5" fillId="2" borderId="5" xfId="0" applyFont="1" applyFill="1" applyBorder="1" applyAlignment="1">
      <alignment horizontal="center" vertical="top" wrapText="1"/>
    </xf>
    <xf numFmtId="0" fontId="7" fillId="2" borderId="6" xfId="0" applyFont="1" applyFill="1" applyBorder="1" applyAlignment="1">
      <alignment horizontal="center" vertical="top"/>
    </xf>
    <xf numFmtId="0" fontId="7" fillId="0" borderId="1" xfId="12" applyFont="1" applyBorder="1" applyAlignment="1">
      <alignment horizontal="left" vertical="top" wrapText="1"/>
    </xf>
    <xf numFmtId="0" fontId="5" fillId="0" borderId="1" xfId="12" applyFont="1" applyBorder="1" applyAlignment="1">
      <alignment horizontal="left" vertical="top" wrapText="1"/>
    </xf>
    <xf numFmtId="0" fontId="5" fillId="0" borderId="1" xfId="12" applyFont="1" applyBorder="1" applyAlignment="1">
      <alignment horizontal="center" vertical="top"/>
    </xf>
    <xf numFmtId="3" fontId="5" fillId="0" borderId="1" xfId="12" applyNumberFormat="1" applyFont="1" applyBorder="1" applyAlignment="1">
      <alignment horizontal="center" vertical="top"/>
    </xf>
    <xf numFmtId="0" fontId="5" fillId="0" borderId="4" xfId="12" applyFont="1" applyBorder="1" applyAlignment="1">
      <alignment vertical="top" wrapText="1"/>
    </xf>
    <xf numFmtId="0" fontId="5" fillId="0" borderId="0" xfId="12" applyFont="1" applyBorder="1"/>
    <xf numFmtId="2" fontId="5" fillId="0" borderId="1" xfId="12" applyNumberFormat="1" applyFont="1" applyBorder="1" applyAlignment="1">
      <alignment horizontal="center" vertical="top"/>
    </xf>
    <xf numFmtId="0" fontId="5" fillId="0" borderId="1" xfId="12" applyFont="1" applyBorder="1" applyAlignment="1">
      <alignment horizontal="center" vertical="top" wrapText="1"/>
    </xf>
    <xf numFmtId="0" fontId="5" fillId="0" borderId="1" xfId="12" applyFont="1" applyFill="1" applyBorder="1" applyAlignment="1">
      <alignment horizontal="center" vertical="top" wrapText="1"/>
    </xf>
    <xf numFmtId="0" fontId="5" fillId="0" borderId="4" xfId="12" applyFont="1" applyFill="1" applyBorder="1" applyAlignment="1">
      <alignment horizontal="center" vertical="top" wrapText="1"/>
    </xf>
    <xf numFmtId="0" fontId="7" fillId="0" borderId="1" xfId="12" applyFont="1" applyFill="1" applyBorder="1" applyAlignment="1">
      <alignment horizontal="left" vertical="top" wrapText="1"/>
    </xf>
    <xf numFmtId="3" fontId="5" fillId="0" borderId="1" xfId="12" applyNumberFormat="1" applyFont="1" applyFill="1" applyBorder="1" applyAlignment="1">
      <alignment horizontal="center" vertical="top"/>
    </xf>
    <xf numFmtId="0" fontId="5" fillId="0" borderId="1" xfId="12" applyFont="1" applyFill="1" applyBorder="1" applyAlignment="1">
      <alignment vertical="top" wrapText="1"/>
    </xf>
    <xf numFmtId="2" fontId="5" fillId="0" borderId="1" xfId="12" applyNumberFormat="1" applyFont="1" applyFill="1" applyBorder="1" applyAlignment="1">
      <alignment horizontal="center" vertical="top"/>
    </xf>
    <xf numFmtId="0" fontId="7" fillId="0" borderId="4" xfId="12" applyFont="1" applyBorder="1" applyAlignment="1">
      <alignment vertical="top" wrapText="1"/>
    </xf>
    <xf numFmtId="0" fontId="11" fillId="2" borderId="1" xfId="12" applyFont="1" applyFill="1" applyBorder="1" applyAlignment="1">
      <alignment vertical="top" wrapText="1"/>
    </xf>
    <xf numFmtId="0" fontId="7" fillId="2" borderId="1" xfId="12" applyFont="1" applyFill="1" applyBorder="1" applyAlignment="1">
      <alignment horizontal="left" vertical="top"/>
    </xf>
    <xf numFmtId="0" fontId="11" fillId="2" borderId="1" xfId="12" applyFont="1" applyFill="1" applyBorder="1" applyAlignment="1">
      <alignment horizontal="left" vertical="top" wrapText="1"/>
    </xf>
    <xf numFmtId="0" fontId="5" fillId="2" borderId="0" xfId="12" applyFont="1" applyFill="1" applyAlignment="1">
      <alignment horizontal="center"/>
    </xf>
    <xf numFmtId="0" fontId="5" fillId="0" borderId="8" xfId="0" applyFont="1" applyFill="1" applyBorder="1" applyAlignment="1">
      <alignment horizontal="center"/>
    </xf>
    <xf numFmtId="0" fontId="5" fillId="0" borderId="1" xfId="0" applyNumberFormat="1" applyFont="1" applyFill="1" applyBorder="1" applyAlignment="1">
      <alignment horizontal="center"/>
    </xf>
    <xf numFmtId="0" fontId="7" fillId="0" borderId="1" xfId="0" applyFont="1" applyFill="1" applyBorder="1" applyAlignment="1">
      <alignment horizontal="left" vertical="top"/>
    </xf>
    <xf numFmtId="0" fontId="5" fillId="0" borderId="1" xfId="0" applyFont="1" applyFill="1" applyBorder="1" applyAlignment="1">
      <alignment horizontal="center" vertical="top" wrapText="1"/>
    </xf>
    <xf numFmtId="0" fontId="7" fillId="0" borderId="1" xfId="0" applyFont="1" applyFill="1" applyBorder="1" applyAlignment="1">
      <alignment vertical="top" wrapText="1"/>
    </xf>
    <xf numFmtId="0" fontId="7" fillId="0" borderId="0" xfId="0" applyFont="1" applyFill="1" applyBorder="1" applyAlignment="1">
      <alignment vertical="top" wrapText="1"/>
    </xf>
    <xf numFmtId="0" fontId="5" fillId="3" borderId="1" xfId="0" applyFont="1" applyFill="1" applyBorder="1" applyAlignment="1">
      <alignment horizontal="left" vertical="top"/>
    </xf>
    <xf numFmtId="0" fontId="5" fillId="3" borderId="1" xfId="0" applyFont="1" applyFill="1" applyBorder="1" applyAlignment="1">
      <alignment horizontal="left" vertical="top" wrapText="1"/>
    </xf>
    <xf numFmtId="0" fontId="5" fillId="3" borderId="0" xfId="0" applyFont="1" applyFill="1" applyBorder="1" applyAlignment="1">
      <alignment vertical="top"/>
    </xf>
    <xf numFmtId="4" fontId="0" fillId="3" borderId="0" xfId="0" applyNumberFormat="1" applyFill="1" applyBorder="1" applyAlignment="1">
      <alignment horizontal="right" vertical="top"/>
    </xf>
    <xf numFmtId="0" fontId="0" fillId="3" borderId="0" xfId="0" applyFill="1"/>
    <xf numFmtId="17" fontId="5" fillId="3" borderId="0" xfId="0" quotePrefix="1" applyNumberFormat="1" applyFont="1" applyFill="1" applyBorder="1" applyAlignment="1">
      <alignment horizontal="right" vertical="top"/>
    </xf>
    <xf numFmtId="0" fontId="5" fillId="3" borderId="0" xfId="0" applyFont="1" applyFill="1"/>
    <xf numFmtId="49" fontId="5" fillId="3" borderId="2" xfId="12" applyNumberFormat="1" applyFont="1" applyFill="1" applyBorder="1" applyAlignment="1">
      <alignment horizontal="left" vertical="top"/>
    </xf>
    <xf numFmtId="0" fontId="5" fillId="3" borderId="2" xfId="12" applyFont="1" applyFill="1" applyBorder="1" applyAlignment="1">
      <alignment horizontal="center" vertical="top"/>
    </xf>
    <xf numFmtId="49" fontId="5" fillId="3" borderId="3" xfId="12" applyNumberFormat="1" applyFont="1" applyFill="1" applyBorder="1" applyAlignment="1">
      <alignment horizontal="left" vertical="top"/>
    </xf>
    <xf numFmtId="0" fontId="5" fillId="3" borderId="3" xfId="12" applyFont="1" applyFill="1" applyBorder="1" applyAlignment="1">
      <alignment horizontal="center" vertical="top"/>
    </xf>
    <xf numFmtId="0" fontId="5" fillId="3" borderId="3" xfId="12" applyFont="1" applyFill="1" applyBorder="1" applyAlignment="1">
      <alignment horizontal="center" wrapText="1"/>
    </xf>
    <xf numFmtId="0" fontId="7" fillId="3" borderId="1" xfId="0" applyFont="1" applyFill="1" applyBorder="1" applyAlignment="1">
      <alignment vertical="top" wrapText="1"/>
    </xf>
    <xf numFmtId="0" fontId="0" fillId="3" borderId="0" xfId="0" applyFill="1" applyAlignment="1">
      <alignment vertical="top"/>
    </xf>
    <xf numFmtId="0" fontId="5" fillId="3" borderId="0" xfId="12" applyFont="1" applyFill="1"/>
    <xf numFmtId="49" fontId="5" fillId="3" borderId="0" xfId="0" applyNumberFormat="1" applyFont="1" applyFill="1" applyAlignment="1">
      <alignment horizontal="left" vertical="top"/>
    </xf>
    <xf numFmtId="0" fontId="5" fillId="3" borderId="0" xfId="0" applyFont="1" applyFill="1" applyAlignment="1">
      <alignment horizontal="center" vertical="top"/>
    </xf>
    <xf numFmtId="49" fontId="5" fillId="3" borderId="0" xfId="0" applyNumberFormat="1" applyFont="1" applyFill="1" applyAlignment="1">
      <alignment horizontal="center" vertical="top"/>
    </xf>
    <xf numFmtId="2" fontId="5" fillId="3" borderId="0" xfId="0" applyNumberFormat="1" applyFont="1" applyFill="1" applyAlignment="1">
      <alignment vertical="top"/>
    </xf>
    <xf numFmtId="0" fontId="5" fillId="3" borderId="0" xfId="0" applyFont="1" applyFill="1" applyAlignment="1">
      <alignment horizontal="right" vertical="top"/>
    </xf>
    <xf numFmtId="49" fontId="5" fillId="3" borderId="0" xfId="0" applyNumberFormat="1" applyFont="1" applyFill="1" applyBorder="1" applyAlignment="1">
      <alignment horizontal="left" vertical="top"/>
    </xf>
    <xf numFmtId="0" fontId="5" fillId="3" borderId="0" xfId="0" applyFont="1" applyFill="1" applyBorder="1" applyAlignment="1">
      <alignment horizontal="center" vertical="top"/>
    </xf>
    <xf numFmtId="2" fontId="5" fillId="3" borderId="0" xfId="0" applyNumberFormat="1" applyFont="1" applyFill="1" applyBorder="1" applyAlignment="1">
      <alignment vertical="top"/>
    </xf>
    <xf numFmtId="0" fontId="5" fillId="3" borderId="0" xfId="0" applyFont="1" applyFill="1" applyBorder="1" applyAlignment="1">
      <alignment wrapText="1"/>
    </xf>
    <xf numFmtId="49" fontId="5" fillId="3" borderId="2" xfId="0" applyNumberFormat="1" applyFont="1" applyFill="1" applyBorder="1" applyAlignment="1">
      <alignment horizontal="left" vertical="top"/>
    </xf>
    <xf numFmtId="0" fontId="5" fillId="3" borderId="2" xfId="0" applyFont="1" applyFill="1" applyBorder="1" applyAlignment="1">
      <alignment horizontal="center" vertical="top"/>
    </xf>
    <xf numFmtId="0" fontId="5" fillId="3" borderId="2" xfId="0" applyFont="1" applyFill="1" applyBorder="1" applyAlignment="1">
      <alignment horizontal="center" wrapText="1"/>
    </xf>
    <xf numFmtId="2" fontId="5" fillId="3" borderId="2" xfId="0" applyNumberFormat="1" applyFont="1" applyFill="1" applyBorder="1" applyAlignment="1">
      <alignment horizontal="center" vertical="top"/>
    </xf>
    <xf numFmtId="49" fontId="5" fillId="3" borderId="3" xfId="0" applyNumberFormat="1" applyFont="1" applyFill="1" applyBorder="1" applyAlignment="1">
      <alignment horizontal="left" vertical="top"/>
    </xf>
    <xf numFmtId="0" fontId="5" fillId="3" borderId="3" xfId="0" applyFont="1" applyFill="1" applyBorder="1" applyAlignment="1">
      <alignment horizontal="center" vertical="top"/>
    </xf>
    <xf numFmtId="0" fontId="5" fillId="3" borderId="3" xfId="0" applyFont="1" applyFill="1" applyBorder="1" applyAlignment="1">
      <alignment horizontal="center" wrapText="1"/>
    </xf>
    <xf numFmtId="2" fontId="5" fillId="3" borderId="3" xfId="0" applyNumberFormat="1" applyFont="1" applyFill="1" applyBorder="1" applyAlignment="1">
      <alignment horizontal="center" vertical="top"/>
    </xf>
    <xf numFmtId="0" fontId="5" fillId="3" borderId="2" xfId="0" applyFont="1" applyFill="1" applyBorder="1" applyAlignment="1">
      <alignment vertical="top"/>
    </xf>
    <xf numFmtId="1" fontId="5" fillId="3" borderId="2" xfId="0" applyNumberFormat="1" applyFont="1" applyFill="1" applyBorder="1" applyAlignment="1">
      <alignment horizontal="center" vertical="top"/>
    </xf>
    <xf numFmtId="0" fontId="5" fillId="3" borderId="1" xfId="0" applyFont="1" applyFill="1" applyBorder="1" applyAlignment="1">
      <alignment horizontal="center" vertical="top"/>
    </xf>
    <xf numFmtId="0" fontId="5" fillId="3" borderId="1" xfId="0" applyFont="1" applyFill="1" applyBorder="1" applyAlignment="1">
      <alignment vertical="top" wrapText="1"/>
    </xf>
    <xf numFmtId="0" fontId="5" fillId="3" borderId="10" xfId="0" applyFont="1" applyFill="1" applyBorder="1" applyAlignment="1">
      <alignment horizontal="center" vertical="top"/>
    </xf>
    <xf numFmtId="3" fontId="5" fillId="3" borderId="1" xfId="12" applyNumberFormat="1" applyFont="1" applyFill="1" applyBorder="1" applyAlignment="1">
      <alignment horizontal="center" vertical="top"/>
    </xf>
    <xf numFmtId="0" fontId="5" fillId="3" borderId="0" xfId="0" applyNumberFormat="1" applyFont="1" applyFill="1" applyAlignment="1">
      <alignment horizontal="center" vertical="top"/>
    </xf>
    <xf numFmtId="49" fontId="5" fillId="3" borderId="10" xfId="0" applyNumberFormat="1" applyFont="1" applyFill="1" applyBorder="1" applyAlignment="1">
      <alignment horizontal="left" vertical="top"/>
    </xf>
    <xf numFmtId="0" fontId="5" fillId="3" borderId="10" xfId="0" applyFont="1" applyFill="1" applyBorder="1" applyAlignment="1">
      <alignment wrapText="1"/>
    </xf>
    <xf numFmtId="0" fontId="5" fillId="3" borderId="10" xfId="0" applyNumberFormat="1" applyFont="1" applyFill="1" applyBorder="1" applyAlignment="1">
      <alignment horizontal="center" vertical="top"/>
    </xf>
    <xf numFmtId="2" fontId="5" fillId="3" borderId="10" xfId="0" applyNumberFormat="1" applyFont="1" applyFill="1" applyBorder="1" applyAlignment="1">
      <alignment vertical="top"/>
    </xf>
    <xf numFmtId="0" fontId="5" fillId="3" borderId="2" xfId="0" applyFont="1" applyFill="1" applyBorder="1"/>
    <xf numFmtId="0" fontId="5" fillId="3" borderId="2" xfId="0" applyFont="1" applyFill="1" applyBorder="1" applyAlignment="1">
      <alignment horizontal="center"/>
    </xf>
    <xf numFmtId="0" fontId="17" fillId="3" borderId="0" xfId="0" applyFont="1" applyFill="1"/>
    <xf numFmtId="0" fontId="5" fillId="3" borderId="0" xfId="0" applyFont="1" applyFill="1" applyBorder="1"/>
    <xf numFmtId="0" fontId="5" fillId="3" borderId="0" xfId="0" applyFont="1" applyFill="1" applyAlignment="1">
      <alignment wrapText="1"/>
    </xf>
    <xf numFmtId="1" fontId="5" fillId="3" borderId="0" xfId="0" applyNumberFormat="1" applyFont="1" applyFill="1" applyAlignment="1">
      <alignment horizontal="center" vertical="top"/>
    </xf>
    <xf numFmtId="1" fontId="5" fillId="3" borderId="0" xfId="0" applyNumberFormat="1" applyFont="1" applyFill="1" applyAlignment="1">
      <alignment vertical="top"/>
    </xf>
    <xf numFmtId="1" fontId="5" fillId="3" borderId="0" xfId="0" applyNumberFormat="1" applyFont="1" applyFill="1" applyBorder="1" applyAlignment="1">
      <alignment horizontal="center" vertical="top"/>
    </xf>
    <xf numFmtId="0" fontId="0" fillId="3" borderId="0" xfId="0" applyFill="1" applyBorder="1"/>
    <xf numFmtId="1" fontId="5" fillId="3" borderId="3" xfId="0" applyNumberFormat="1" applyFont="1" applyFill="1" applyBorder="1" applyAlignment="1">
      <alignment horizontal="center" vertical="top"/>
    </xf>
    <xf numFmtId="0" fontId="5" fillId="3" borderId="2" xfId="0" applyFont="1" applyFill="1" applyBorder="1" applyAlignment="1">
      <alignment horizontal="left"/>
    </xf>
    <xf numFmtId="3" fontId="5" fillId="3" borderId="2" xfId="0" applyNumberFormat="1" applyFont="1" applyFill="1" applyBorder="1" applyAlignment="1">
      <alignment horizontal="center"/>
    </xf>
    <xf numFmtId="0" fontId="0" fillId="3" borderId="1" xfId="0" applyFill="1" applyBorder="1" applyAlignment="1">
      <alignment vertical="top" wrapText="1"/>
    </xf>
    <xf numFmtId="0" fontId="7" fillId="3" borderId="1" xfId="0" applyFont="1" applyFill="1" applyBorder="1" applyAlignment="1">
      <alignment horizontal="left" vertical="top" wrapText="1"/>
    </xf>
    <xf numFmtId="0" fontId="0" fillId="3" borderId="1" xfId="0" applyFill="1" applyBorder="1" applyAlignment="1">
      <alignment horizontal="left" vertical="top"/>
    </xf>
    <xf numFmtId="0" fontId="0" fillId="3" borderId="1" xfId="0" applyFill="1" applyBorder="1" applyAlignment="1">
      <alignment horizontal="left" vertical="top" wrapText="1"/>
    </xf>
    <xf numFmtId="1" fontId="5" fillId="3" borderId="0" xfId="0" applyNumberFormat="1" applyFont="1" applyFill="1"/>
    <xf numFmtId="170" fontId="5" fillId="0" borderId="1" xfId="0" applyNumberFormat="1" applyFont="1" applyFill="1" applyBorder="1" applyAlignment="1">
      <alignment horizontal="right" vertical="top"/>
    </xf>
    <xf numFmtId="0" fontId="5" fillId="0" borderId="1" xfId="0" applyFont="1" applyFill="1" applyBorder="1" applyAlignment="1">
      <alignment horizontal="center" vertical="top"/>
    </xf>
    <xf numFmtId="0" fontId="5" fillId="0" borderId="1" xfId="0" applyFont="1" applyFill="1" applyBorder="1" applyAlignment="1">
      <alignment horizontal="left" vertical="top"/>
    </xf>
    <xf numFmtId="0" fontId="5" fillId="0" borderId="4" xfId="0" applyFont="1" applyFill="1" applyBorder="1" applyAlignment="1">
      <alignment horizontal="left" vertical="top" wrapText="1"/>
    </xf>
    <xf numFmtId="0" fontId="5" fillId="0" borderId="3" xfId="0" applyFont="1" applyFill="1" applyBorder="1" applyAlignment="1">
      <alignment horizontal="center" vertical="top"/>
    </xf>
    <xf numFmtId="0" fontId="5" fillId="0" borderId="1" xfId="0" applyFont="1" applyFill="1" applyBorder="1" applyAlignment="1">
      <alignment vertical="top"/>
    </xf>
    <xf numFmtId="3" fontId="0" fillId="0" borderId="1" xfId="0" applyNumberFormat="1" applyFill="1" applyBorder="1" applyAlignment="1">
      <alignment horizontal="right" vertical="top"/>
    </xf>
    <xf numFmtId="4" fontId="0" fillId="0" borderId="1" xfId="0" applyNumberFormat="1" applyFill="1" applyBorder="1" applyAlignment="1">
      <alignment horizontal="center" vertical="top"/>
    </xf>
    <xf numFmtId="0" fontId="0" fillId="0" borderId="0" xfId="0" applyFill="1"/>
    <xf numFmtId="0" fontId="0" fillId="0" borderId="0" xfId="0" applyFill="1" applyBorder="1"/>
    <xf numFmtId="0" fontId="5" fillId="0" borderId="0" xfId="0" applyFont="1" applyFill="1"/>
    <xf numFmtId="0" fontId="0" fillId="0" borderId="0" xfId="0" applyFill="1" applyAlignment="1">
      <alignment horizontal="left"/>
    </xf>
    <xf numFmtId="0" fontId="5" fillId="0" borderId="0" xfId="0" applyFont="1" applyFill="1" applyAlignment="1">
      <alignment horizontal="left"/>
    </xf>
    <xf numFmtId="4" fontId="5" fillId="0" borderId="0" xfId="12" applyNumberFormat="1" applyFont="1" applyFill="1" applyBorder="1" applyAlignment="1">
      <alignment horizontal="center" vertical="center"/>
    </xf>
    <xf numFmtId="0" fontId="5" fillId="0" borderId="1" xfId="12"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12" applyFont="1" applyFill="1" applyBorder="1" applyAlignment="1">
      <alignment vertical="top"/>
    </xf>
    <xf numFmtId="0" fontId="5" fillId="0" borderId="2" xfId="0" applyFont="1" applyFill="1" applyBorder="1"/>
    <xf numFmtId="4" fontId="5" fillId="0" borderId="1" xfId="0" applyNumberFormat="1" applyFont="1" applyFill="1" applyBorder="1" applyAlignment="1">
      <alignment horizontal="center" vertical="top"/>
    </xf>
    <xf numFmtId="0" fontId="18" fillId="0" borderId="0" xfId="0" applyFont="1" applyFill="1"/>
    <xf numFmtId="0" fontId="5" fillId="0" borderId="0" xfId="0" applyFont="1" applyFill="1" applyBorder="1" applyAlignment="1">
      <alignment vertical="top" wrapText="1"/>
    </xf>
    <xf numFmtId="1" fontId="5" fillId="0" borderId="1" xfId="0" applyNumberFormat="1" applyFont="1" applyFill="1" applyBorder="1" applyAlignment="1">
      <alignment horizontal="center" vertical="top"/>
    </xf>
    <xf numFmtId="0" fontId="5" fillId="0" borderId="1" xfId="0" applyFont="1" applyFill="1" applyBorder="1" applyAlignment="1">
      <alignment vertical="top" wrapText="1"/>
    </xf>
    <xf numFmtId="0" fontId="5" fillId="0" borderId="5" xfId="0" applyFont="1" applyFill="1" applyBorder="1"/>
    <xf numFmtId="3" fontId="5" fillId="0" borderId="1" xfId="0" applyNumberFormat="1" applyFont="1" applyFill="1" applyBorder="1" applyAlignment="1">
      <alignment horizontal="center" vertical="top"/>
    </xf>
    <xf numFmtId="1" fontId="5" fillId="0" borderId="0" xfId="0" applyNumberFormat="1" applyFont="1" applyFill="1"/>
    <xf numFmtId="0" fontId="5" fillId="0" borderId="1" xfId="0" applyNumberFormat="1" applyFont="1" applyFill="1" applyBorder="1" applyAlignment="1">
      <alignment horizontal="center" vertical="top"/>
    </xf>
    <xf numFmtId="0" fontId="5" fillId="0" borderId="4" xfId="0" applyFont="1" applyFill="1" applyBorder="1" applyAlignment="1">
      <alignment horizontal="center" vertical="top" wrapText="1"/>
    </xf>
    <xf numFmtId="0"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center"/>
    </xf>
    <xf numFmtId="0" fontId="5" fillId="0" borderId="4" xfId="0" applyNumberFormat="1" applyFont="1" applyFill="1" applyBorder="1" applyAlignment="1">
      <alignment horizontal="center" vertical="top"/>
    </xf>
    <xf numFmtId="0" fontId="5" fillId="0" borderId="1" xfId="0" applyFont="1" applyFill="1" applyBorder="1"/>
    <xf numFmtId="0" fontId="5" fillId="0" borderId="1" xfId="0" applyFont="1" applyFill="1" applyBorder="1" applyAlignment="1">
      <alignment wrapText="1"/>
    </xf>
    <xf numFmtId="0" fontId="7" fillId="0" borderId="1" xfId="0" applyFont="1" applyFill="1" applyBorder="1" applyAlignment="1">
      <alignment wrapText="1"/>
    </xf>
    <xf numFmtId="0" fontId="5" fillId="0" borderId="0" xfId="0" applyFont="1" applyFill="1" applyBorder="1" applyAlignment="1">
      <alignment wrapText="1"/>
    </xf>
    <xf numFmtId="0" fontId="5" fillId="0" borderId="1" xfId="0" applyFont="1" applyFill="1" applyBorder="1" applyAlignment="1">
      <alignment horizontal="center"/>
    </xf>
    <xf numFmtId="0" fontId="7" fillId="0" borderId="1" xfId="0" applyFont="1" applyFill="1" applyBorder="1" applyAlignment="1">
      <alignment vertical="top"/>
    </xf>
    <xf numFmtId="16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indent="2"/>
    </xf>
    <xf numFmtId="0" fontId="5" fillId="0" borderId="1" xfId="0" applyFont="1" applyFill="1" applyBorder="1" applyAlignment="1">
      <alignment horizontal="left" vertical="top" wrapText="1" indent="1"/>
    </xf>
    <xf numFmtId="0" fontId="5" fillId="0" borderId="1" xfId="0" applyNumberFormat="1" applyFont="1" applyFill="1" applyBorder="1" applyAlignment="1">
      <alignment horizontal="center" vertical="center"/>
    </xf>
    <xf numFmtId="0" fontId="5" fillId="0" borderId="8" xfId="0" applyFont="1" applyFill="1" applyBorder="1" applyAlignment="1">
      <alignment horizontal="center" vertical="top"/>
    </xf>
    <xf numFmtId="0" fontId="5" fillId="0" borderId="4" xfId="0" applyFont="1" applyFill="1" applyBorder="1" applyAlignment="1">
      <alignment vertical="top"/>
    </xf>
    <xf numFmtId="171" fontId="5" fillId="0" borderId="1" xfId="1" applyNumberFormat="1" applyFont="1" applyFill="1" applyBorder="1" applyAlignment="1">
      <alignment horizontal="center" vertical="top"/>
    </xf>
    <xf numFmtId="0" fontId="5" fillId="0" borderId="1" xfId="12" applyFont="1" applyFill="1" applyBorder="1" applyAlignment="1">
      <alignment horizontal="left" vertical="top" wrapText="1"/>
    </xf>
    <xf numFmtId="0" fontId="5" fillId="0" borderId="1" xfId="12" applyFont="1" applyFill="1" applyBorder="1" applyAlignment="1">
      <alignment horizontal="center" vertical="top"/>
    </xf>
    <xf numFmtId="0" fontId="18" fillId="0" borderId="0" xfId="12" applyFont="1" applyFill="1"/>
    <xf numFmtId="0" fontId="18" fillId="3" borderId="0" xfId="12" applyFont="1" applyFill="1" applyBorder="1"/>
    <xf numFmtId="0" fontId="0" fillId="0" borderId="1" xfId="0" applyFill="1" applyBorder="1" applyAlignment="1">
      <alignment horizontal="left" vertical="top"/>
    </xf>
    <xf numFmtId="0" fontId="0" fillId="0" borderId="1" xfId="0" applyFill="1" applyBorder="1" applyAlignment="1">
      <alignment horizontal="center" vertical="top" wrapText="1"/>
    </xf>
    <xf numFmtId="0" fontId="0" fillId="0" borderId="1" xfId="0" applyFill="1" applyBorder="1" applyAlignment="1">
      <alignment horizontal="left" vertical="top" wrapText="1"/>
    </xf>
    <xf numFmtId="170" fontId="5" fillId="2" borderId="1" xfId="0" applyNumberFormat="1" applyFont="1" applyFill="1" applyBorder="1" applyAlignment="1">
      <alignment horizontal="right" vertical="top"/>
    </xf>
    <xf numFmtId="170" fontId="5" fillId="0" borderId="3" xfId="0" applyNumberFormat="1" applyFont="1" applyFill="1" applyBorder="1" applyAlignment="1">
      <alignment horizontal="right" vertical="top"/>
    </xf>
    <xf numFmtId="164" fontId="5" fillId="2" borderId="1" xfId="1" applyFont="1" applyFill="1" applyBorder="1" applyAlignment="1">
      <alignment horizontal="center" vertical="top"/>
    </xf>
    <xf numFmtId="164" fontId="0" fillId="0" borderId="1" xfId="1" applyFont="1" applyFill="1" applyBorder="1" applyAlignment="1">
      <alignment horizontal="center" vertical="top"/>
    </xf>
    <xf numFmtId="0" fontId="5" fillId="3" borderId="4" xfId="0" applyFont="1" applyFill="1" applyBorder="1"/>
    <xf numFmtId="164" fontId="5" fillId="0" borderId="1" xfId="1" applyFont="1" applyFill="1" applyBorder="1" applyAlignment="1">
      <alignment horizontal="center" vertical="top"/>
    </xf>
    <xf numFmtId="164" fontId="5" fillId="0" borderId="1" xfId="1" applyFont="1" applyFill="1" applyBorder="1" applyAlignment="1">
      <alignment horizontal="right" vertical="top"/>
    </xf>
    <xf numFmtId="164" fontId="5" fillId="3" borderId="0" xfId="1" applyFont="1" applyFill="1" applyAlignment="1">
      <alignment horizontal="right" vertical="top"/>
    </xf>
    <xf numFmtId="164" fontId="5" fillId="3" borderId="0" xfId="1" applyFont="1" applyFill="1" applyBorder="1" applyAlignment="1">
      <alignment vertical="top"/>
    </xf>
    <xf numFmtId="164" fontId="5" fillId="0" borderId="1" xfId="1" applyFont="1" applyFill="1" applyBorder="1" applyAlignment="1">
      <alignment vertical="top"/>
    </xf>
    <xf numFmtId="164" fontId="0" fillId="0" borderId="1" xfId="1" applyFont="1" applyFill="1" applyBorder="1" applyAlignment="1">
      <alignment horizontal="right" vertical="top"/>
    </xf>
    <xf numFmtId="164" fontId="0" fillId="0" borderId="1" xfId="1" applyFont="1" applyFill="1" applyBorder="1" applyAlignment="1">
      <alignment vertical="top"/>
    </xf>
    <xf numFmtId="0" fontId="5" fillId="0" borderId="0" xfId="0" applyFont="1" applyFill="1" applyBorder="1" applyAlignment="1">
      <alignment horizontal="left" vertical="top" wrapText="1"/>
    </xf>
    <xf numFmtId="0" fontId="7" fillId="0" borderId="1" xfId="12" applyFont="1" applyFill="1" applyBorder="1" applyAlignment="1">
      <alignment horizontal="left" vertical="top"/>
    </xf>
    <xf numFmtId="1" fontId="5" fillId="0" borderId="1" xfId="0" applyNumberFormat="1" applyFont="1" applyFill="1" applyBorder="1" applyAlignment="1">
      <alignment horizontal="center"/>
    </xf>
    <xf numFmtId="0" fontId="7" fillId="0" borderId="4" xfId="0" applyFont="1" applyFill="1" applyBorder="1" applyAlignment="1">
      <alignment vertical="top" wrapText="1"/>
    </xf>
    <xf numFmtId="0" fontId="5" fillId="0" borderId="4" xfId="0" applyFont="1" applyFill="1" applyBorder="1" applyAlignment="1">
      <alignment vertical="top" wrapText="1"/>
    </xf>
    <xf numFmtId="0" fontId="7" fillId="0" borderId="1" xfId="12" applyFont="1" applyFill="1" applyBorder="1" applyAlignment="1">
      <alignment vertical="top" wrapText="1"/>
    </xf>
    <xf numFmtId="0" fontId="5" fillId="0" borderId="0" xfId="12" applyFont="1" applyFill="1" applyBorder="1" applyAlignment="1">
      <alignment vertical="top" wrapText="1"/>
    </xf>
    <xf numFmtId="0" fontId="5" fillId="0" borderId="1" xfId="12" applyFont="1" applyFill="1" applyBorder="1" applyAlignment="1">
      <alignment horizontal="justify" vertical="top" wrapText="1"/>
    </xf>
    <xf numFmtId="0" fontId="5" fillId="0" borderId="1" xfId="0" applyFont="1" applyFill="1" applyBorder="1" applyAlignment="1">
      <alignment horizontal="justify" vertical="top" wrapText="1"/>
    </xf>
    <xf numFmtId="0" fontId="7" fillId="0" borderId="1" xfId="0" applyFont="1" applyFill="1" applyBorder="1" applyAlignment="1">
      <alignment horizontal="center" vertical="top" wrapText="1"/>
    </xf>
    <xf numFmtId="0" fontId="10" fillId="0" borderId="4" xfId="0" applyFont="1" applyFill="1" applyBorder="1" applyAlignment="1">
      <alignment horizontal="center" vertical="top" wrapText="1"/>
    </xf>
    <xf numFmtId="3" fontId="5" fillId="0" borderId="4" xfId="0" applyNumberFormat="1" applyFont="1" applyFill="1" applyBorder="1" applyAlignment="1">
      <alignment vertical="top" wrapText="1"/>
    </xf>
    <xf numFmtId="1" fontId="5" fillId="0" borderId="4" xfId="0" applyNumberFormat="1" applyFont="1" applyFill="1" applyBorder="1" applyAlignment="1">
      <alignment horizontal="center" vertical="center"/>
    </xf>
    <xf numFmtId="0" fontId="7" fillId="0" borderId="4" xfId="0" applyFont="1" applyFill="1" applyBorder="1" applyAlignment="1">
      <alignment horizontal="center" vertical="top" wrapText="1"/>
    </xf>
    <xf numFmtId="0" fontId="5" fillId="0" borderId="1" xfId="12" quotePrefix="1" applyFont="1" applyFill="1" applyBorder="1" applyAlignment="1">
      <alignment vertical="top"/>
    </xf>
    <xf numFmtId="0" fontId="5" fillId="0" borderId="1" xfId="12" applyFont="1" applyFill="1" applyBorder="1" applyAlignment="1">
      <alignment horizontal="center" vertical="center" wrapText="1"/>
    </xf>
    <xf numFmtId="2" fontId="5" fillId="3" borderId="2" xfId="12" applyNumberFormat="1" applyFont="1" applyFill="1" applyBorder="1" applyAlignment="1">
      <alignment horizontal="center" vertical="top"/>
    </xf>
    <xf numFmtId="2" fontId="5" fillId="3" borderId="3" xfId="12" applyNumberFormat="1" applyFont="1" applyFill="1" applyBorder="1" applyAlignment="1">
      <alignment horizontal="center" vertical="top"/>
    </xf>
    <xf numFmtId="0" fontId="7" fillId="0" borderId="1" xfId="12" applyFont="1" applyFill="1" applyBorder="1" applyAlignment="1">
      <alignment horizontal="left" wrapText="1"/>
    </xf>
    <xf numFmtId="0" fontId="5" fillId="0" borderId="1" xfId="12" applyFont="1" applyFill="1" applyBorder="1" applyAlignment="1">
      <alignment horizontal="left" wrapText="1"/>
    </xf>
    <xf numFmtId="0" fontId="7" fillId="0" borderId="1" xfId="0" applyFont="1" applyFill="1" applyBorder="1" applyAlignment="1">
      <alignment horizontal="left" vertical="top" wrapText="1"/>
    </xf>
    <xf numFmtId="49" fontId="5" fillId="0" borderId="1" xfId="0" applyNumberFormat="1" applyFont="1" applyFill="1" applyBorder="1" applyAlignment="1">
      <alignment horizontal="left" vertical="top"/>
    </xf>
    <xf numFmtId="164" fontId="5" fillId="0" borderId="1" xfId="1" applyNumberFormat="1" applyFont="1" applyFill="1" applyBorder="1" applyAlignment="1">
      <alignment horizontal="center" vertical="top"/>
    </xf>
    <xf numFmtId="9" fontId="5" fillId="0" borderId="1" xfId="20" applyFont="1" applyFill="1" applyBorder="1" applyAlignment="1">
      <alignment horizontal="center" vertical="top"/>
    </xf>
    <xf numFmtId="0" fontId="5" fillId="0" borderId="4" xfId="12" applyNumberFormat="1" applyFont="1" applyBorder="1" applyAlignment="1">
      <alignment horizontal="left" vertical="top"/>
    </xf>
    <xf numFmtId="0" fontId="5" fillId="0" borderId="1" xfId="12" applyNumberFormat="1" applyFont="1" applyBorder="1" applyAlignment="1">
      <alignment horizontal="left" vertical="top"/>
    </xf>
    <xf numFmtId="0" fontId="5" fillId="0" borderId="1" xfId="12" applyNumberFormat="1" applyFont="1" applyFill="1" applyBorder="1" applyAlignment="1">
      <alignment horizontal="left" vertical="top"/>
    </xf>
    <xf numFmtId="166" fontId="5" fillId="0" borderId="1" xfId="12" applyNumberFormat="1" applyFont="1" applyFill="1" applyBorder="1" applyAlignment="1">
      <alignment horizontal="center" vertical="top"/>
    </xf>
    <xf numFmtId="172" fontId="5" fillId="0" borderId="1" xfId="6" applyNumberFormat="1" applyFont="1" applyFill="1" applyBorder="1" applyAlignment="1">
      <alignment horizontal="center" vertical="top" wrapText="1"/>
    </xf>
    <xf numFmtId="4" fontId="5" fillId="0" borderId="1" xfId="12" applyNumberFormat="1" applyFont="1" applyFill="1" applyBorder="1" applyAlignment="1">
      <alignment horizontal="center" vertical="top"/>
    </xf>
    <xf numFmtId="4" fontId="5" fillId="0" borderId="3" xfId="12" applyNumberFormat="1" applyFont="1" applyFill="1" applyBorder="1" applyAlignment="1">
      <alignment horizontal="center" vertical="top"/>
    </xf>
    <xf numFmtId="173" fontId="5" fillId="0" borderId="1" xfId="0" applyNumberFormat="1" applyFont="1" applyFill="1" applyBorder="1" applyAlignment="1">
      <alignment horizontal="right" vertical="top"/>
    </xf>
    <xf numFmtId="49" fontId="5" fillId="0" borderId="1" xfId="0" applyNumberFormat="1" applyFont="1" applyFill="1" applyBorder="1" applyAlignment="1">
      <alignment vertical="top"/>
    </xf>
    <xf numFmtId="49" fontId="5" fillId="0" borderId="4" xfId="0" applyNumberFormat="1" applyFont="1" applyFill="1" applyBorder="1" applyAlignment="1">
      <alignment horizontal="left" vertical="top"/>
    </xf>
    <xf numFmtId="49" fontId="5" fillId="0" borderId="1" xfId="0" applyNumberFormat="1" applyFont="1" applyFill="1" applyBorder="1"/>
    <xf numFmtId="49" fontId="5" fillId="0" borderId="1" xfId="12" applyNumberFormat="1" applyFont="1" applyFill="1" applyBorder="1" applyAlignment="1">
      <alignment horizontal="left" vertical="top"/>
    </xf>
    <xf numFmtId="49" fontId="7" fillId="0" borderId="1" xfId="12" applyNumberFormat="1" applyFont="1" applyFill="1" applyBorder="1" applyAlignment="1">
      <alignment horizontal="left" vertical="top"/>
    </xf>
    <xf numFmtId="49" fontId="5" fillId="0" borderId="1" xfId="0" applyNumberFormat="1" applyFont="1" applyFill="1" applyBorder="1" applyAlignment="1">
      <alignment vertical="top" wrapText="1"/>
    </xf>
    <xf numFmtId="49" fontId="5" fillId="0" borderId="1" xfId="12" applyNumberFormat="1" applyFont="1" applyFill="1" applyBorder="1" applyAlignment="1">
      <alignment horizontal="left" vertical="top" wrapText="1"/>
    </xf>
    <xf numFmtId="49" fontId="5" fillId="0" borderId="1" xfId="12" applyNumberFormat="1" applyFont="1" applyFill="1" applyBorder="1" applyAlignment="1">
      <alignment horizontal="center" vertical="top"/>
    </xf>
    <xf numFmtId="9" fontId="0" fillId="0" borderId="1" xfId="20" applyFont="1" applyFill="1" applyBorder="1" applyAlignment="1">
      <alignment horizontal="right" vertical="top"/>
    </xf>
    <xf numFmtId="0" fontId="5" fillId="3" borderId="1" xfId="0" applyFont="1" applyFill="1" applyBorder="1" applyAlignment="1">
      <alignment horizontal="center" vertical="top" wrapText="1"/>
    </xf>
    <xf numFmtId="49" fontId="7" fillId="0" borderId="1" xfId="0" applyNumberFormat="1" applyFont="1" applyFill="1" applyBorder="1" applyAlignment="1">
      <alignment horizontal="left" vertical="top"/>
    </xf>
    <xf numFmtId="49" fontId="0" fillId="0" borderId="0" xfId="0" applyNumberFormat="1" applyFill="1" applyAlignment="1">
      <alignment horizontal="left"/>
    </xf>
    <xf numFmtId="0" fontId="5" fillId="0" borderId="0" xfId="12" applyFill="1" applyBorder="1" applyAlignment="1">
      <alignment horizontal="left" vertical="top" wrapText="1"/>
    </xf>
    <xf numFmtId="0" fontId="7" fillId="0" borderId="1" xfId="12" applyFont="1" applyFill="1" applyBorder="1" applyAlignment="1">
      <alignment horizontal="center" vertical="top" wrapText="1"/>
    </xf>
    <xf numFmtId="0" fontId="7" fillId="0" borderId="0" xfId="12" applyFont="1" applyFill="1" applyBorder="1" applyAlignment="1">
      <alignment horizontal="left" vertical="top" wrapText="1"/>
    </xf>
    <xf numFmtId="49" fontId="5" fillId="0" borderId="4" xfId="0" applyNumberFormat="1" applyFont="1" applyFill="1" applyBorder="1" applyAlignment="1">
      <alignment vertical="top"/>
    </xf>
    <xf numFmtId="3" fontId="5" fillId="0" borderId="4" xfId="12" applyNumberFormat="1" applyFont="1" applyFill="1" applyBorder="1" applyAlignment="1">
      <alignment horizontal="center" vertical="top"/>
    </xf>
    <xf numFmtId="0" fontId="5" fillId="0" borderId="1" xfId="15" applyFont="1" applyBorder="1" applyAlignment="1">
      <alignment horizontal="left" vertical="top"/>
    </xf>
    <xf numFmtId="0" fontId="5" fillId="0" borderId="1" xfId="15" applyFont="1" applyBorder="1" applyAlignment="1">
      <alignment vertical="top"/>
    </xf>
    <xf numFmtId="0" fontId="5" fillId="0" borderId="1" xfId="15" applyFont="1" applyBorder="1" applyAlignment="1">
      <alignment vertical="top" wrapText="1"/>
    </xf>
    <xf numFmtId="0" fontId="5" fillId="0" borderId="1" xfId="15" applyFont="1" applyBorder="1" applyAlignment="1">
      <alignment horizontal="center" vertical="top"/>
    </xf>
    <xf numFmtId="167" fontId="5" fillId="0" borderId="1" xfId="4" applyFont="1" applyBorder="1" applyAlignment="1">
      <alignment vertical="top"/>
    </xf>
    <xf numFmtId="0" fontId="5" fillId="0" borderId="1" xfId="15" applyFont="1" applyFill="1" applyBorder="1" applyAlignment="1">
      <alignment horizontal="left" vertical="top"/>
    </xf>
    <xf numFmtId="0" fontId="5" fillId="0" borderId="1" xfId="15" applyFont="1" applyFill="1" applyBorder="1" applyAlignment="1">
      <alignment vertical="top" wrapText="1"/>
    </xf>
    <xf numFmtId="0" fontId="5" fillId="0" borderId="1" xfId="15" applyFont="1" applyFill="1" applyBorder="1" applyAlignment="1">
      <alignment horizontal="center" vertical="top"/>
    </xf>
    <xf numFmtId="0" fontId="5" fillId="0" borderId="1" xfId="15" applyFont="1" applyFill="1" applyBorder="1" applyAlignment="1">
      <alignment vertical="top"/>
    </xf>
    <xf numFmtId="167" fontId="5" fillId="0" borderId="1" xfId="4" applyFont="1" applyFill="1" applyBorder="1" applyAlignment="1">
      <alignment vertical="top"/>
    </xf>
    <xf numFmtId="1" fontId="5" fillId="0" borderId="1" xfId="15" applyNumberFormat="1" applyFont="1" applyFill="1" applyBorder="1" applyAlignment="1">
      <alignment vertical="top"/>
    </xf>
    <xf numFmtId="0" fontId="19" fillId="0" borderId="1" xfId="0" applyFont="1" applyBorder="1" applyAlignment="1">
      <alignment vertical="top" wrapText="1"/>
    </xf>
    <xf numFmtId="0" fontId="7" fillId="0" borderId="1" xfId="12" applyFont="1" applyFill="1" applyBorder="1" applyAlignment="1">
      <alignment vertical="top"/>
    </xf>
    <xf numFmtId="0" fontId="19" fillId="0" borderId="1" xfId="0" applyFont="1" applyFill="1" applyBorder="1" applyAlignment="1">
      <alignment wrapText="1"/>
    </xf>
    <xf numFmtId="0" fontId="19" fillId="0" borderId="1" xfId="0" applyFont="1" applyFill="1" applyBorder="1"/>
    <xf numFmtId="0" fontId="19" fillId="0" borderId="1" xfId="0" applyFont="1" applyBorder="1"/>
    <xf numFmtId="0" fontId="19" fillId="0" borderId="1" xfId="0" applyFont="1" applyBorder="1" applyAlignment="1">
      <alignment horizontal="center"/>
    </xf>
    <xf numFmtId="0" fontId="19" fillId="0" borderId="1" xfId="0" applyFont="1" applyBorder="1" applyAlignment="1">
      <alignment horizontal="left" vertical="top"/>
    </xf>
    <xf numFmtId="0" fontId="19" fillId="0" borderId="1" xfId="0" applyFont="1" applyBorder="1" applyAlignment="1">
      <alignment vertical="top"/>
    </xf>
    <xf numFmtId="167" fontId="5" fillId="0" borderId="1" xfId="4" applyFont="1" applyBorder="1" applyAlignment="1"/>
    <xf numFmtId="0" fontId="19" fillId="0" borderId="1" xfId="0" applyFont="1" applyFill="1" applyBorder="1" applyAlignment="1">
      <alignment horizontal="left" vertical="top"/>
    </xf>
    <xf numFmtId="0" fontId="19" fillId="0" borderId="1" xfId="0" applyFont="1" applyFill="1" applyBorder="1" applyAlignment="1">
      <alignment vertical="top" wrapText="1"/>
    </xf>
    <xf numFmtId="0" fontId="5" fillId="0" borderId="1" xfId="13" applyFont="1" applyBorder="1" applyAlignment="1">
      <alignment horizontal="center" vertical="top"/>
    </xf>
    <xf numFmtId="49" fontId="5" fillId="0" borderId="1" xfId="0" applyNumberFormat="1" applyFont="1" applyFill="1" applyBorder="1" applyAlignment="1">
      <alignment horizontal="center" vertical="top" wrapText="1"/>
    </xf>
    <xf numFmtId="0" fontId="5" fillId="0" borderId="1" xfId="13" applyFont="1" applyBorder="1" applyAlignment="1">
      <alignment vertical="top"/>
    </xf>
    <xf numFmtId="2" fontId="5" fillId="0" borderId="1" xfId="13" applyNumberFormat="1" applyFont="1" applyBorder="1" applyAlignment="1">
      <alignment vertical="top"/>
    </xf>
    <xf numFmtId="0" fontId="5" fillId="0" borderId="3" xfId="15" applyFont="1" applyBorder="1" applyAlignment="1">
      <alignment vertical="top"/>
    </xf>
    <xf numFmtId="0" fontId="5" fillId="0" borderId="3" xfId="15" applyFont="1" applyBorder="1" applyAlignment="1">
      <alignment vertical="top" wrapText="1"/>
    </xf>
    <xf numFmtId="0" fontId="5" fillId="0" borderId="3" xfId="15" applyFont="1" applyBorder="1" applyAlignment="1">
      <alignment horizontal="center" vertical="top"/>
    </xf>
    <xf numFmtId="167" fontId="5" fillId="0" borderId="3" xfId="4" applyFont="1" applyBorder="1" applyAlignment="1">
      <alignment vertical="top"/>
    </xf>
    <xf numFmtId="167" fontId="7" fillId="0" borderId="12" xfId="4" applyFont="1" applyBorder="1" applyAlignment="1">
      <alignment vertical="center"/>
    </xf>
    <xf numFmtId="0" fontId="5" fillId="0" borderId="1" xfId="12" applyFont="1" applyFill="1" applyBorder="1" applyAlignment="1">
      <alignment horizontal="left"/>
    </xf>
    <xf numFmtId="0" fontId="19" fillId="0" borderId="1" xfId="0" applyFont="1" applyBorder="1" applyAlignment="1">
      <alignment horizontal="center" vertical="top"/>
    </xf>
    <xf numFmtId="0" fontId="5" fillId="0" borderId="1" xfId="13" applyFont="1" applyBorder="1" applyAlignment="1">
      <alignment horizontal="left" vertical="top"/>
    </xf>
    <xf numFmtId="0" fontId="5" fillId="0" borderId="1" xfId="13" applyFont="1" applyBorder="1" applyAlignment="1">
      <alignment vertical="top" wrapText="1"/>
    </xf>
    <xf numFmtId="0" fontId="5" fillId="2" borderId="2" xfId="0" applyFont="1" applyFill="1" applyBorder="1" applyAlignment="1">
      <alignment horizontal="left" vertical="top"/>
    </xf>
    <xf numFmtId="0" fontId="5" fillId="2" borderId="2" xfId="0" applyFont="1" applyFill="1" applyBorder="1" applyAlignment="1">
      <alignment horizontal="right" vertical="top" wrapText="1"/>
    </xf>
    <xf numFmtId="49" fontId="5" fillId="2" borderId="1" xfId="0" applyNumberFormat="1" applyFont="1" applyFill="1" applyBorder="1" applyAlignment="1">
      <alignment horizontal="center" vertical="top"/>
    </xf>
    <xf numFmtId="0" fontId="5" fillId="2" borderId="1" xfId="0" applyFont="1" applyFill="1" applyBorder="1" applyAlignment="1">
      <alignment horizontal="right" vertical="top"/>
    </xf>
    <xf numFmtId="0" fontId="5" fillId="2" borderId="1" xfId="0" quotePrefix="1" applyFont="1" applyFill="1" applyBorder="1" applyAlignment="1">
      <alignment horizontal="left" vertical="top"/>
    </xf>
    <xf numFmtId="0" fontId="5" fillId="2" borderId="3" xfId="0" applyFont="1" applyFill="1" applyBorder="1" applyAlignment="1">
      <alignment horizontal="left" vertical="top"/>
    </xf>
    <xf numFmtId="49" fontId="7" fillId="2" borderId="1" xfId="0" applyNumberFormat="1" applyFont="1" applyFill="1" applyBorder="1" applyAlignment="1">
      <alignment horizontal="center" vertical="top"/>
    </xf>
    <xf numFmtId="0" fontId="7" fillId="2" borderId="9" xfId="0" applyFont="1" applyFill="1" applyBorder="1" applyAlignment="1">
      <alignment horizontal="left" vertical="top" wrapText="1"/>
    </xf>
    <xf numFmtId="173" fontId="5" fillId="0" borderId="1" xfId="1" applyNumberFormat="1" applyFont="1" applyFill="1" applyBorder="1" applyAlignment="1">
      <alignment horizontal="right" vertical="top"/>
    </xf>
    <xf numFmtId="173" fontId="5" fillId="0" borderId="1" xfId="6" applyNumberFormat="1" applyFont="1" applyFill="1" applyBorder="1" applyAlignment="1">
      <alignment horizontal="right" vertical="top"/>
    </xf>
    <xf numFmtId="0" fontId="5" fillId="0" borderId="3" xfId="0" applyFont="1" applyFill="1" applyBorder="1" applyAlignment="1">
      <alignment horizontal="left" vertical="top"/>
    </xf>
    <xf numFmtId="173" fontId="5" fillId="0" borderId="2" xfId="6" applyNumberFormat="1" applyFont="1" applyFill="1" applyBorder="1" applyAlignment="1">
      <alignment horizontal="right" vertical="top"/>
    </xf>
    <xf numFmtId="173" fontId="5" fillId="0" borderId="3" xfId="1" applyNumberFormat="1" applyFont="1" applyFill="1" applyBorder="1" applyAlignment="1">
      <alignment horizontal="right" vertical="top"/>
    </xf>
    <xf numFmtId="0" fontId="7" fillId="2" borderId="13" xfId="0" applyFont="1" applyFill="1" applyBorder="1" applyAlignment="1">
      <alignment horizontal="left" vertical="top" wrapText="1"/>
    </xf>
    <xf numFmtId="0" fontId="5" fillId="2" borderId="7" xfId="0" applyFont="1" applyFill="1" applyBorder="1" applyAlignment="1">
      <alignment horizontal="left" vertical="top" wrapText="1"/>
    </xf>
    <xf numFmtId="0" fontId="7" fillId="2" borderId="13" xfId="0" applyFont="1" applyFill="1" applyBorder="1" applyAlignment="1">
      <alignment horizontal="left" vertical="top"/>
    </xf>
    <xf numFmtId="0" fontId="19" fillId="0" borderId="1" xfId="12" applyFont="1" applyFill="1" applyBorder="1" applyAlignment="1">
      <alignment horizontal="center" vertical="top"/>
    </xf>
    <xf numFmtId="0" fontId="5" fillId="3" borderId="0" xfId="12" applyFont="1" applyFill="1" applyBorder="1"/>
    <xf numFmtId="0" fontId="7" fillId="0" borderId="1" xfId="12" applyFont="1" applyFill="1" applyBorder="1" applyAlignment="1">
      <alignment horizontal="center" vertical="top"/>
    </xf>
    <xf numFmtId="0" fontId="5" fillId="0" borderId="1" xfId="17" applyFont="1" applyBorder="1" applyAlignment="1">
      <alignment horizontal="left" vertical="center" wrapText="1"/>
    </xf>
    <xf numFmtId="4" fontId="5" fillId="2" borderId="0" xfId="0" applyNumberFormat="1" applyFont="1" applyFill="1" applyBorder="1" applyAlignment="1">
      <alignment horizontal="right" vertical="top"/>
    </xf>
    <xf numFmtId="0" fontId="19" fillId="0" borderId="0" xfId="0" applyFont="1"/>
    <xf numFmtId="0" fontId="19" fillId="0" borderId="0" xfId="0" applyFont="1" applyBorder="1"/>
    <xf numFmtId="0" fontId="5" fillId="0" borderId="0" xfId="0" applyFont="1" applyBorder="1" applyAlignment="1"/>
    <xf numFmtId="0" fontId="5" fillId="2" borderId="2" xfId="12" applyNumberFormat="1" applyFont="1" applyFill="1" applyBorder="1" applyAlignment="1">
      <alignment horizontal="center" vertical="top"/>
    </xf>
    <xf numFmtId="0" fontId="5" fillId="2" borderId="3" xfId="12" applyNumberFormat="1" applyFont="1" applyFill="1" applyBorder="1" applyAlignment="1">
      <alignment horizontal="center" vertical="top"/>
    </xf>
    <xf numFmtId="0" fontId="5" fillId="2" borderId="6" xfId="12" applyFont="1" applyFill="1" applyBorder="1" applyAlignment="1">
      <alignment horizontal="left" vertical="top"/>
    </xf>
    <xf numFmtId="169" fontId="5" fillId="2" borderId="10" xfId="12" applyNumberFormat="1" applyFont="1" applyFill="1" applyBorder="1" applyAlignment="1">
      <alignment horizontal="center" vertical="top"/>
    </xf>
    <xf numFmtId="0" fontId="5" fillId="2" borderId="0" xfId="12" applyFont="1" applyFill="1" applyAlignment="1">
      <alignment wrapText="1"/>
    </xf>
    <xf numFmtId="0" fontId="5" fillId="2" borderId="14" xfId="12" applyFont="1" applyFill="1" applyBorder="1" applyAlignment="1">
      <alignment horizontal="left" vertical="top"/>
    </xf>
    <xf numFmtId="169" fontId="5" fillId="2" borderId="15" xfId="12" applyNumberFormat="1" applyFont="1" applyFill="1" applyBorder="1" applyAlignment="1">
      <alignment horizontal="center" vertical="top"/>
    </xf>
    <xf numFmtId="164" fontId="5" fillId="3" borderId="0" xfId="1" applyFont="1" applyFill="1" applyBorder="1" applyAlignment="1">
      <alignment horizontal="right" vertical="top"/>
    </xf>
    <xf numFmtId="9" fontId="5" fillId="0" borderId="1" xfId="20" applyFont="1" applyFill="1" applyBorder="1" applyAlignment="1">
      <alignment horizontal="right" vertical="top"/>
    </xf>
    <xf numFmtId="165" fontId="5" fillId="0" borderId="1" xfId="12" applyNumberFormat="1" applyFont="1" applyFill="1" applyBorder="1" applyAlignment="1">
      <alignment horizontal="center" vertical="top"/>
    </xf>
    <xf numFmtId="2" fontId="0" fillId="0" borderId="1" xfId="0" applyNumberFormat="1" applyFill="1" applyBorder="1" applyAlignment="1">
      <alignment horizontal="right" vertical="top"/>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21" fillId="0" borderId="2" xfId="0" applyFont="1" applyBorder="1" applyAlignment="1">
      <alignment horizontal="center" vertical="top" wrapText="1"/>
    </xf>
    <xf numFmtId="173" fontId="21" fillId="0" borderId="2" xfId="0" applyNumberFormat="1" applyFont="1" applyBorder="1" applyAlignment="1">
      <alignment horizontal="left" vertical="top" wrapText="1"/>
    </xf>
    <xf numFmtId="0" fontId="18" fillId="0" borderId="1" xfId="12" applyFont="1" applyFill="1" applyBorder="1" applyAlignment="1">
      <alignment horizontal="left" vertical="top" wrapText="1"/>
    </xf>
    <xf numFmtId="0" fontId="18" fillId="0" borderId="1" xfId="0" applyFont="1" applyFill="1" applyBorder="1" applyAlignment="1">
      <alignment horizontal="justify" vertical="top" wrapText="1"/>
    </xf>
    <xf numFmtId="3" fontId="18" fillId="0" borderId="1" xfId="12" applyNumberFormat="1" applyFont="1" applyFill="1" applyBorder="1" applyAlignment="1">
      <alignment horizontal="center" vertical="top"/>
    </xf>
    <xf numFmtId="3" fontId="18" fillId="0" borderId="1" xfId="0" applyNumberFormat="1" applyFont="1" applyFill="1" applyBorder="1" applyAlignment="1">
      <alignment horizontal="center" vertical="top"/>
    </xf>
    <xf numFmtId="0" fontId="18" fillId="0" borderId="1" xfId="12" applyFont="1" applyFill="1" applyBorder="1" applyAlignment="1">
      <alignment horizontal="center" vertical="top"/>
    </xf>
    <xf numFmtId="171" fontId="18" fillId="0" borderId="1" xfId="1" applyNumberFormat="1" applyFont="1" applyFill="1" applyBorder="1" applyAlignment="1">
      <alignment horizontal="center" vertical="top"/>
    </xf>
    <xf numFmtId="49" fontId="18" fillId="0" borderId="1" xfId="12" applyNumberFormat="1" applyFont="1" applyFill="1" applyBorder="1" applyAlignment="1">
      <alignment horizontal="center" vertical="top"/>
    </xf>
    <xf numFmtId="0" fontId="18" fillId="0" borderId="1" xfId="12" applyFont="1" applyFill="1" applyBorder="1" applyAlignment="1">
      <alignment horizontal="center" vertical="top" wrapText="1"/>
    </xf>
    <xf numFmtId="0" fontId="19" fillId="0" borderId="3" xfId="0" applyFont="1" applyBorder="1" applyAlignment="1">
      <alignment horizontal="left" vertical="top"/>
    </xf>
    <xf numFmtId="0" fontId="19" fillId="0" borderId="3" xfId="0" applyFont="1" applyBorder="1" applyAlignment="1">
      <alignment vertical="center"/>
    </xf>
    <xf numFmtId="0" fontId="19" fillId="0" borderId="3" xfId="0" applyFont="1" applyBorder="1"/>
    <xf numFmtId="0" fontId="19" fillId="0" borderId="3" xfId="0" applyFont="1" applyBorder="1" applyAlignment="1">
      <alignment horizontal="center" vertical="center"/>
    </xf>
    <xf numFmtId="0" fontId="19" fillId="0" borderId="3" xfId="0" applyFont="1" applyBorder="1" applyAlignment="1">
      <alignment horizontal="center"/>
    </xf>
    <xf numFmtId="4" fontId="5" fillId="2" borderId="16" xfId="12" applyNumberFormat="1" applyFont="1" applyFill="1" applyBorder="1" applyAlignment="1">
      <alignment horizontal="center" vertical="top"/>
    </xf>
    <xf numFmtId="4" fontId="5" fillId="2" borderId="7" xfId="12" applyNumberFormat="1" applyFont="1" applyFill="1" applyBorder="1" applyAlignment="1">
      <alignment horizontal="center" vertical="top"/>
    </xf>
    <xf numFmtId="0" fontId="5" fillId="0" borderId="0" xfId="12" applyFont="1"/>
    <xf numFmtId="0" fontId="5" fillId="2" borderId="0" xfId="12" applyNumberFormat="1" applyFont="1" applyFill="1" applyAlignment="1">
      <alignment horizontal="center"/>
    </xf>
    <xf numFmtId="9" fontId="18" fillId="0" borderId="1" xfId="20" applyFont="1" applyFill="1" applyBorder="1" applyAlignment="1">
      <alignment horizontal="center" vertical="top"/>
    </xf>
    <xf numFmtId="0" fontId="18" fillId="0" borderId="1" xfId="0" applyFont="1" applyFill="1" applyBorder="1" applyAlignment="1">
      <alignment vertical="top" wrapText="1"/>
    </xf>
    <xf numFmtId="164" fontId="18" fillId="0" borderId="1" xfId="1" applyFont="1" applyFill="1" applyBorder="1" applyAlignment="1">
      <alignment horizontal="center" vertical="top"/>
    </xf>
    <xf numFmtId="0" fontId="22" fillId="0" borderId="1" xfId="0" applyFont="1" applyFill="1" applyBorder="1" applyAlignment="1">
      <alignment vertical="top" wrapText="1"/>
    </xf>
    <xf numFmtId="0" fontId="18" fillId="0" borderId="1" xfId="0" applyFont="1" applyFill="1" applyBorder="1" applyAlignment="1">
      <alignment horizontal="center" vertical="top"/>
    </xf>
    <xf numFmtId="4" fontId="5" fillId="2" borderId="15" xfId="12" applyNumberFormat="1" applyFont="1" applyFill="1" applyBorder="1" applyAlignment="1">
      <alignment horizontal="center" vertical="top"/>
    </xf>
    <xf numFmtId="0" fontId="5" fillId="3" borderId="15" xfId="12" applyFont="1" applyFill="1" applyBorder="1" applyAlignment="1">
      <alignment horizontal="center" vertical="top"/>
    </xf>
    <xf numFmtId="0" fontId="19" fillId="0" borderId="5" xfId="0" applyFont="1" applyBorder="1"/>
    <xf numFmtId="0" fontId="19" fillId="0" borderId="11" xfId="0" applyFont="1" applyBorder="1" applyAlignment="1">
      <alignment vertical="center"/>
    </xf>
    <xf numFmtId="0" fontId="19" fillId="0" borderId="11" xfId="0" applyFont="1" applyBorder="1"/>
    <xf numFmtId="0" fontId="19" fillId="0" borderId="11" xfId="0" applyFont="1" applyBorder="1" applyAlignment="1">
      <alignment horizontal="center" vertical="center"/>
    </xf>
    <xf numFmtId="0" fontId="19" fillId="0" borderId="11" xfId="0" applyFont="1" applyBorder="1" applyAlignment="1">
      <alignment horizontal="center"/>
    </xf>
    <xf numFmtId="0" fontId="19" fillId="0" borderId="7" xfId="0" applyFont="1" applyBorder="1"/>
    <xf numFmtId="4" fontId="5" fillId="2" borderId="10" xfId="12" applyNumberFormat="1" applyFont="1" applyFill="1" applyBorder="1" applyAlignment="1">
      <alignment horizontal="center" vertical="top"/>
    </xf>
    <xf numFmtId="0" fontId="19" fillId="0" borderId="2" xfId="0" applyFont="1" applyBorder="1"/>
    <xf numFmtId="0" fontId="7" fillId="2" borderId="10" xfId="12" applyFont="1" applyFill="1" applyBorder="1" applyAlignment="1">
      <alignment vertical="top"/>
    </xf>
    <xf numFmtId="0" fontId="5" fillId="2" borderId="10" xfId="12" applyFont="1" applyFill="1" applyBorder="1" applyAlignment="1">
      <alignment horizontal="center" vertical="top"/>
    </xf>
    <xf numFmtId="4" fontId="5" fillId="2" borderId="13" xfId="12" applyNumberFormat="1" applyFont="1" applyFill="1" applyBorder="1" applyAlignment="1">
      <alignment vertical="top"/>
    </xf>
    <xf numFmtId="4" fontId="5" fillId="2" borderId="3" xfId="12" applyNumberFormat="1" applyFont="1" applyFill="1" applyBorder="1" applyAlignment="1">
      <alignment vertical="top"/>
    </xf>
    <xf numFmtId="0" fontId="19" fillId="0" borderId="9" xfId="0" applyFont="1" applyBorder="1"/>
    <xf numFmtId="0" fontId="7" fillId="3" borderId="15" xfId="12" applyFont="1" applyFill="1" applyBorder="1" applyAlignment="1">
      <alignment vertical="top" wrapText="1"/>
    </xf>
    <xf numFmtId="0" fontId="21" fillId="0" borderId="1" xfId="0" applyFont="1" applyBorder="1" applyAlignment="1">
      <alignment horizontal="center" vertical="top" wrapText="1"/>
    </xf>
    <xf numFmtId="173" fontId="21" fillId="0" borderId="1" xfId="0" applyNumberFormat="1" applyFont="1" applyBorder="1" applyAlignment="1">
      <alignment horizontal="left" vertical="top" wrapText="1"/>
    </xf>
    <xf numFmtId="0" fontId="5" fillId="0" borderId="0" xfId="12" applyFont="1" applyFill="1" applyBorder="1" applyAlignment="1">
      <alignment horizontal="left" vertical="top" wrapText="1"/>
    </xf>
    <xf numFmtId="166" fontId="7" fillId="0" borderId="9" xfId="12" applyNumberFormat="1" applyFont="1" applyFill="1" applyBorder="1" applyAlignment="1">
      <alignment horizontal="center" vertical="top"/>
    </xf>
    <xf numFmtId="171" fontId="5" fillId="0" borderId="1" xfId="1" applyNumberFormat="1" applyFont="1" applyFill="1" applyBorder="1" applyAlignment="1">
      <alignment horizontal="left" vertical="top" wrapText="1"/>
    </xf>
    <xf numFmtId="17" fontId="5" fillId="0" borderId="1" xfId="0" quotePrefix="1" applyNumberFormat="1" applyFont="1" applyFill="1" applyBorder="1" applyAlignment="1">
      <alignment horizontal="right" vertical="top"/>
    </xf>
    <xf numFmtId="0" fontId="5" fillId="0" borderId="0" xfId="0" applyFont="1" applyFill="1" applyBorder="1" applyAlignment="1">
      <alignment vertical="top"/>
    </xf>
    <xf numFmtId="17" fontId="5" fillId="0" borderId="0" xfId="0" quotePrefix="1" applyNumberFormat="1" applyFont="1" applyFill="1" applyBorder="1" applyAlignment="1">
      <alignment horizontal="right" vertical="top"/>
    </xf>
    <xf numFmtId="0" fontId="5" fillId="0" borderId="0" xfId="0" applyFont="1" applyFill="1" applyBorder="1" applyAlignment="1">
      <alignment horizontal="center" vertical="top" wrapText="1"/>
    </xf>
    <xf numFmtId="0" fontId="5" fillId="3" borderId="1" xfId="0" applyFont="1" applyFill="1" applyBorder="1" applyAlignment="1">
      <alignment horizontal="left" vertical="top" wrapText="1" indent="1"/>
    </xf>
    <xf numFmtId="3" fontId="5" fillId="3" borderId="1" xfId="1" applyNumberFormat="1" applyFont="1" applyFill="1" applyBorder="1" applyAlignment="1">
      <alignment vertical="top" wrapText="1"/>
    </xf>
    <xf numFmtId="0" fontId="5" fillId="3" borderId="0" xfId="0" applyFont="1" applyFill="1" applyBorder="1" applyAlignment="1">
      <alignment horizontal="center" vertical="top" wrapText="1"/>
    </xf>
    <xf numFmtId="4" fontId="18" fillId="0" borderId="1" xfId="12" applyNumberFormat="1" applyFont="1" applyFill="1" applyBorder="1" applyAlignment="1">
      <alignment horizontal="center" vertical="top"/>
    </xf>
    <xf numFmtId="0" fontId="18" fillId="0" borderId="0" xfId="12" applyFont="1" applyBorder="1"/>
    <xf numFmtId="0" fontId="18" fillId="0" borderId="0" xfId="12" applyFont="1"/>
    <xf numFmtId="172" fontId="18" fillId="0" borderId="4" xfId="6" applyNumberFormat="1" applyFont="1" applyFill="1" applyBorder="1" applyAlignment="1">
      <alignment horizontal="center" vertical="top" wrapText="1"/>
    </xf>
    <xf numFmtId="166" fontId="18" fillId="0" borderId="1" xfId="12" applyNumberFormat="1" applyFont="1" applyFill="1" applyBorder="1" applyAlignment="1">
      <alignment horizontal="center" vertical="top"/>
    </xf>
    <xf numFmtId="0" fontId="18" fillId="0" borderId="1" xfId="12" applyFont="1" applyFill="1" applyBorder="1" applyAlignment="1">
      <alignment vertical="top"/>
    </xf>
    <xf numFmtId="3" fontId="5" fillId="0" borderId="0" xfId="12" applyNumberFormat="1" applyFont="1" applyFill="1" applyBorder="1" applyAlignment="1">
      <alignment horizontal="center" vertical="top"/>
    </xf>
    <xf numFmtId="0" fontId="19" fillId="0" borderId="11" xfId="0" applyFont="1" applyFill="1" applyBorder="1" applyAlignment="1">
      <alignment horizontal="center"/>
    </xf>
    <xf numFmtId="4" fontId="5" fillId="0" borderId="10" xfId="12" applyNumberFormat="1" applyFont="1" applyFill="1" applyBorder="1" applyAlignment="1">
      <alignment horizontal="center" vertical="top"/>
    </xf>
    <xf numFmtId="4" fontId="5" fillId="0" borderId="15" xfId="12" applyNumberFormat="1" applyFont="1" applyFill="1" applyBorder="1" applyAlignment="1">
      <alignment horizontal="center" vertical="top"/>
    </xf>
    <xf numFmtId="3" fontId="18" fillId="0" borderId="1" xfId="0" applyNumberFormat="1" applyFont="1" applyFill="1" applyBorder="1" applyAlignment="1">
      <alignment horizontal="right" vertical="top"/>
    </xf>
    <xf numFmtId="165" fontId="18" fillId="0" borderId="1" xfId="12" applyNumberFormat="1" applyFont="1" applyFill="1" applyBorder="1" applyAlignment="1">
      <alignment horizontal="center" vertical="top"/>
    </xf>
    <xf numFmtId="0" fontId="18" fillId="3" borderId="0" xfId="0" applyFont="1" applyFill="1"/>
    <xf numFmtId="0" fontId="18" fillId="0" borderId="1" xfId="0" applyFont="1" applyFill="1" applyBorder="1" applyAlignment="1">
      <alignment horizontal="left" vertical="top"/>
    </xf>
    <xf numFmtId="3" fontId="18" fillId="0" borderId="0" xfId="0" applyNumberFormat="1" applyFont="1" applyFill="1" applyBorder="1" applyAlignment="1">
      <alignment horizontal="center" vertical="top"/>
    </xf>
    <xf numFmtId="0" fontId="5" fillId="0" borderId="3" xfId="0" applyFont="1" applyFill="1" applyBorder="1" applyAlignment="1">
      <alignment horizontal="center" vertical="top" wrapText="1"/>
    </xf>
    <xf numFmtId="3" fontId="0" fillId="0" borderId="3" xfId="0" applyNumberFormat="1" applyFill="1" applyBorder="1" applyAlignment="1">
      <alignment horizontal="right" vertical="top"/>
    </xf>
    <xf numFmtId="164" fontId="0" fillId="0" borderId="3" xfId="1" applyFont="1" applyFill="1" applyBorder="1" applyAlignment="1">
      <alignment horizontal="right" vertical="top"/>
    </xf>
    <xf numFmtId="49" fontId="5" fillId="0" borderId="3" xfId="0" applyNumberFormat="1" applyFont="1" applyFill="1" applyBorder="1" applyAlignment="1">
      <alignment horizontal="left" vertical="top"/>
    </xf>
    <xf numFmtId="1" fontId="5" fillId="0" borderId="4" xfId="0" applyNumberFormat="1" applyFont="1" applyFill="1" applyBorder="1" applyAlignment="1">
      <alignment vertical="top"/>
    </xf>
    <xf numFmtId="0" fontId="14" fillId="3" borderId="0" xfId="0" applyFont="1" applyFill="1" applyBorder="1" applyAlignment="1">
      <alignment vertical="top" wrapText="1"/>
    </xf>
    <xf numFmtId="3" fontId="7" fillId="0" borderId="1" xfId="12" applyNumberFormat="1" applyFont="1" applyFill="1" applyBorder="1" applyAlignment="1">
      <alignment horizontal="center" vertical="top"/>
    </xf>
    <xf numFmtId="165" fontId="7" fillId="0" borderId="1" xfId="12" applyNumberFormat="1" applyFont="1" applyFill="1" applyBorder="1" applyAlignment="1">
      <alignment horizontal="center" vertical="top"/>
    </xf>
    <xf numFmtId="0" fontId="7" fillId="0" borderId="0" xfId="0" applyFont="1" applyFill="1"/>
    <xf numFmtId="0" fontId="7" fillId="3" borderId="0" xfId="0" applyFont="1" applyFill="1"/>
    <xf numFmtId="4" fontId="18" fillId="0" borderId="1" xfId="0" applyNumberFormat="1" applyFont="1" applyFill="1" applyBorder="1" applyAlignment="1">
      <alignment horizontal="center" vertical="top"/>
    </xf>
    <xf numFmtId="0" fontId="18" fillId="2" borderId="0" xfId="12" applyFont="1" applyFill="1"/>
    <xf numFmtId="49" fontId="5" fillId="3" borderId="1" xfId="0" applyNumberFormat="1" applyFont="1" applyFill="1" applyBorder="1" applyAlignment="1">
      <alignment horizontal="left" vertical="top" wrapText="1"/>
    </xf>
    <xf numFmtId="0" fontId="5" fillId="0" borderId="0" xfId="12" applyFont="1" applyFill="1"/>
    <xf numFmtId="0" fontId="5" fillId="0" borderId="0" xfId="12" applyFont="1" applyFill="1" applyAlignment="1">
      <alignment horizontal="center" vertical="center"/>
    </xf>
    <xf numFmtId="0" fontId="5" fillId="0" borderId="4" xfId="0" applyFont="1" applyFill="1" applyBorder="1" applyAlignment="1">
      <alignment horizontal="left" vertical="top" wrapText="1" indent="1"/>
    </xf>
    <xf numFmtId="3" fontId="5" fillId="3" borderId="1" xfId="1" applyNumberFormat="1" applyFont="1" applyFill="1" applyBorder="1" applyAlignment="1">
      <alignment vertical="top"/>
    </xf>
    <xf numFmtId="3" fontId="5" fillId="3" borderId="1" xfId="1" applyNumberFormat="1" applyFont="1" applyFill="1" applyBorder="1" applyAlignment="1">
      <alignment horizontal="center" vertical="top"/>
    </xf>
    <xf numFmtId="0" fontId="18" fillId="3" borderId="0" xfId="12" applyFont="1" applyFill="1"/>
    <xf numFmtId="0" fontId="7" fillId="3" borderId="0" xfId="12" applyFont="1" applyFill="1" applyBorder="1"/>
    <xf numFmtId="0" fontId="5" fillId="0" borderId="0" xfId="12" applyFont="1" applyFill="1" applyBorder="1" applyAlignment="1">
      <alignment horizontal="left" wrapText="1"/>
    </xf>
    <xf numFmtId="0" fontId="22" fillId="0" borderId="1" xfId="12" applyFont="1" applyFill="1" applyBorder="1" applyAlignment="1">
      <alignment horizontal="center" vertical="top" wrapText="1"/>
    </xf>
    <xf numFmtId="0" fontId="22" fillId="3" borderId="0" xfId="12" applyFont="1" applyFill="1" applyBorder="1"/>
    <xf numFmtId="0" fontId="22" fillId="3" borderId="0" xfId="12" applyFont="1" applyFill="1"/>
    <xf numFmtId="0" fontId="5" fillId="3" borderId="0" xfId="0" applyFont="1" applyFill="1" applyAlignment="1">
      <alignment horizontal="justify"/>
    </xf>
    <xf numFmtId="0" fontId="5" fillId="2" borderId="8" xfId="0" applyFont="1" applyFill="1" applyBorder="1" applyAlignment="1">
      <alignment horizontal="left" vertical="top" wrapText="1"/>
    </xf>
    <xf numFmtId="49" fontId="7" fillId="3" borderId="1" xfId="0" applyNumberFormat="1" applyFont="1" applyFill="1" applyBorder="1" applyAlignment="1">
      <alignment horizontal="left" vertical="top" wrapText="1"/>
    </xf>
    <xf numFmtId="0" fontId="5" fillId="3" borderId="1" xfId="0" applyFont="1" applyFill="1" applyBorder="1" applyAlignment="1">
      <alignment horizontal="left" vertical="top" wrapText="1" indent="2"/>
    </xf>
    <xf numFmtId="0" fontId="5" fillId="3" borderId="0" xfId="0" applyFont="1" applyFill="1" applyAlignment="1">
      <alignment vertical="top" wrapText="1"/>
    </xf>
    <xf numFmtId="0" fontId="5" fillId="3" borderId="0" xfId="0" applyFont="1" applyFill="1" applyBorder="1" applyAlignment="1">
      <alignment horizontal="center"/>
    </xf>
    <xf numFmtId="0" fontId="5" fillId="3" borderId="0" xfId="12" applyFont="1" applyFill="1" applyBorder="1" applyAlignment="1">
      <alignment horizontal="center"/>
    </xf>
    <xf numFmtId="0" fontId="5" fillId="3" borderId="0" xfId="0" applyFont="1" applyFill="1" applyAlignment="1">
      <alignment horizontal="center"/>
    </xf>
    <xf numFmtId="0" fontId="18" fillId="3" borderId="0" xfId="0" applyFont="1" applyFill="1" applyAlignment="1">
      <alignment wrapText="1"/>
    </xf>
    <xf numFmtId="0" fontId="18" fillId="3" borderId="1" xfId="0" applyFont="1" applyFill="1" applyBorder="1" applyAlignment="1">
      <alignment horizontal="center" vertical="top"/>
    </xf>
    <xf numFmtId="3" fontId="18" fillId="3" borderId="1" xfId="1" applyNumberFormat="1" applyFont="1" applyFill="1" applyBorder="1" applyAlignment="1">
      <alignment vertical="top"/>
    </xf>
    <xf numFmtId="164" fontId="5" fillId="0" borderId="9" xfId="1" applyFont="1" applyFill="1" applyBorder="1" applyAlignment="1">
      <alignment horizontal="center" vertical="top"/>
    </xf>
    <xf numFmtId="0" fontId="5" fillId="0" borderId="0" xfId="0" applyFont="1" applyAlignment="1">
      <alignment vertical="top" wrapText="1"/>
    </xf>
    <xf numFmtId="2" fontId="5" fillId="2" borderId="1" xfId="0" applyNumberFormat="1" applyFont="1" applyFill="1" applyBorder="1" applyAlignment="1">
      <alignment horizontal="center" vertical="top"/>
    </xf>
    <xf numFmtId="0" fontId="5" fillId="0" borderId="1" xfId="12" applyFont="1" applyBorder="1" applyAlignment="1">
      <alignment horizontal="center"/>
    </xf>
    <xf numFmtId="4" fontId="5" fillId="0" borderId="3" xfId="0" applyNumberFormat="1" applyFont="1" applyFill="1" applyBorder="1" applyAlignment="1">
      <alignment horizontal="center" vertical="top"/>
    </xf>
    <xf numFmtId="49" fontId="5" fillId="2" borderId="11" xfId="0" applyNumberFormat="1" applyFont="1" applyFill="1" applyBorder="1" applyAlignment="1">
      <alignment horizontal="left"/>
    </xf>
    <xf numFmtId="0" fontId="5" fillId="2" borderId="11" xfId="0" applyFont="1" applyFill="1" applyBorder="1" applyAlignment="1">
      <alignment horizontal="center"/>
    </xf>
    <xf numFmtId="49" fontId="5" fillId="2" borderId="0" xfId="0" applyNumberFormat="1" applyFont="1" applyFill="1" applyAlignment="1">
      <alignment horizontal="left"/>
    </xf>
    <xf numFmtId="166" fontId="5" fillId="0" borderId="4" xfId="12" applyNumberFormat="1" applyFont="1" applyFill="1" applyBorder="1" applyAlignment="1">
      <alignment horizontal="center" vertical="top"/>
    </xf>
    <xf numFmtId="0" fontId="5" fillId="0" borderId="4" xfId="12" applyNumberFormat="1" applyFont="1" applyFill="1" applyBorder="1" applyAlignment="1">
      <alignment horizontal="left" vertical="top"/>
    </xf>
    <xf numFmtId="2" fontId="5" fillId="0" borderId="4" xfId="12" applyNumberFormat="1" applyFont="1" applyFill="1" applyBorder="1" applyAlignment="1">
      <alignment horizontal="center" vertical="top" wrapText="1"/>
    </xf>
    <xf numFmtId="172" fontId="5" fillId="0" borderId="4" xfId="6" applyNumberFormat="1" applyFont="1" applyFill="1" applyBorder="1" applyAlignment="1">
      <alignment horizontal="center" vertical="top" wrapText="1"/>
    </xf>
    <xf numFmtId="2" fontId="5" fillId="0" borderId="1" xfId="12" applyNumberFormat="1" applyFont="1" applyFill="1" applyBorder="1" applyAlignment="1">
      <alignment horizontal="center" vertical="top" wrapText="1"/>
    </xf>
    <xf numFmtId="0" fontId="5" fillId="0" borderId="1" xfId="15" applyFont="1" applyBorder="1" applyAlignment="1">
      <alignment horizontal="center" vertical="top" wrapText="1"/>
    </xf>
    <xf numFmtId="4" fontId="5" fillId="0" borderId="1" xfId="0" applyNumberFormat="1" applyFont="1" applyFill="1" applyBorder="1" applyAlignment="1">
      <alignment horizontal="right" vertical="top"/>
    </xf>
    <xf numFmtId="3" fontId="5" fillId="0" borderId="1" xfId="0" applyNumberFormat="1" applyFont="1" applyFill="1" applyBorder="1" applyAlignment="1">
      <alignment horizontal="right" vertical="top"/>
    </xf>
    <xf numFmtId="0" fontId="5" fillId="0" borderId="1" xfId="0" applyNumberFormat="1" applyFont="1" applyFill="1" applyBorder="1" applyAlignment="1">
      <alignment vertical="top"/>
    </xf>
    <xf numFmtId="49" fontId="5" fillId="0" borderId="1" xfId="0" applyNumberFormat="1" applyFont="1" applyFill="1" applyBorder="1" applyAlignment="1">
      <alignment horizontal="left"/>
    </xf>
    <xf numFmtId="0" fontId="5" fillId="0" borderId="0" xfId="12" applyFont="1" applyFill="1" applyBorder="1"/>
    <xf numFmtId="0" fontId="5" fillId="0" borderId="0" xfId="12" applyFont="1" applyFill="1" applyBorder="1" applyAlignment="1">
      <alignment wrapText="1"/>
    </xf>
    <xf numFmtId="0" fontId="5" fillId="0" borderId="0" xfId="12" applyFont="1" applyFill="1" applyAlignment="1">
      <alignment vertical="top"/>
    </xf>
    <xf numFmtId="0" fontId="5" fillId="2" borderId="8" xfId="12" applyFont="1" applyFill="1" applyBorder="1" applyAlignment="1">
      <alignment horizontal="center" vertical="top"/>
    </xf>
    <xf numFmtId="0" fontId="5" fillId="0" borderId="0" xfId="12" applyFont="1" applyFill="1" applyBorder="1" applyAlignment="1">
      <alignment vertical="top"/>
    </xf>
    <xf numFmtId="0" fontId="5" fillId="3" borderId="0" xfId="0" applyFont="1" applyFill="1" applyBorder="1" applyAlignment="1">
      <alignment vertical="top" wrapText="1"/>
    </xf>
    <xf numFmtId="0" fontId="5" fillId="0" borderId="1" xfId="12" applyFont="1" applyFill="1" applyBorder="1" applyAlignment="1">
      <alignment horizontal="center" vertical="center"/>
    </xf>
    <xf numFmtId="4" fontId="5" fillId="3" borderId="0" xfId="0" applyNumberFormat="1" applyFont="1" applyFill="1" applyAlignment="1">
      <alignment vertical="top"/>
    </xf>
    <xf numFmtId="0" fontId="5" fillId="3" borderId="0" xfId="0" applyFont="1" applyFill="1" applyAlignment="1">
      <alignment vertical="top"/>
    </xf>
    <xf numFmtId="0" fontId="9" fillId="3" borderId="1" xfId="0" applyFont="1" applyFill="1" applyBorder="1" applyAlignment="1">
      <alignment vertical="top" wrapText="1"/>
    </xf>
    <xf numFmtId="4" fontId="5" fillId="3" borderId="0" xfId="0" applyNumberFormat="1" applyFont="1" applyFill="1" applyBorder="1" applyAlignment="1">
      <alignment horizontal="right" vertical="top"/>
    </xf>
    <xf numFmtId="0" fontId="7" fillId="3" borderId="0" xfId="0" applyFont="1" applyFill="1" applyAlignment="1">
      <alignment wrapText="1"/>
    </xf>
    <xf numFmtId="0" fontId="20" fillId="0" borderId="0" xfId="0" applyFont="1" applyBorder="1" applyAlignment="1" applyProtection="1"/>
    <xf numFmtId="49" fontId="7" fillId="2" borderId="1" xfId="0" applyNumberFormat="1" applyFont="1" applyFill="1" applyBorder="1" applyAlignment="1">
      <alignment horizontal="left" vertical="top"/>
    </xf>
    <xf numFmtId="0" fontId="5" fillId="2" borderId="4" xfId="0" applyFont="1" applyFill="1" applyBorder="1" applyAlignment="1">
      <alignment horizontal="center" vertical="top" wrapText="1"/>
    </xf>
    <xf numFmtId="0" fontId="5" fillId="2" borderId="0" xfId="0" applyFont="1" applyFill="1" applyBorder="1" applyAlignment="1">
      <alignment horizontal="left" vertical="top" wrapText="1"/>
    </xf>
    <xf numFmtId="0" fontId="5" fillId="2" borderId="6" xfId="0" applyFont="1" applyFill="1" applyBorder="1" applyAlignment="1">
      <alignment horizontal="center" vertical="top"/>
    </xf>
    <xf numFmtId="0" fontId="5" fillId="2" borderId="10" xfId="0" applyFont="1" applyFill="1" applyBorder="1" applyAlignment="1">
      <alignment horizontal="left" vertical="top"/>
    </xf>
    <xf numFmtId="0" fontId="5" fillId="2" borderId="13" xfId="0" applyFont="1" applyFill="1" applyBorder="1" applyAlignment="1">
      <alignment horizontal="left" vertical="top"/>
    </xf>
    <xf numFmtId="0" fontId="5" fillId="2" borderId="0" xfId="0" applyFont="1" applyFill="1" applyAlignment="1">
      <alignment horizontal="left" vertical="top"/>
    </xf>
    <xf numFmtId="0" fontId="5" fillId="0" borderId="4" xfId="12" applyFont="1" applyFill="1" applyBorder="1" applyAlignment="1">
      <alignment horizontal="center" vertical="top"/>
    </xf>
    <xf numFmtId="0" fontId="7" fillId="0" borderId="0" xfId="12" applyFont="1" applyBorder="1"/>
    <xf numFmtId="0" fontId="7" fillId="0" borderId="0" xfId="12" applyFont="1"/>
    <xf numFmtId="4" fontId="5" fillId="0" borderId="4" xfId="12" applyNumberFormat="1" applyFont="1" applyFill="1" applyBorder="1" applyAlignment="1">
      <alignment horizontal="center" vertical="top"/>
    </xf>
    <xf numFmtId="164" fontId="7" fillId="0" borderId="1" xfId="1" applyFont="1" applyFill="1" applyBorder="1" applyAlignment="1">
      <alignment horizontal="center" vertical="top"/>
    </xf>
    <xf numFmtId="164" fontId="7" fillId="0" borderId="1" xfId="1" applyFont="1" applyFill="1" applyBorder="1" applyAlignment="1">
      <alignment horizontal="right" vertical="top"/>
    </xf>
    <xf numFmtId="0" fontId="7" fillId="3" borderId="0" xfId="12" applyFont="1" applyFill="1"/>
    <xf numFmtId="17" fontId="5" fillId="0" borderId="0" xfId="0" applyNumberFormat="1" applyFont="1" applyFill="1" applyBorder="1" applyAlignment="1">
      <alignment horizontal="right" vertical="top"/>
    </xf>
    <xf numFmtId="0" fontId="17" fillId="4" borderId="0" xfId="0" applyFont="1" applyFill="1"/>
    <xf numFmtId="0" fontId="7" fillId="0" borderId="1" xfId="12" applyFont="1" applyBorder="1" applyAlignment="1">
      <alignment horizontal="center" vertical="top"/>
    </xf>
    <xf numFmtId="0" fontId="5" fillId="0" borderId="3" xfId="12" applyFont="1" applyBorder="1" applyAlignment="1">
      <alignment horizontal="center" vertical="top" wrapText="1"/>
    </xf>
    <xf numFmtId="0" fontId="5" fillId="0" borderId="10" xfId="12" applyFont="1" applyBorder="1" applyAlignment="1">
      <alignment vertical="top" wrapText="1"/>
    </xf>
    <xf numFmtId="2" fontId="5" fillId="0" borderId="3" xfId="12" applyNumberFormat="1" applyFont="1" applyBorder="1" applyAlignment="1">
      <alignment horizontal="center" vertical="top"/>
    </xf>
    <xf numFmtId="3" fontId="5" fillId="0" borderId="3" xfId="12" quotePrefix="1" applyNumberFormat="1" applyFont="1" applyBorder="1" applyAlignment="1">
      <alignment horizontal="center" vertical="top"/>
    </xf>
    <xf numFmtId="166" fontId="7" fillId="0" borderId="4" xfId="12" applyNumberFormat="1" applyFont="1" applyFill="1" applyBorder="1" applyAlignment="1">
      <alignment horizontal="center" vertical="top"/>
    </xf>
    <xf numFmtId="166" fontId="7" fillId="0" borderId="1" xfId="12" applyNumberFormat="1" applyFont="1" applyFill="1" applyBorder="1" applyAlignment="1">
      <alignment horizontal="center" vertical="top"/>
    </xf>
    <xf numFmtId="172" fontId="7" fillId="0" borderId="1" xfId="6" applyNumberFormat="1" applyFont="1" applyFill="1" applyBorder="1" applyAlignment="1">
      <alignment horizontal="center" vertical="top" wrapText="1"/>
    </xf>
    <xf numFmtId="172" fontId="7" fillId="0" borderId="4" xfId="6" applyNumberFormat="1" applyFont="1" applyFill="1" applyBorder="1" applyAlignment="1">
      <alignment horizontal="center" vertical="top" wrapText="1"/>
    </xf>
    <xf numFmtId="172" fontId="22" fillId="0" borderId="4" xfId="6" applyNumberFormat="1" applyFont="1" applyFill="1" applyBorder="1" applyAlignment="1">
      <alignment horizontal="center" vertical="top" wrapText="1"/>
    </xf>
    <xf numFmtId="166" fontId="22" fillId="0" borderId="1" xfId="12" applyNumberFormat="1" applyFont="1" applyFill="1" applyBorder="1" applyAlignment="1">
      <alignment horizontal="center" vertical="top"/>
    </xf>
    <xf numFmtId="0" fontId="7" fillId="0" borderId="4" xfId="12" applyFont="1" applyFill="1" applyBorder="1" applyAlignment="1">
      <alignment horizontal="center" vertical="top" wrapText="1"/>
    </xf>
    <xf numFmtId="4" fontId="7" fillId="0" borderId="1" xfId="12" applyNumberFormat="1" applyFont="1" applyFill="1" applyBorder="1" applyAlignment="1">
      <alignment horizontal="center" vertical="top"/>
    </xf>
    <xf numFmtId="49" fontId="5" fillId="0" borderId="0" xfId="12" applyNumberFormat="1" applyFont="1" applyFill="1" applyAlignment="1">
      <alignment horizontal="left" vertical="top"/>
    </xf>
    <xf numFmtId="0" fontId="5" fillId="0" borderId="0" xfId="12" applyFont="1" applyFill="1" applyAlignment="1">
      <alignment horizontal="center" vertical="top"/>
    </xf>
    <xf numFmtId="2" fontId="5" fillId="0" borderId="0" xfId="12" applyNumberFormat="1" applyFont="1" applyFill="1" applyAlignment="1">
      <alignment vertical="top"/>
    </xf>
    <xf numFmtId="4" fontId="5" fillId="0" borderId="0" xfId="0" applyNumberFormat="1" applyFont="1" applyFill="1" applyBorder="1" applyAlignment="1">
      <alignment horizontal="right" vertical="top"/>
    </xf>
    <xf numFmtId="0" fontId="21" fillId="0" borderId="0" xfId="0" applyFont="1" applyFill="1"/>
    <xf numFmtId="0" fontId="5" fillId="0" borderId="0" xfId="12" applyFont="1" applyFill="1" applyAlignment="1">
      <alignment horizontal="right" vertical="top"/>
    </xf>
    <xf numFmtId="49" fontId="5" fillId="0" borderId="0" xfId="12" applyNumberFormat="1" applyFont="1" applyFill="1" applyBorder="1" applyAlignment="1">
      <alignment horizontal="left" vertical="top"/>
    </xf>
    <xf numFmtId="0" fontId="5" fillId="0" borderId="0" xfId="12" applyFont="1" applyFill="1" applyBorder="1" applyAlignment="1">
      <alignment horizontal="center" vertical="top"/>
    </xf>
    <xf numFmtId="2" fontId="5" fillId="0" borderId="0" xfId="12" applyNumberFormat="1" applyFont="1" applyFill="1" applyBorder="1" applyAlignment="1">
      <alignment vertical="top"/>
    </xf>
    <xf numFmtId="0" fontId="5" fillId="0" borderId="2" xfId="12" applyFont="1" applyFill="1" applyBorder="1" applyAlignment="1">
      <alignment horizontal="center" vertical="top"/>
    </xf>
    <xf numFmtId="0" fontId="5" fillId="0" borderId="2" xfId="12" applyFont="1" applyFill="1" applyBorder="1" applyAlignment="1">
      <alignment horizontal="center" wrapText="1"/>
    </xf>
    <xf numFmtId="1" fontId="5" fillId="0" borderId="2" xfId="12" applyNumberFormat="1" applyFont="1" applyFill="1" applyBorder="1" applyAlignment="1">
      <alignment horizontal="center" vertical="top"/>
    </xf>
    <xf numFmtId="2" fontId="5" fillId="0" borderId="5" xfId="12" applyNumberFormat="1" applyFont="1" applyFill="1" applyBorder="1" applyAlignment="1">
      <alignment horizontal="center" vertical="top"/>
    </xf>
    <xf numFmtId="2" fontId="5" fillId="0" borderId="2" xfId="12" applyNumberFormat="1" applyFont="1" applyFill="1" applyBorder="1" applyAlignment="1">
      <alignment horizontal="center" vertical="top"/>
    </xf>
    <xf numFmtId="0" fontId="5" fillId="0" borderId="3" xfId="12" applyFont="1" applyFill="1" applyBorder="1" applyAlignment="1">
      <alignment horizontal="center" vertical="top"/>
    </xf>
    <xf numFmtId="0" fontId="5" fillId="0" borderId="3" xfId="12" applyFont="1" applyFill="1" applyBorder="1" applyAlignment="1">
      <alignment horizontal="center" wrapText="1"/>
    </xf>
    <xf numFmtId="2" fontId="5" fillId="0" borderId="6" xfId="12" applyNumberFormat="1" applyFont="1" applyFill="1" applyBorder="1" applyAlignment="1">
      <alignment horizontal="center" vertical="top"/>
    </xf>
    <xf numFmtId="2" fontId="5" fillId="0" borderId="3" xfId="12" applyNumberFormat="1" applyFont="1" applyFill="1" applyBorder="1" applyAlignment="1">
      <alignment horizontal="center" vertical="top"/>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xf>
    <xf numFmtId="0" fontId="5" fillId="0" borderId="0" xfId="0" applyFont="1" applyFill="1" applyBorder="1" applyAlignment="1"/>
    <xf numFmtId="0" fontId="21" fillId="0" borderId="0" xfId="0" applyFont="1" applyFill="1" applyBorder="1"/>
    <xf numFmtId="0" fontId="5" fillId="0" borderId="0" xfId="0" applyFont="1" applyFill="1" applyAlignment="1">
      <alignment vertical="top"/>
    </xf>
    <xf numFmtId="0" fontId="5" fillId="0" borderId="0" xfId="0" applyFont="1" applyFill="1" applyAlignment="1">
      <alignment horizontal="center" vertical="top"/>
    </xf>
    <xf numFmtId="1" fontId="5" fillId="0" borderId="0" xfId="0" applyNumberFormat="1" applyFont="1" applyFill="1" applyAlignment="1">
      <alignment horizontal="center" vertical="top"/>
    </xf>
    <xf numFmtId="2" fontId="5" fillId="0" borderId="0" xfId="0" applyNumberFormat="1" applyFont="1" applyFill="1" applyAlignment="1">
      <alignment vertical="top"/>
    </xf>
    <xf numFmtId="0" fontId="5" fillId="0" borderId="0" xfId="0" applyFont="1" applyFill="1" applyAlignment="1">
      <alignment horizontal="right" vertical="top"/>
    </xf>
    <xf numFmtId="49" fontId="5" fillId="0" borderId="0" xfId="0" applyNumberFormat="1" applyFont="1" applyFill="1" applyAlignment="1">
      <alignment horizontal="left" vertical="top"/>
    </xf>
    <xf numFmtId="1" fontId="5" fillId="0" borderId="0" xfId="0" applyNumberFormat="1" applyFont="1" applyFill="1" applyAlignment="1">
      <alignment vertical="top"/>
    </xf>
    <xf numFmtId="17" fontId="5" fillId="0" borderId="0" xfId="0" quotePrefix="1" applyNumberFormat="1" applyFont="1" applyFill="1" applyAlignment="1">
      <alignment horizontal="right" vertical="top"/>
    </xf>
    <xf numFmtId="49" fontId="5" fillId="0" borderId="0" xfId="0" applyNumberFormat="1" applyFont="1" applyFill="1" applyAlignment="1">
      <alignment horizontal="center" vertical="top"/>
    </xf>
    <xf numFmtId="49" fontId="5" fillId="0" borderId="2" xfId="0" applyNumberFormat="1" applyFont="1" applyFill="1" applyBorder="1" applyAlignment="1">
      <alignment horizontal="center" vertical="top"/>
    </xf>
    <xf numFmtId="0" fontId="5" fillId="0" borderId="2" xfId="0" applyFont="1" applyFill="1" applyBorder="1" applyAlignment="1">
      <alignment horizontal="center" vertical="top"/>
    </xf>
    <xf numFmtId="0" fontId="5" fillId="0" borderId="2" xfId="0" applyFont="1" applyFill="1" applyBorder="1" applyAlignment="1">
      <alignment horizontal="center" wrapText="1"/>
    </xf>
    <xf numFmtId="1" fontId="5" fillId="0" borderId="2" xfId="0" applyNumberFormat="1" applyFont="1" applyFill="1" applyBorder="1" applyAlignment="1">
      <alignment horizontal="center" vertical="top"/>
    </xf>
    <xf numFmtId="2" fontId="5" fillId="0" borderId="2" xfId="0" applyNumberFormat="1" applyFont="1" applyFill="1" applyBorder="1" applyAlignment="1">
      <alignment horizontal="center" vertical="top"/>
    </xf>
    <xf numFmtId="49" fontId="5" fillId="0" borderId="3" xfId="0" applyNumberFormat="1" applyFont="1" applyFill="1" applyBorder="1" applyAlignment="1">
      <alignment horizontal="center" vertical="top"/>
    </xf>
    <xf numFmtId="0" fontId="5" fillId="0" borderId="3" xfId="0" applyFont="1" applyFill="1" applyBorder="1" applyAlignment="1">
      <alignment horizontal="center" wrapText="1"/>
    </xf>
    <xf numFmtId="1" fontId="5" fillId="0" borderId="3" xfId="0" applyNumberFormat="1" applyFont="1" applyFill="1" applyBorder="1" applyAlignment="1">
      <alignment horizontal="center" vertical="top"/>
    </xf>
    <xf numFmtId="2" fontId="5" fillId="0" borderId="3" xfId="0" applyNumberFormat="1" applyFont="1" applyFill="1" applyBorder="1" applyAlignment="1">
      <alignment horizontal="center" vertical="top"/>
    </xf>
    <xf numFmtId="0" fontId="5" fillId="0" borderId="1" xfId="0" applyNumberFormat="1" applyFont="1" applyFill="1" applyBorder="1" applyAlignment="1">
      <alignment horizontal="left" vertical="top"/>
    </xf>
    <xf numFmtId="4" fontId="5" fillId="0" borderId="0" xfId="12" applyNumberFormat="1" applyFont="1" applyFill="1" applyBorder="1" applyAlignment="1">
      <alignment horizontal="center" vertical="top"/>
    </xf>
    <xf numFmtId="4" fontId="7" fillId="0" borderId="0" xfId="12" applyNumberFormat="1" applyFont="1" applyFill="1" applyBorder="1" applyAlignment="1">
      <alignment horizontal="center" vertical="top"/>
    </xf>
    <xf numFmtId="0" fontId="7" fillId="0" borderId="0" xfId="12" applyFont="1" applyFill="1"/>
    <xf numFmtId="0" fontId="19" fillId="0" borderId="5" xfId="0" applyFont="1" applyFill="1" applyBorder="1"/>
    <xf numFmtId="0" fontId="19" fillId="0" borderId="11" xfId="0" applyFont="1" applyFill="1" applyBorder="1" applyAlignment="1">
      <alignment vertical="center"/>
    </xf>
    <xf numFmtId="0" fontId="19" fillId="0" borderId="11" xfId="0" applyFont="1" applyFill="1" applyBorder="1"/>
    <xf numFmtId="0" fontId="19" fillId="0" borderId="11" xfId="0" applyFont="1" applyFill="1" applyBorder="1" applyAlignment="1">
      <alignment horizontal="center" vertical="center"/>
    </xf>
    <xf numFmtId="0" fontId="19" fillId="0" borderId="7" xfId="0" applyFont="1" applyFill="1" applyBorder="1"/>
    <xf numFmtId="0" fontId="19" fillId="0" borderId="2" xfId="0" applyFont="1" applyFill="1" applyBorder="1"/>
    <xf numFmtId="0" fontId="5" fillId="0" borderId="6" xfId="12" applyFont="1" applyFill="1" applyBorder="1" applyAlignment="1">
      <alignment horizontal="left" vertical="top"/>
    </xf>
    <xf numFmtId="0" fontId="7" fillId="0" borderId="10" xfId="12" applyFont="1" applyFill="1" applyBorder="1" applyAlignment="1">
      <alignment vertical="top"/>
    </xf>
    <xf numFmtId="0" fontId="5" fillId="0" borderId="10" xfId="12" applyFont="1" applyFill="1" applyBorder="1" applyAlignment="1">
      <alignment horizontal="center" vertical="top"/>
    </xf>
    <xf numFmtId="169" fontId="5" fillId="0" borderId="10" xfId="12" applyNumberFormat="1" applyFont="1" applyFill="1" applyBorder="1" applyAlignment="1">
      <alignment horizontal="center" vertical="top"/>
    </xf>
    <xf numFmtId="4" fontId="5" fillId="0" borderId="13" xfId="12" applyNumberFormat="1" applyFont="1" applyFill="1" applyBorder="1" applyAlignment="1">
      <alignment vertical="top"/>
    </xf>
    <xf numFmtId="4" fontId="5" fillId="0" borderId="3" xfId="12" applyNumberFormat="1" applyFont="1" applyFill="1" applyBorder="1" applyAlignment="1">
      <alignment vertical="top"/>
    </xf>
    <xf numFmtId="0" fontId="5" fillId="0" borderId="14" xfId="12" applyFont="1" applyFill="1" applyBorder="1" applyAlignment="1">
      <alignment horizontal="left" vertical="top"/>
    </xf>
    <xf numFmtId="0" fontId="7" fillId="0" borderId="15" xfId="12" applyFont="1" applyFill="1" applyBorder="1" applyAlignment="1">
      <alignment vertical="top" wrapText="1"/>
    </xf>
    <xf numFmtId="0" fontId="5" fillId="0" borderId="15" xfId="12" applyFont="1" applyFill="1" applyBorder="1" applyAlignment="1">
      <alignment horizontal="center" vertical="top"/>
    </xf>
    <xf numFmtId="169" fontId="5" fillId="0" borderId="15" xfId="12" applyNumberFormat="1" applyFont="1" applyFill="1" applyBorder="1" applyAlignment="1">
      <alignment horizontal="center" vertical="top"/>
    </xf>
    <xf numFmtId="4" fontId="5" fillId="0" borderId="16" xfId="12" applyNumberFormat="1" applyFont="1" applyFill="1" applyBorder="1" applyAlignment="1">
      <alignment horizontal="center" vertical="top"/>
    </xf>
    <xf numFmtId="0" fontId="19" fillId="0" borderId="9" xfId="0" applyFont="1" applyFill="1" applyBorder="1"/>
    <xf numFmtId="0" fontId="22" fillId="0" borderId="0" xfId="12" applyFont="1" applyFill="1"/>
    <xf numFmtId="3" fontId="22" fillId="0" borderId="1" xfId="0" applyNumberFormat="1" applyFont="1" applyFill="1" applyBorder="1" applyAlignment="1">
      <alignment vertical="top" wrapText="1"/>
    </xf>
    <xf numFmtId="4" fontId="22" fillId="0" borderId="17" xfId="0" applyNumberFormat="1" applyFont="1" applyFill="1" applyBorder="1" applyAlignment="1">
      <alignment vertical="top" wrapText="1"/>
    </xf>
    <xf numFmtId="3" fontId="18" fillId="0" borderId="1" xfId="0" applyNumberFormat="1" applyFont="1" applyFill="1" applyBorder="1" applyAlignment="1">
      <alignment vertical="top" wrapText="1"/>
    </xf>
    <xf numFmtId="4" fontId="18" fillId="0" borderId="17" xfId="0" applyNumberFormat="1" applyFont="1" applyFill="1" applyBorder="1" applyAlignment="1">
      <alignment vertical="top" wrapText="1"/>
    </xf>
    <xf numFmtId="0" fontId="7" fillId="0" borderId="0" xfId="12" applyFont="1" applyFill="1" applyBorder="1"/>
    <xf numFmtId="0" fontId="5" fillId="0" borderId="4" xfId="12" applyFont="1" applyFill="1" applyBorder="1" applyAlignment="1">
      <alignment horizontal="left" vertical="top" wrapText="1"/>
    </xf>
    <xf numFmtId="0" fontId="7" fillId="0" borderId="4" xfId="12" applyFont="1" applyFill="1" applyBorder="1" applyAlignment="1">
      <alignment vertical="top" wrapText="1"/>
    </xf>
    <xf numFmtId="0" fontId="7" fillId="0" borderId="1" xfId="12" applyFont="1" applyFill="1" applyBorder="1" applyAlignment="1">
      <alignment horizontal="center"/>
    </xf>
    <xf numFmtId="0" fontId="5" fillId="0" borderId="4" xfId="12" applyFont="1" applyFill="1" applyBorder="1" applyAlignment="1">
      <alignment vertical="top" wrapText="1"/>
    </xf>
    <xf numFmtId="0" fontId="5" fillId="0" borderId="1" xfId="12" applyFont="1" applyFill="1" applyBorder="1" applyAlignment="1">
      <alignment horizontal="center"/>
    </xf>
    <xf numFmtId="0" fontId="5" fillId="0" borderId="4" xfId="12" quotePrefix="1" applyNumberFormat="1" applyFont="1" applyFill="1" applyBorder="1" applyAlignment="1">
      <alignment horizontal="left" vertical="top"/>
    </xf>
    <xf numFmtId="3" fontId="5" fillId="0" borderId="1" xfId="12" quotePrefix="1" applyNumberFormat="1" applyFont="1" applyFill="1" applyBorder="1" applyAlignment="1">
      <alignment horizontal="center" vertical="top"/>
    </xf>
    <xf numFmtId="0" fontId="5" fillId="0" borderId="0" xfId="0" applyNumberFormat="1" applyFont="1" applyFill="1" applyAlignment="1">
      <alignment horizontal="left"/>
    </xf>
    <xf numFmtId="0" fontId="7" fillId="0" borderId="0" xfId="12" applyFont="1" applyFill="1" applyBorder="1" applyAlignment="1">
      <alignment vertical="top" wrapText="1"/>
    </xf>
    <xf numFmtId="0" fontId="5" fillId="0" borderId="1" xfId="12" quotePrefix="1" applyNumberFormat="1" applyFont="1" applyFill="1" applyBorder="1" applyAlignment="1">
      <alignment horizontal="left" vertical="top"/>
    </xf>
    <xf numFmtId="49" fontId="5" fillId="0" borderId="1" xfId="12" applyNumberFormat="1" applyFont="1" applyBorder="1" applyAlignment="1">
      <alignment vertical="top"/>
    </xf>
    <xf numFmtId="49" fontId="5" fillId="0" borderId="1" xfId="12" quotePrefix="1" applyNumberFormat="1" applyFont="1" applyBorder="1" applyAlignment="1">
      <alignment vertical="top"/>
    </xf>
    <xf numFmtId="49" fontId="5" fillId="0" borderId="1" xfId="12" applyNumberFormat="1" applyFont="1" applyFill="1" applyBorder="1" applyAlignment="1">
      <alignment vertical="top"/>
    </xf>
    <xf numFmtId="0" fontId="19" fillId="0" borderId="5" xfId="0" applyFont="1" applyBorder="1" applyAlignment="1"/>
    <xf numFmtId="0" fontId="5" fillId="2" borderId="6" xfId="12" applyFont="1" applyFill="1" applyBorder="1" applyAlignment="1">
      <alignment vertical="top"/>
    </xf>
    <xf numFmtId="0" fontId="5" fillId="2" borderId="14" xfId="12" applyFont="1" applyFill="1" applyBorder="1" applyAlignment="1">
      <alignment vertical="top"/>
    </xf>
    <xf numFmtId="49" fontId="5" fillId="0" borderId="3" xfId="12" applyNumberFormat="1" applyFont="1" applyBorder="1" applyAlignment="1">
      <alignment vertical="top"/>
    </xf>
    <xf numFmtId="3" fontId="5" fillId="3" borderId="1" xfId="1" applyNumberFormat="1" applyFont="1" applyFill="1" applyBorder="1" applyAlignment="1">
      <alignment horizontal="center" vertical="top" wrapText="1"/>
    </xf>
    <xf numFmtId="0" fontId="19" fillId="0" borderId="5" xfId="0" applyFont="1" applyFill="1" applyBorder="1" applyAlignment="1">
      <alignment horizontal="left"/>
    </xf>
    <xf numFmtId="49" fontId="5" fillId="0" borderId="2" xfId="12" applyNumberFormat="1" applyFont="1" applyFill="1" applyBorder="1" applyAlignment="1">
      <alignment horizontal="left" vertical="top"/>
    </xf>
    <xf numFmtId="49" fontId="5" fillId="0" borderId="3" xfId="12" applyNumberFormat="1" applyFont="1" applyFill="1" applyBorder="1" applyAlignment="1">
      <alignment horizontal="left" vertical="top"/>
    </xf>
    <xf numFmtId="0" fontId="19" fillId="0" borderId="1" xfId="0" applyFont="1" applyFill="1" applyBorder="1" applyAlignment="1">
      <alignment horizontal="left"/>
    </xf>
    <xf numFmtId="0" fontId="21" fillId="0" borderId="0" xfId="0" applyFont="1" applyFill="1" applyAlignment="1">
      <alignment horizontal="left"/>
    </xf>
    <xf numFmtId="1" fontId="5" fillId="0" borderId="0" xfId="12" applyNumberFormat="1" applyFont="1" applyFill="1" applyAlignment="1">
      <alignment horizontal="center" vertical="top"/>
    </xf>
    <xf numFmtId="1" fontId="5" fillId="0" borderId="0" xfId="12" applyNumberFormat="1" applyFont="1" applyFill="1" applyAlignment="1">
      <alignment vertical="top"/>
    </xf>
    <xf numFmtId="49" fontId="5" fillId="0" borderId="0" xfId="12" applyNumberFormat="1" applyFont="1" applyFill="1" applyBorder="1" applyAlignment="1">
      <alignment horizontal="center" vertical="top"/>
    </xf>
    <xf numFmtId="1" fontId="5" fillId="0" borderId="0" xfId="12" applyNumberFormat="1" applyFont="1" applyFill="1" applyBorder="1" applyAlignment="1">
      <alignment horizontal="center" vertical="top"/>
    </xf>
    <xf numFmtId="4" fontId="19" fillId="0" borderId="1" xfId="0" applyNumberFormat="1" applyFont="1" applyFill="1" applyBorder="1" applyAlignment="1">
      <alignment horizontal="center" vertical="top"/>
    </xf>
    <xf numFmtId="0" fontId="19" fillId="0" borderId="0" xfId="0" applyFont="1" applyFill="1"/>
    <xf numFmtId="3" fontId="5" fillId="0" borderId="1" xfId="1" applyNumberFormat="1" applyFont="1" applyFill="1" applyBorder="1" applyAlignment="1">
      <alignment horizontal="center" vertical="top" wrapText="1"/>
    </xf>
    <xf numFmtId="1" fontId="5" fillId="0" borderId="3" xfId="12" applyNumberFormat="1" applyFont="1" applyFill="1" applyBorder="1" applyAlignment="1">
      <alignment horizontal="center" vertical="top"/>
    </xf>
    <xf numFmtId="164" fontId="5" fillId="0" borderId="1" xfId="1" applyFont="1" applyFill="1" applyBorder="1" applyAlignment="1">
      <alignment horizontal="center"/>
    </xf>
    <xf numFmtId="2" fontId="5" fillId="0" borderId="1" xfId="13" applyNumberFormat="1" applyFont="1" applyFill="1" applyBorder="1" applyAlignment="1">
      <alignment horizontal="center" vertical="top"/>
    </xf>
    <xf numFmtId="0" fontId="21" fillId="0" borderId="0" xfId="0" applyFont="1" applyFill="1" applyAlignment="1">
      <alignment horizontal="center"/>
    </xf>
    <xf numFmtId="0" fontId="5" fillId="3" borderId="0" xfId="0" applyFont="1" applyFill="1" applyBorder="1" applyAlignment="1">
      <alignment horizontal="left" vertical="top" wrapText="1"/>
    </xf>
    <xf numFmtId="0" fontId="0" fillId="3" borderId="1" xfId="0" applyFill="1" applyBorder="1" applyAlignment="1">
      <alignment horizontal="center" vertical="top"/>
    </xf>
    <xf numFmtId="0" fontId="5" fillId="3" borderId="1" xfId="12" applyFont="1" applyFill="1" applyBorder="1" applyAlignment="1">
      <alignment vertical="top" wrapText="1"/>
    </xf>
    <xf numFmtId="164" fontId="5" fillId="3" borderId="1" xfId="1" applyFont="1" applyFill="1" applyBorder="1" applyAlignment="1">
      <alignment horizontal="center" vertical="top"/>
    </xf>
    <xf numFmtId="49" fontId="5" fillId="0" borderId="18" xfId="12" applyNumberFormat="1" applyFont="1" applyFill="1" applyBorder="1" applyAlignment="1">
      <alignment horizontal="left" vertical="top" wrapText="1"/>
    </xf>
    <xf numFmtId="49" fontId="7" fillId="0" borderId="1" xfId="0" applyNumberFormat="1" applyFont="1" applyFill="1" applyBorder="1" applyAlignment="1">
      <alignment horizontal="left" vertical="top" wrapText="1"/>
    </xf>
    <xf numFmtId="3" fontId="7" fillId="0" borderId="1" xfId="1" applyNumberFormat="1" applyFont="1" applyFill="1" applyBorder="1" applyAlignment="1">
      <alignment vertical="top" wrapText="1"/>
    </xf>
    <xf numFmtId="49" fontId="5" fillId="0" borderId="1" xfId="0" applyNumberFormat="1" applyFont="1" applyFill="1" applyBorder="1" applyAlignment="1">
      <alignment horizontal="left" vertical="top" wrapText="1"/>
    </xf>
    <xf numFmtId="0" fontId="5" fillId="0" borderId="0" xfId="0" applyFont="1" applyFill="1" applyAlignment="1">
      <alignment horizontal="center"/>
    </xf>
    <xf numFmtId="0" fontId="5" fillId="0" borderId="11" xfId="0" applyFont="1" applyFill="1" applyBorder="1" applyAlignment="1">
      <alignment horizontal="center"/>
    </xf>
    <xf numFmtId="0" fontId="5" fillId="3" borderId="1" xfId="12" applyFont="1" applyFill="1" applyBorder="1" applyAlignment="1">
      <alignment horizontal="left" wrapText="1"/>
    </xf>
    <xf numFmtId="0" fontId="18" fillId="3" borderId="1" xfId="12" applyFont="1" applyFill="1" applyBorder="1" applyAlignment="1">
      <alignment horizontal="center" vertical="top" wrapText="1"/>
    </xf>
    <xf numFmtId="0" fontId="5" fillId="3" borderId="1" xfId="0" applyFont="1" applyFill="1" applyBorder="1" applyAlignment="1">
      <alignment horizontal="justify" vertical="top" wrapText="1"/>
    </xf>
    <xf numFmtId="0" fontId="18" fillId="3" borderId="1" xfId="0" applyFont="1" applyFill="1" applyBorder="1" applyAlignment="1">
      <alignment horizontal="justify" vertical="top" wrapText="1"/>
    </xf>
    <xf numFmtId="3" fontId="7" fillId="3" borderId="1" xfId="1" applyNumberFormat="1" applyFont="1" applyFill="1" applyBorder="1" applyAlignment="1">
      <alignment vertical="top"/>
    </xf>
    <xf numFmtId="0" fontId="7" fillId="3" borderId="1" xfId="0" applyFont="1" applyFill="1" applyBorder="1" applyAlignment="1">
      <alignment horizontal="center" vertical="top"/>
    </xf>
    <xf numFmtId="3" fontId="5" fillId="0" borderId="1" xfId="12" applyNumberFormat="1" applyFont="1" applyFill="1" applyBorder="1" applyAlignment="1">
      <alignment horizontal="center" vertical="top" wrapText="1"/>
    </xf>
    <xf numFmtId="0" fontId="5" fillId="0" borderId="4" xfId="12" quotePrefix="1" applyNumberFormat="1" applyFont="1" applyBorder="1" applyAlignment="1">
      <alignment horizontal="left" vertical="top"/>
    </xf>
    <xf numFmtId="0" fontId="5" fillId="0" borderId="4" xfId="12" applyFont="1" applyBorder="1" applyAlignment="1">
      <alignment horizontal="center" vertical="top" wrapText="1"/>
    </xf>
    <xf numFmtId="49" fontId="5" fillId="3" borderId="1" xfId="0" applyNumberFormat="1" applyFont="1" applyFill="1" applyBorder="1"/>
    <xf numFmtId="0" fontId="5" fillId="3" borderId="1" xfId="0" applyFont="1" applyFill="1" applyBorder="1" applyAlignment="1">
      <alignment wrapText="1"/>
    </xf>
    <xf numFmtId="0" fontId="5" fillId="3" borderId="4" xfId="0" applyFont="1" applyFill="1" applyBorder="1" applyAlignment="1">
      <alignment horizontal="center" vertical="top" wrapText="1"/>
    </xf>
    <xf numFmtId="0" fontId="5" fillId="3" borderId="1" xfId="0" applyNumberFormat="1" applyFont="1" applyFill="1" applyBorder="1" applyAlignment="1">
      <alignment horizontal="center"/>
    </xf>
    <xf numFmtId="4" fontId="5" fillId="3" borderId="1" xfId="0" applyNumberFormat="1" applyFont="1" applyFill="1" applyBorder="1" applyAlignment="1">
      <alignment horizontal="center" vertical="top"/>
    </xf>
    <xf numFmtId="49" fontId="5" fillId="3" borderId="4" xfId="0" applyNumberFormat="1" applyFont="1" applyFill="1" applyBorder="1" applyAlignment="1">
      <alignment horizontal="left" vertical="top"/>
    </xf>
    <xf numFmtId="0" fontId="5" fillId="3" borderId="4" xfId="0" applyNumberFormat="1" applyFont="1" applyFill="1" applyBorder="1" applyAlignment="1">
      <alignment horizontal="center" vertical="top"/>
    </xf>
    <xf numFmtId="172" fontId="5" fillId="3" borderId="1" xfId="6" applyNumberFormat="1" applyFont="1" applyFill="1" applyBorder="1" applyAlignment="1">
      <alignment horizontal="center" vertical="top" wrapText="1"/>
    </xf>
    <xf numFmtId="0" fontId="5" fillId="3" borderId="4" xfId="0" applyNumberFormat="1" applyFont="1" applyFill="1" applyBorder="1" applyAlignment="1">
      <alignment horizontal="center" vertical="center"/>
    </xf>
    <xf numFmtId="0" fontId="5" fillId="3" borderId="4" xfId="0" applyNumberFormat="1" applyFont="1" applyFill="1" applyBorder="1" applyAlignment="1">
      <alignment horizontal="center"/>
    </xf>
    <xf numFmtId="0" fontId="5" fillId="3" borderId="1" xfId="12" applyFill="1" applyBorder="1" applyAlignment="1">
      <alignment vertical="center"/>
    </xf>
    <xf numFmtId="0" fontId="5" fillId="3" borderId="1" xfId="12" applyFill="1" applyBorder="1" applyAlignment="1">
      <alignment horizontal="center" vertical="center"/>
    </xf>
    <xf numFmtId="0" fontId="5" fillId="3" borderId="1" xfId="12" applyNumberFormat="1" applyFill="1" applyBorder="1" applyAlignment="1">
      <alignment horizontal="center" vertical="center"/>
    </xf>
    <xf numFmtId="0" fontId="5" fillId="3" borderId="1" xfId="12" applyFont="1" applyFill="1" applyBorder="1" applyAlignment="1">
      <alignment horizontal="center" vertical="center"/>
    </xf>
    <xf numFmtId="0" fontId="5" fillId="3" borderId="1" xfId="12" applyFont="1" applyFill="1" applyBorder="1" applyAlignment="1">
      <alignment wrapText="1"/>
    </xf>
    <xf numFmtId="0" fontId="18" fillId="0" borderId="1" xfId="13" applyFont="1" applyFill="1" applyBorder="1" applyAlignment="1">
      <alignment horizontal="left" vertical="top" wrapText="1"/>
    </xf>
    <xf numFmtId="0" fontId="7" fillId="0" borderId="4" xfId="13" applyFont="1" applyBorder="1" applyAlignment="1">
      <alignment horizontal="center" vertical="top" wrapText="1"/>
    </xf>
    <xf numFmtId="0" fontId="7" fillId="0" borderId="1" xfId="13" applyFont="1" applyFill="1" applyBorder="1" applyAlignment="1">
      <alignment horizontal="left" vertical="top" wrapText="1"/>
    </xf>
    <xf numFmtId="2" fontId="7" fillId="0" borderId="1" xfId="13" applyNumberFormat="1" applyFont="1" applyFill="1" applyBorder="1" applyAlignment="1">
      <alignment horizontal="center" vertical="top"/>
    </xf>
    <xf numFmtId="3" fontId="7" fillId="0" borderId="1" xfId="13" applyNumberFormat="1" applyFont="1" applyFill="1" applyBorder="1" applyAlignment="1">
      <alignment horizontal="center" vertical="top"/>
    </xf>
    <xf numFmtId="0" fontId="5" fillId="0" borderId="4" xfId="13" applyBorder="1" applyAlignment="1">
      <alignment horizontal="center" vertical="top" wrapText="1"/>
    </xf>
    <xf numFmtId="0" fontId="5" fillId="0" borderId="4" xfId="13" applyBorder="1" applyAlignment="1">
      <alignment horizontal="left" vertical="top" wrapText="1"/>
    </xf>
    <xf numFmtId="2" fontId="5" fillId="0" borderId="4" xfId="13" applyNumberFormat="1" applyBorder="1" applyAlignment="1">
      <alignment horizontal="center" vertical="top"/>
    </xf>
    <xf numFmtId="3" fontId="5" fillId="0" borderId="1" xfId="13" applyNumberFormat="1" applyFont="1" applyBorder="1" applyAlignment="1">
      <alignment horizontal="center" vertical="top"/>
    </xf>
    <xf numFmtId="0" fontId="5" fillId="0" borderId="1" xfId="13" applyFont="1" applyBorder="1" applyAlignment="1">
      <alignment horizontal="center" vertical="top" wrapText="1"/>
    </xf>
    <xf numFmtId="2" fontId="5" fillId="0" borderId="1" xfId="13" applyNumberFormat="1" applyFill="1" applyBorder="1" applyAlignment="1">
      <alignment horizontal="center" vertical="top"/>
    </xf>
    <xf numFmtId="3" fontId="5" fillId="0" borderId="1" xfId="13" applyNumberFormat="1" applyFont="1" applyFill="1" applyBorder="1" applyAlignment="1">
      <alignment horizontal="center" vertical="top"/>
    </xf>
    <xf numFmtId="0" fontId="7" fillId="0" borderId="0" xfId="13" applyFont="1" applyBorder="1" applyAlignment="1">
      <alignment vertical="top" wrapText="1"/>
    </xf>
    <xf numFmtId="0" fontId="7" fillId="0" borderId="1" xfId="13" applyFont="1" applyBorder="1" applyAlignment="1">
      <alignment horizontal="center" vertical="top"/>
    </xf>
    <xf numFmtId="1" fontId="7" fillId="0" borderId="1" xfId="13" applyNumberFormat="1" applyFont="1" applyBorder="1" applyAlignment="1">
      <alignment horizontal="center" vertical="top"/>
    </xf>
    <xf numFmtId="0" fontId="5" fillId="0" borderId="0" xfId="13" applyFont="1" applyBorder="1" applyAlignment="1">
      <alignment vertical="top" wrapText="1"/>
    </xf>
    <xf numFmtId="1" fontId="5" fillId="0" borderId="1" xfId="13" applyNumberFormat="1" applyFont="1" applyBorder="1" applyAlignment="1">
      <alignment horizontal="center" vertical="top"/>
    </xf>
    <xf numFmtId="2" fontId="5" fillId="0" borderId="1" xfId="13" applyNumberFormat="1" applyBorder="1" applyAlignment="1">
      <alignment horizontal="center" vertical="top" wrapText="1"/>
    </xf>
    <xf numFmtId="0" fontId="7" fillId="0" borderId="1" xfId="13" applyFont="1" applyBorder="1" applyAlignment="1">
      <alignment horizontal="left" vertical="top" wrapText="1"/>
    </xf>
    <xf numFmtId="0" fontId="5" fillId="0" borderId="1" xfId="13" applyBorder="1" applyAlignment="1">
      <alignment horizontal="center" vertical="top"/>
    </xf>
    <xf numFmtId="0" fontId="5" fillId="0" borderId="1" xfId="20" applyNumberFormat="1" applyFont="1" applyFill="1" applyBorder="1" applyAlignment="1">
      <alignment horizontal="center" vertical="top"/>
    </xf>
    <xf numFmtId="0" fontId="5" fillId="0" borderId="1" xfId="12" applyNumberFormat="1" applyFont="1" applyFill="1" applyBorder="1" applyAlignment="1">
      <alignment horizontal="center" vertical="top"/>
    </xf>
    <xf numFmtId="0" fontId="5" fillId="0" borderId="1" xfId="16" applyFont="1" applyBorder="1" applyAlignment="1">
      <alignment horizontal="left" vertical="top"/>
    </xf>
    <xf numFmtId="0" fontId="5" fillId="0" borderId="1" xfId="16" applyFont="1" applyBorder="1" applyAlignment="1">
      <alignment vertical="top"/>
    </xf>
    <xf numFmtId="0" fontId="5" fillId="0" borderId="1" xfId="16" applyFont="1" applyBorder="1" applyAlignment="1">
      <alignment vertical="top" wrapText="1"/>
    </xf>
    <xf numFmtId="0" fontId="5" fillId="0" borderId="1" xfId="16" applyFont="1" applyBorder="1" applyAlignment="1">
      <alignment horizontal="center" vertical="center"/>
    </xf>
    <xf numFmtId="0" fontId="19" fillId="0" borderId="1" xfId="19" applyFont="1" applyBorder="1" applyAlignment="1">
      <alignment horizontal="left" vertical="top" wrapText="1"/>
    </xf>
    <xf numFmtId="167" fontId="7" fillId="0" borderId="1" xfId="4" applyFont="1" applyBorder="1" applyAlignment="1">
      <alignment vertical="top"/>
    </xf>
    <xf numFmtId="0" fontId="19" fillId="0" borderId="1" xfId="19" applyFont="1" applyBorder="1" applyAlignment="1">
      <alignment vertical="top" wrapText="1"/>
    </xf>
    <xf numFmtId="0" fontId="18" fillId="0" borderId="1" xfId="16" applyFont="1" applyBorder="1" applyAlignment="1">
      <alignment vertical="top" wrapText="1"/>
    </xf>
    <xf numFmtId="0" fontId="18" fillId="0" borderId="0" xfId="0" applyFont="1" applyFill="1" applyAlignment="1">
      <alignment vertical="top"/>
    </xf>
    <xf numFmtId="0" fontId="18" fillId="0" borderId="1" xfId="12" applyNumberFormat="1" applyFont="1" applyFill="1" applyBorder="1" applyAlignment="1">
      <alignment horizontal="left" vertical="top"/>
    </xf>
    <xf numFmtId="0" fontId="7" fillId="0" borderId="1" xfId="13" applyFont="1" applyFill="1" applyBorder="1" applyAlignment="1">
      <alignment horizontal="center" vertical="top" wrapText="1"/>
    </xf>
    <xf numFmtId="2" fontId="22" fillId="0" borderId="1" xfId="13" applyNumberFormat="1" applyFont="1" applyFill="1" applyBorder="1" applyAlignment="1">
      <alignment horizontal="center" vertical="top"/>
    </xf>
    <xf numFmtId="3" fontId="22" fillId="0" borderId="1" xfId="13" applyNumberFormat="1" applyFont="1" applyFill="1" applyBorder="1" applyAlignment="1">
      <alignment horizontal="center" vertical="top"/>
    </xf>
    <xf numFmtId="4" fontId="7" fillId="0" borderId="1" xfId="19" applyNumberFormat="1" applyFont="1" applyFill="1" applyBorder="1" applyAlignment="1">
      <alignment horizontal="right" vertical="top"/>
    </xf>
    <xf numFmtId="0" fontId="5" fillId="0" borderId="1" xfId="13" applyFont="1" applyFill="1" applyBorder="1" applyAlignment="1">
      <alignment horizontal="center" vertical="top" wrapText="1"/>
    </xf>
    <xf numFmtId="2" fontId="18" fillId="0" borderId="1" xfId="13" applyNumberFormat="1" applyFont="1" applyFill="1" applyBorder="1" applyAlignment="1">
      <alignment horizontal="center" vertical="top"/>
    </xf>
    <xf numFmtId="3" fontId="18" fillId="0" borderId="1" xfId="13" applyNumberFormat="1" applyFont="1" applyFill="1" applyBorder="1" applyAlignment="1">
      <alignment horizontal="center" vertical="top"/>
    </xf>
    <xf numFmtId="4" fontId="5" fillId="0" borderId="1" xfId="19" applyNumberFormat="1" applyFill="1" applyBorder="1" applyAlignment="1">
      <alignment horizontal="right" vertical="top"/>
    </xf>
    <xf numFmtId="0" fontId="5" fillId="3" borderId="1" xfId="13" applyFont="1" applyFill="1" applyBorder="1" applyAlignment="1">
      <alignment horizontal="center" vertical="top" wrapText="1"/>
    </xf>
    <xf numFmtId="3" fontId="5" fillId="3" borderId="1" xfId="13" applyNumberFormat="1" applyFont="1" applyFill="1" applyBorder="1" applyAlignment="1">
      <alignment horizontal="center" vertical="top"/>
    </xf>
    <xf numFmtId="4" fontId="5" fillId="3" borderId="1" xfId="2" applyNumberFormat="1" applyFont="1" applyFill="1" applyBorder="1" applyAlignment="1">
      <alignment horizontal="right" vertical="top"/>
    </xf>
    <xf numFmtId="0" fontId="5" fillId="0" borderId="1" xfId="13" applyFill="1" applyBorder="1" applyAlignment="1">
      <alignment horizontal="center" vertical="top"/>
    </xf>
    <xf numFmtId="4" fontId="0" fillId="0" borderId="1" xfId="2" applyNumberFormat="1" applyFont="1" applyFill="1" applyBorder="1" applyAlignment="1">
      <alignment horizontal="right" vertical="top"/>
    </xf>
    <xf numFmtId="0" fontId="5" fillId="0" borderId="4" xfId="13" applyFont="1" applyFill="1" applyBorder="1" applyAlignment="1">
      <alignment horizontal="center" vertical="top" wrapText="1"/>
    </xf>
    <xf numFmtId="3" fontId="5" fillId="0" borderId="1" xfId="13" applyNumberFormat="1" applyFill="1" applyBorder="1" applyAlignment="1">
      <alignment horizontal="center" vertical="top"/>
    </xf>
    <xf numFmtId="4" fontId="0" fillId="0" borderId="1" xfId="21" applyNumberFormat="1" applyFont="1" applyFill="1" applyBorder="1" applyAlignment="1">
      <alignment horizontal="right" vertical="top"/>
    </xf>
    <xf numFmtId="0" fontId="5" fillId="0" borderId="1" xfId="13" applyFont="1" applyFill="1" applyBorder="1" applyAlignment="1">
      <alignment horizontal="left" vertical="top" wrapText="1"/>
    </xf>
    <xf numFmtId="0" fontId="7" fillId="0" borderId="1" xfId="13" applyFont="1" applyBorder="1" applyAlignment="1">
      <alignment vertical="top" wrapText="1"/>
    </xf>
    <xf numFmtId="4" fontId="5" fillId="0" borderId="9" xfId="12" applyNumberFormat="1" applyFont="1" applyFill="1" applyBorder="1" applyAlignment="1">
      <alignment horizontal="center" vertical="top"/>
    </xf>
    <xf numFmtId="0" fontId="18" fillId="0" borderId="1" xfId="12" applyFont="1" applyFill="1" applyBorder="1" applyAlignment="1">
      <alignment vertical="top" wrapText="1"/>
    </xf>
    <xf numFmtId="0" fontId="18" fillId="0" borderId="1" xfId="13" applyFont="1" applyFill="1" applyBorder="1" applyAlignment="1">
      <alignment vertical="top" wrapText="1"/>
    </xf>
    <xf numFmtId="0" fontId="5" fillId="0" borderId="1" xfId="19" applyFont="1" applyFill="1" applyBorder="1" applyAlignment="1">
      <alignment vertical="top" wrapText="1"/>
    </xf>
    <xf numFmtId="0" fontId="5" fillId="0" borderId="4" xfId="12" applyFont="1" applyFill="1" applyBorder="1" applyAlignment="1">
      <alignment horizontal="justify" vertical="top" wrapText="1"/>
    </xf>
    <xf numFmtId="0" fontId="7" fillId="0" borderId="1" xfId="16" applyFont="1" applyBorder="1" applyAlignment="1">
      <alignment vertical="top"/>
    </xf>
    <xf numFmtId="0" fontId="7" fillId="0" borderId="1" xfId="16" applyFont="1" applyBorder="1" applyAlignment="1">
      <alignment vertical="top" wrapText="1"/>
    </xf>
    <xf numFmtId="0" fontId="7" fillId="0" borderId="1" xfId="16" applyFont="1" applyBorder="1" applyAlignment="1">
      <alignment horizontal="center" vertical="top"/>
    </xf>
    <xf numFmtId="0" fontId="5" fillId="0" borderId="1" xfId="16" applyFont="1" applyBorder="1" applyAlignment="1">
      <alignment horizontal="center" vertical="top"/>
    </xf>
    <xf numFmtId="0" fontId="5" fillId="0" borderId="1" xfId="18" applyFont="1" applyBorder="1" applyAlignment="1">
      <alignment horizontal="center" vertical="center"/>
    </xf>
    <xf numFmtId="3" fontId="5" fillId="0" borderId="1" xfId="13" quotePrefix="1" applyNumberFormat="1" applyFont="1" applyBorder="1" applyAlignment="1">
      <alignment horizontal="center" vertical="top" wrapText="1"/>
    </xf>
    <xf numFmtId="9" fontId="5" fillId="0" borderId="1" xfId="4" applyNumberFormat="1" applyFont="1" applyBorder="1" applyAlignment="1">
      <alignment vertical="top"/>
    </xf>
    <xf numFmtId="2" fontId="5" fillId="0" borderId="1" xfId="13" applyNumberFormat="1" applyBorder="1" applyAlignment="1">
      <alignment horizontal="center" vertical="top"/>
    </xf>
    <xf numFmtId="9" fontId="5" fillId="0" borderId="1" xfId="21" quotePrefix="1" applyFont="1" applyBorder="1" applyAlignment="1">
      <alignment horizontal="center" vertical="top" wrapText="1"/>
    </xf>
    <xf numFmtId="0" fontId="5" fillId="0" borderId="1" xfId="18" applyFont="1" applyBorder="1" applyAlignment="1">
      <alignment horizontal="center" vertical="center" wrapText="1"/>
    </xf>
    <xf numFmtId="0" fontId="7" fillId="0" borderId="1" xfId="18" applyFont="1" applyBorder="1" applyAlignment="1">
      <alignment horizontal="center" vertical="center"/>
    </xf>
    <xf numFmtId="0" fontId="7" fillId="0" borderId="1" xfId="18" applyFont="1" applyBorder="1" applyAlignment="1">
      <alignment horizontal="center" vertical="center" wrapText="1"/>
    </xf>
    <xf numFmtId="0" fontId="5" fillId="0" borderId="1" xfId="16" applyFont="1" applyFill="1" applyBorder="1" applyAlignment="1">
      <alignment vertical="top"/>
    </xf>
    <xf numFmtId="0" fontId="5" fillId="0" borderId="1" xfId="16" applyFont="1" applyFill="1" applyBorder="1" applyAlignment="1">
      <alignment vertical="top" wrapText="1"/>
    </xf>
    <xf numFmtId="0" fontId="5" fillId="0" borderId="1" xfId="16" applyFont="1" applyFill="1" applyBorder="1" applyAlignment="1">
      <alignment horizontal="center" vertical="top"/>
    </xf>
    <xf numFmtId="0" fontId="7" fillId="0" borderId="1" xfId="19" applyFont="1" applyFill="1" applyBorder="1" applyAlignment="1">
      <alignment horizontal="center" vertical="top" wrapText="1"/>
    </xf>
    <xf numFmtId="0" fontId="7" fillId="0" borderId="1" xfId="19" applyFont="1" applyFill="1" applyBorder="1" applyAlignment="1">
      <alignment vertical="top" wrapText="1"/>
    </xf>
    <xf numFmtId="0" fontId="5" fillId="0" borderId="1" xfId="19" applyFont="1" applyFill="1" applyBorder="1" applyAlignment="1">
      <alignment horizontal="center" vertical="top" wrapText="1"/>
    </xf>
    <xf numFmtId="1" fontId="5" fillId="0" borderId="1" xfId="19" applyNumberFormat="1" applyFont="1" applyFill="1" applyBorder="1" applyAlignment="1">
      <alignment horizontal="center" vertical="top"/>
    </xf>
    <xf numFmtId="0" fontId="18" fillId="0" borderId="1" xfId="12" applyFont="1" applyFill="1" applyBorder="1" applyAlignment="1">
      <alignment horizontal="left" vertical="top"/>
    </xf>
    <xf numFmtId="0" fontId="5" fillId="0" borderId="5" xfId="0" applyFont="1" applyBorder="1"/>
    <xf numFmtId="0" fontId="19" fillId="0" borderId="1" xfId="19" applyFont="1" applyBorder="1" applyAlignment="1">
      <alignment horizontal="center" vertical="top" wrapText="1"/>
    </xf>
    <xf numFmtId="0" fontId="19" fillId="0" borderId="1" xfId="19" applyFont="1" applyBorder="1" applyAlignment="1">
      <alignment horizontal="right" vertical="top" wrapText="1"/>
    </xf>
    <xf numFmtId="171" fontId="5" fillId="0" borderId="1" xfId="2" applyNumberFormat="1" applyFont="1" applyFill="1" applyBorder="1" applyAlignment="1">
      <alignment horizontal="center" vertical="top"/>
    </xf>
    <xf numFmtId="0" fontId="23" fillId="0" borderId="1" xfId="19" applyFont="1" applyBorder="1" applyAlignment="1">
      <alignment vertical="top" wrapText="1"/>
    </xf>
    <xf numFmtId="0" fontId="5" fillId="0" borderId="1" xfId="19" applyFont="1" applyBorder="1" applyAlignment="1">
      <alignment horizontal="left" vertical="top" wrapText="1"/>
    </xf>
    <xf numFmtId="1" fontId="5" fillId="0" borderId="1" xfId="19" applyNumberFormat="1" applyFont="1" applyBorder="1" applyAlignment="1">
      <alignment horizontal="center" vertical="top" wrapText="1"/>
    </xf>
    <xf numFmtId="49" fontId="7" fillId="0" borderId="1" xfId="19" applyNumberFormat="1" applyFont="1" applyFill="1" applyBorder="1" applyAlignment="1">
      <alignment horizontal="left" vertical="top" wrapText="1"/>
    </xf>
    <xf numFmtId="0" fontId="5" fillId="0" borderId="1" xfId="19" applyFont="1" applyFill="1" applyBorder="1" applyAlignment="1">
      <alignment horizontal="center"/>
    </xf>
    <xf numFmtId="175" fontId="5" fillId="0" borderId="1" xfId="2" applyNumberFormat="1" applyFont="1" applyFill="1" applyBorder="1" applyAlignment="1">
      <alignment horizontal="center"/>
    </xf>
    <xf numFmtId="4" fontId="5" fillId="0" borderId="1" xfId="19" applyNumberFormat="1" applyFont="1" applyFill="1" applyBorder="1" applyAlignment="1">
      <alignment horizontal="right"/>
    </xf>
    <xf numFmtId="0" fontId="5" fillId="0" borderId="1" xfId="19" applyFont="1" applyFill="1" applyBorder="1" applyAlignment="1">
      <alignment horizontal="right" wrapText="1"/>
    </xf>
    <xf numFmtId="49" fontId="5" fillId="0" borderId="1" xfId="19" applyNumberFormat="1" applyFont="1" applyFill="1" applyBorder="1" applyAlignment="1">
      <alignment horizontal="left" vertical="top" wrapText="1"/>
    </xf>
    <xf numFmtId="0" fontId="5" fillId="0" borderId="1" xfId="19" applyFont="1" applyFill="1" applyBorder="1" applyAlignment="1">
      <alignment vertical="center" wrapText="1"/>
    </xf>
    <xf numFmtId="0" fontId="5" fillId="0" borderId="1" xfId="19" applyFont="1" applyFill="1" applyBorder="1" applyAlignment="1">
      <alignment horizontal="center" vertical="center"/>
    </xf>
    <xf numFmtId="176" fontId="5" fillId="0" borderId="1" xfId="2" applyNumberFormat="1" applyFont="1" applyFill="1" applyBorder="1" applyAlignment="1">
      <alignment horizontal="center" vertical="center"/>
    </xf>
    <xf numFmtId="0" fontId="5" fillId="0" borderId="1" xfId="19" applyFont="1" applyFill="1" applyBorder="1" applyAlignment="1">
      <alignment horizontal="center" vertical="center" wrapText="1"/>
    </xf>
    <xf numFmtId="1" fontId="5" fillId="0" borderId="1" xfId="19" applyNumberFormat="1" applyFont="1" applyFill="1" applyBorder="1" applyAlignment="1">
      <alignment horizontal="center" vertical="center" wrapText="1"/>
    </xf>
    <xf numFmtId="0" fontId="5" fillId="3" borderId="0" xfId="13" applyFill="1" applyBorder="1" applyAlignment="1">
      <alignment vertical="top"/>
    </xf>
    <xf numFmtId="0" fontId="7" fillId="0" borderId="1" xfId="13" applyFont="1" applyFill="1" applyBorder="1" applyAlignment="1">
      <alignment vertical="center" wrapText="1"/>
    </xf>
    <xf numFmtId="0" fontId="7" fillId="0" borderId="1" xfId="13"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9" applyFont="1" applyFill="1" applyBorder="1" applyAlignment="1">
      <alignment horizontal="justify" vertical="center" wrapText="1"/>
    </xf>
    <xf numFmtId="0" fontId="7" fillId="0" borderId="1" xfId="13" applyFont="1" applyFill="1" applyBorder="1" applyAlignment="1">
      <alignment horizontal="left" vertical="center" wrapText="1"/>
    </xf>
    <xf numFmtId="3" fontId="5" fillId="0" borderId="1" xfId="13" applyNumberFormat="1" applyFill="1" applyBorder="1" applyAlignment="1">
      <alignment horizontal="center" vertical="center"/>
    </xf>
    <xf numFmtId="0" fontId="5" fillId="0" borderId="1" xfId="13" applyFont="1" applyFill="1" applyBorder="1" applyAlignment="1">
      <alignment horizontal="left" vertical="center" wrapText="1"/>
    </xf>
    <xf numFmtId="3" fontId="7" fillId="0" borderId="1" xfId="13" applyNumberFormat="1" applyFont="1" applyFill="1" applyBorder="1" applyAlignment="1">
      <alignment horizontal="center" vertical="center"/>
    </xf>
    <xf numFmtId="164" fontId="7" fillId="0" borderId="1" xfId="2" applyFont="1" applyFill="1" applyBorder="1" applyAlignment="1">
      <alignment horizontal="center" vertical="top"/>
    </xf>
    <xf numFmtId="164" fontId="16" fillId="0" borderId="1" xfId="2" applyFill="1" applyBorder="1" applyAlignment="1">
      <alignment horizontal="center" vertical="top"/>
    </xf>
    <xf numFmtId="0" fontId="7" fillId="0" borderId="1" xfId="19" applyFont="1" applyFill="1" applyBorder="1" applyAlignment="1">
      <alignment vertical="center" wrapText="1"/>
    </xf>
    <xf numFmtId="0" fontId="7" fillId="0" borderId="1" xfId="19" applyFont="1" applyFill="1" applyBorder="1" applyAlignment="1">
      <alignment horizontal="center" vertical="center" wrapText="1"/>
    </xf>
    <xf numFmtId="4" fontId="7" fillId="0" borderId="1" xfId="19" applyNumberFormat="1" applyFont="1" applyFill="1" applyBorder="1" applyAlignment="1">
      <alignment horizontal="center" vertical="top"/>
    </xf>
    <xf numFmtId="164" fontId="7" fillId="0" borderId="1" xfId="2" applyFont="1" applyFill="1" applyBorder="1" applyAlignment="1">
      <alignment horizontal="right" vertical="top"/>
    </xf>
    <xf numFmtId="164" fontId="0" fillId="0" borderId="1" xfId="2" applyFont="1" applyFill="1" applyBorder="1" applyAlignment="1">
      <alignment horizontal="right" vertical="top"/>
    </xf>
    <xf numFmtId="3" fontId="5" fillId="0" borderId="1" xfId="13" applyNumberFormat="1" applyFont="1" applyFill="1" applyBorder="1" applyAlignment="1">
      <alignment horizontal="center" vertical="center"/>
    </xf>
    <xf numFmtId="3" fontId="5" fillId="0" borderId="1" xfId="13" applyNumberFormat="1" applyFont="1" applyFill="1" applyBorder="1" applyAlignment="1">
      <alignment horizontal="center" vertical="center" wrapText="1"/>
    </xf>
    <xf numFmtId="0" fontId="5" fillId="0" borderId="1" xfId="13" applyFont="1" applyFill="1" applyBorder="1" applyAlignment="1">
      <alignment vertical="center" wrapText="1"/>
    </xf>
    <xf numFmtId="0" fontId="5" fillId="3" borderId="1" xfId="13" applyFont="1" applyFill="1" applyBorder="1" applyAlignment="1">
      <alignment horizontal="center" vertical="center" wrapText="1"/>
    </xf>
    <xf numFmtId="0" fontId="5" fillId="0" borderId="1" xfId="13" applyFont="1" applyFill="1" applyBorder="1" applyAlignment="1">
      <alignment horizontal="justify" vertical="center" wrapText="1"/>
    </xf>
    <xf numFmtId="0" fontId="5" fillId="5" borderId="1" xfId="13" applyFont="1" applyFill="1" applyBorder="1" applyAlignment="1">
      <alignment horizontal="center" vertical="top"/>
    </xf>
    <xf numFmtId="0" fontId="7" fillId="5" borderId="1" xfId="13" applyFont="1" applyFill="1" applyBorder="1" applyAlignment="1">
      <alignment horizontal="left" vertical="top" wrapText="1"/>
    </xf>
    <xf numFmtId="0" fontId="7" fillId="5" borderId="1" xfId="13" applyFont="1" applyFill="1" applyBorder="1" applyAlignment="1">
      <alignment horizontal="left" vertical="top"/>
    </xf>
    <xf numFmtId="0" fontId="5" fillId="0" borderId="1" xfId="13" applyFont="1" applyFill="1" applyBorder="1" applyAlignment="1">
      <alignment horizontal="center" vertical="top"/>
    </xf>
    <xf numFmtId="0" fontId="24" fillId="2" borderId="0" xfId="12" applyFont="1" applyFill="1" applyBorder="1"/>
    <xf numFmtId="0" fontId="5" fillId="3" borderId="1" xfId="19" applyFont="1" applyFill="1" applyBorder="1" applyAlignment="1">
      <alignment vertical="top" wrapText="1"/>
    </xf>
    <xf numFmtId="0" fontId="5" fillId="3" borderId="1" xfId="19" applyFont="1" applyFill="1" applyBorder="1" applyAlignment="1">
      <alignment horizontal="center" vertical="top"/>
    </xf>
    <xf numFmtId="164" fontId="5" fillId="3" borderId="1" xfId="2" applyFont="1" applyFill="1" applyBorder="1" applyAlignment="1">
      <alignment horizontal="center" vertical="top"/>
    </xf>
    <xf numFmtId="174" fontId="5" fillId="0" borderId="1" xfId="0" applyNumberFormat="1" applyFont="1" applyFill="1" applyBorder="1" applyAlignment="1">
      <alignment horizontal="center"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7" fillId="5" borderId="0" xfId="13" applyFont="1" applyFill="1" applyBorder="1" applyAlignment="1">
      <alignment horizontal="left" vertical="top" wrapText="1"/>
    </xf>
    <xf numFmtId="0" fontId="5" fillId="5" borderId="0" xfId="13" applyFont="1" applyFill="1" applyBorder="1" applyAlignment="1">
      <alignment horizontal="center" vertical="top"/>
    </xf>
    <xf numFmtId="164" fontId="5" fillId="5" borderId="0" xfId="2" applyFont="1" applyFill="1" applyBorder="1" applyAlignment="1">
      <alignment vertical="top"/>
    </xf>
    <xf numFmtId="0" fontId="26" fillId="0" borderId="1" xfId="13" applyFont="1" applyFill="1" applyBorder="1" applyAlignment="1">
      <alignment horizontal="center" vertical="top"/>
    </xf>
    <xf numFmtId="3" fontId="26" fillId="0" borderId="1" xfId="13" applyNumberFormat="1" applyFont="1" applyFill="1" applyBorder="1" applyAlignment="1">
      <alignment horizontal="right" vertical="top"/>
    </xf>
    <xf numFmtId="0" fontId="5" fillId="0" borderId="1" xfId="19" applyFont="1" applyBorder="1"/>
    <xf numFmtId="3" fontId="26" fillId="0" borderId="1" xfId="13" applyNumberFormat="1" applyFont="1" applyFill="1" applyBorder="1" applyAlignment="1">
      <alignment horizontal="center" vertical="center"/>
    </xf>
    <xf numFmtId="0" fontId="5" fillId="0" borderId="1" xfId="16" applyFont="1" applyBorder="1" applyAlignment="1">
      <alignment horizontal="left" vertical="top" wrapText="1"/>
    </xf>
    <xf numFmtId="0" fontId="21" fillId="0" borderId="0" xfId="12" applyFont="1" applyFill="1"/>
    <xf numFmtId="0" fontId="5" fillId="0" borderId="0" xfId="12" applyFont="1" applyFill="1"/>
    <xf numFmtId="0" fontId="5" fillId="0" borderId="1" xfId="15" applyFont="1" applyFill="1" applyBorder="1" applyAlignment="1">
      <alignment horizontal="left" vertical="top"/>
    </xf>
    <xf numFmtId="0" fontId="5" fillId="0" borderId="1" xfId="15" applyFont="1" applyFill="1" applyBorder="1" applyAlignment="1">
      <alignment vertical="top"/>
    </xf>
    <xf numFmtId="0" fontId="5" fillId="0" borderId="1" xfId="15" applyFont="1" applyFill="1" applyBorder="1" applyAlignment="1">
      <alignment vertical="top" wrapText="1"/>
    </xf>
    <xf numFmtId="0" fontId="5" fillId="0" borderId="1" xfId="15" applyFont="1" applyFill="1" applyBorder="1" applyAlignment="1">
      <alignment horizontal="center" vertical="top"/>
    </xf>
    <xf numFmtId="167" fontId="5" fillId="0" borderId="1" xfId="4" applyFont="1" applyFill="1" applyBorder="1" applyAlignment="1">
      <alignment vertical="top"/>
    </xf>
    <xf numFmtId="0" fontId="19" fillId="0" borderId="1" xfId="12" applyFont="1" applyFill="1" applyBorder="1" applyAlignment="1">
      <alignment horizontal="left" vertical="center" wrapText="1"/>
    </xf>
    <xf numFmtId="0" fontId="19" fillId="0" borderId="1" xfId="12" applyFont="1" applyFill="1" applyBorder="1" applyAlignment="1">
      <alignment vertical="center" wrapText="1"/>
    </xf>
    <xf numFmtId="0" fontId="19" fillId="0" borderId="1" xfId="12" applyFont="1" applyFill="1" applyBorder="1" applyAlignment="1">
      <alignment horizontal="center" vertical="center" wrapText="1"/>
    </xf>
    <xf numFmtId="0" fontId="23" fillId="0" borderId="1" xfId="12" applyFont="1" applyFill="1" applyBorder="1" applyAlignment="1">
      <alignment horizontal="left" vertical="top" wrapText="1"/>
    </xf>
    <xf numFmtId="0" fontId="23" fillId="0" borderId="1" xfId="12" applyFont="1" applyFill="1" applyBorder="1" applyAlignment="1">
      <alignment vertical="top" wrapText="1"/>
    </xf>
    <xf numFmtId="167" fontId="5" fillId="0" borderId="1" xfId="4" applyFont="1" applyFill="1" applyBorder="1" applyAlignment="1"/>
    <xf numFmtId="0" fontId="5" fillId="0" borderId="1" xfId="15" applyFont="1" applyFill="1" applyBorder="1" applyAlignment="1">
      <alignment horizontal="center" vertical="top" wrapText="1"/>
    </xf>
    <xf numFmtId="49" fontId="5" fillId="0" borderId="1" xfId="12" applyNumberFormat="1" applyFont="1" applyFill="1" applyBorder="1" applyAlignment="1">
      <alignment horizontal="center" vertical="top" wrapText="1"/>
    </xf>
    <xf numFmtId="2" fontId="5" fillId="0" borderId="1" xfId="13" applyNumberFormat="1" applyFont="1" applyFill="1" applyBorder="1" applyAlignment="1">
      <alignment horizontal="center" vertical="top"/>
    </xf>
    <xf numFmtId="0" fontId="5" fillId="0" borderId="3" xfId="15" applyFont="1" applyFill="1" applyBorder="1" applyAlignment="1">
      <alignment horizontal="left" vertical="top"/>
    </xf>
    <xf numFmtId="0" fontId="5" fillId="0" borderId="3" xfId="15" applyFont="1" applyFill="1" applyBorder="1" applyAlignment="1">
      <alignment vertical="top"/>
    </xf>
    <xf numFmtId="0" fontId="5" fillId="0" borderId="3" xfId="15" applyFont="1" applyFill="1" applyBorder="1" applyAlignment="1">
      <alignment vertical="top" wrapText="1"/>
    </xf>
    <xf numFmtId="0" fontId="5" fillId="0" borderId="3" xfId="15" applyFont="1" applyFill="1" applyBorder="1" applyAlignment="1">
      <alignment horizontal="center" vertical="top"/>
    </xf>
    <xf numFmtId="167" fontId="5" fillId="0" borderId="3" xfId="4" applyFont="1" applyFill="1" applyBorder="1" applyAlignment="1">
      <alignment vertical="top"/>
    </xf>
    <xf numFmtId="167" fontId="7" fillId="0" borderId="9" xfId="4" applyFont="1" applyFill="1" applyBorder="1" applyAlignment="1">
      <alignment vertical="center"/>
    </xf>
    <xf numFmtId="0" fontId="5" fillId="0" borderId="1" xfId="13" applyFont="1" applyBorder="1" applyAlignment="1">
      <alignment horizontal="left" vertical="top" wrapText="1"/>
    </xf>
    <xf numFmtId="0" fontId="5" fillId="3" borderId="1" xfId="13" applyFont="1" applyFill="1" applyBorder="1" applyAlignment="1">
      <alignment horizontal="left" vertical="top" wrapText="1"/>
    </xf>
    <xf numFmtId="4" fontId="5" fillId="0" borderId="1" xfId="21" applyNumberFormat="1" applyFont="1" applyFill="1" applyBorder="1" applyAlignment="1">
      <alignment horizontal="right" vertical="top"/>
    </xf>
    <xf numFmtId="0" fontId="5" fillId="0" borderId="1" xfId="1" applyNumberFormat="1" applyFont="1" applyFill="1" applyBorder="1" applyAlignment="1">
      <alignment horizontal="right" vertical="top"/>
    </xf>
    <xf numFmtId="0" fontId="5" fillId="0" borderId="1" xfId="0" applyNumberFormat="1" applyFont="1" applyFill="1" applyBorder="1" applyAlignment="1">
      <alignment horizontal="right" vertical="top"/>
    </xf>
    <xf numFmtId="0" fontId="5" fillId="0" borderId="1" xfId="19" applyFont="1" applyFill="1" applyBorder="1" applyAlignment="1">
      <alignment horizontal="justify" vertical="top" wrapText="1"/>
    </xf>
    <xf numFmtId="4" fontId="5" fillId="0" borderId="1" xfId="12" applyNumberFormat="1" applyFont="1" applyFill="1" applyBorder="1" applyAlignment="1">
      <alignment vertical="top"/>
    </xf>
    <xf numFmtId="4" fontId="5" fillId="0" borderId="1" xfId="6" applyNumberFormat="1" applyFont="1" applyFill="1" applyBorder="1" applyAlignment="1">
      <alignment horizontal="center" vertical="top" wrapText="1"/>
    </xf>
    <xf numFmtId="4" fontId="5" fillId="0" borderId="0" xfId="12" applyNumberFormat="1" applyFont="1" applyFill="1" applyAlignment="1">
      <alignment horizontal="center" vertical="top"/>
    </xf>
    <xf numFmtId="4" fontId="5" fillId="0" borderId="1" xfId="12" applyNumberFormat="1" applyFont="1" applyFill="1" applyBorder="1" applyAlignment="1">
      <alignment horizontal="right" vertical="top"/>
    </xf>
    <xf numFmtId="4" fontId="5" fillId="0" borderId="0" xfId="12" quotePrefix="1" applyNumberFormat="1" applyFont="1" applyFill="1" applyBorder="1" applyAlignment="1">
      <alignment horizontal="right" vertical="top"/>
    </xf>
    <xf numFmtId="4" fontId="5" fillId="0" borderId="1" xfId="6" applyNumberFormat="1" applyFont="1" applyFill="1" applyBorder="1" applyAlignment="1">
      <alignment horizontal="right" vertical="top" wrapText="1"/>
    </xf>
    <xf numFmtId="4" fontId="5" fillId="0" borderId="0" xfId="12" applyNumberFormat="1" applyFont="1" applyFill="1" applyAlignment="1">
      <alignment horizontal="right" vertical="top"/>
    </xf>
    <xf numFmtId="4" fontId="5" fillId="0" borderId="1" xfId="20" applyNumberFormat="1" applyFont="1" applyFill="1" applyBorder="1" applyAlignment="1">
      <alignment horizontal="right" vertical="top"/>
    </xf>
    <xf numFmtId="4" fontId="5" fillId="0" borderId="1" xfId="1" applyNumberFormat="1" applyFont="1" applyFill="1" applyBorder="1" applyAlignment="1">
      <alignment horizontal="right" vertical="top"/>
    </xf>
    <xf numFmtId="4" fontId="19" fillId="0" borderId="7" xfId="0" applyNumberFormat="1" applyFont="1" applyFill="1" applyBorder="1" applyAlignment="1">
      <alignment horizontal="right"/>
    </xf>
    <xf numFmtId="4" fontId="19" fillId="0" borderId="2" xfId="0" applyNumberFormat="1" applyFont="1" applyFill="1" applyBorder="1" applyAlignment="1">
      <alignment horizontal="right"/>
    </xf>
    <xf numFmtId="4" fontId="5" fillId="0" borderId="13" xfId="12" applyNumberFormat="1" applyFont="1" applyFill="1" applyBorder="1" applyAlignment="1">
      <alignment horizontal="right" vertical="top"/>
    </xf>
    <xf numFmtId="4" fontId="5" fillId="0" borderId="3" xfId="12" applyNumberFormat="1" applyFont="1" applyFill="1" applyBorder="1" applyAlignment="1">
      <alignment horizontal="right" vertical="top"/>
    </xf>
    <xf numFmtId="4" fontId="5" fillId="0" borderId="16" xfId="12" applyNumberFormat="1" applyFont="1" applyFill="1" applyBorder="1" applyAlignment="1">
      <alignment horizontal="right" vertical="top"/>
    </xf>
    <xf numFmtId="4" fontId="19" fillId="0" borderId="9" xfId="0" applyNumberFormat="1" applyFont="1" applyFill="1" applyBorder="1" applyAlignment="1">
      <alignment horizontal="right"/>
    </xf>
    <xf numFmtId="4" fontId="5" fillId="0" borderId="0" xfId="20" applyNumberFormat="1" applyFont="1" applyFill="1" applyBorder="1" applyAlignment="1">
      <alignment horizontal="right" vertical="top"/>
    </xf>
    <xf numFmtId="4" fontId="7" fillId="0" borderId="1" xfId="2" applyNumberFormat="1" applyFont="1" applyFill="1" applyBorder="1" applyAlignment="1">
      <alignment horizontal="right" vertical="top"/>
    </xf>
    <xf numFmtId="4" fontId="5" fillId="3" borderId="1" xfId="13" applyNumberFormat="1" applyFont="1" applyFill="1" applyBorder="1" applyAlignment="1">
      <alignment horizontal="right" vertical="top"/>
    </xf>
    <xf numFmtId="4" fontId="19" fillId="0" borderId="7" xfId="0" applyNumberFormat="1" applyFont="1" applyFill="1" applyBorder="1"/>
    <xf numFmtId="4" fontId="19" fillId="0" borderId="2" xfId="0" applyNumberFormat="1" applyFont="1" applyFill="1" applyBorder="1"/>
    <xf numFmtId="4" fontId="19" fillId="0" borderId="9" xfId="0" applyNumberFormat="1" applyFont="1" applyFill="1" applyBorder="1"/>
    <xf numFmtId="4" fontId="5" fillId="0" borderId="1" xfId="0" applyNumberFormat="1" applyFont="1" applyFill="1" applyBorder="1" applyAlignment="1">
      <alignment horizontal="right" vertical="top" wrapText="1"/>
    </xf>
    <xf numFmtId="4" fontId="5" fillId="0" borderId="17" xfId="0" applyNumberFormat="1" applyFont="1" applyFill="1" applyBorder="1" applyAlignment="1">
      <alignment horizontal="right" vertical="top" wrapText="1"/>
    </xf>
    <xf numFmtId="4" fontId="5" fillId="0" borderId="4" xfId="12" applyNumberFormat="1" applyFont="1" applyFill="1" applyBorder="1" applyAlignment="1">
      <alignment horizontal="right" vertical="top"/>
    </xf>
    <xf numFmtId="4" fontId="5" fillId="0" borderId="1" xfId="19" applyNumberFormat="1" applyFont="1" applyFill="1" applyBorder="1" applyAlignment="1">
      <alignment vertical="center" wrapText="1"/>
    </xf>
    <xf numFmtId="4" fontId="5" fillId="0" borderId="0" xfId="19" applyNumberFormat="1" applyFont="1" applyFill="1" applyBorder="1" applyAlignment="1">
      <alignment vertical="center" wrapText="1"/>
    </xf>
    <xf numFmtId="0" fontId="7" fillId="0" borderId="1" xfId="19" applyFont="1" applyFill="1" applyBorder="1" applyAlignment="1">
      <alignment horizontal="left" vertical="top" wrapText="1"/>
    </xf>
    <xf numFmtId="0" fontId="7" fillId="0" borderId="0" xfId="19" applyFont="1" applyFill="1" applyBorder="1" applyAlignment="1">
      <alignment vertical="top" wrapText="1"/>
    </xf>
    <xf numFmtId="0" fontId="5" fillId="0" borderId="0" xfId="19" applyFont="1" applyFill="1" applyBorder="1" applyAlignment="1">
      <alignment vertical="top" wrapText="1"/>
    </xf>
    <xf numFmtId="49" fontId="5" fillId="3" borderId="1" xfId="0" applyNumberFormat="1" applyFont="1" applyFill="1" applyBorder="1" applyAlignment="1">
      <alignment horizontal="center" vertical="top" wrapText="1"/>
    </xf>
    <xf numFmtId="0" fontId="27" fillId="0" borderId="1" xfId="19" applyFont="1" applyBorder="1" applyAlignment="1">
      <alignment vertical="top" wrapText="1"/>
    </xf>
    <xf numFmtId="0" fontId="5" fillId="2" borderId="9" xfId="12" applyFont="1" applyFill="1" applyBorder="1" applyAlignment="1">
      <alignment horizontal="left" vertical="top"/>
    </xf>
    <xf numFmtId="0" fontId="7" fillId="2" borderId="9" xfId="12" applyFont="1" applyFill="1" applyBorder="1" applyAlignment="1">
      <alignment vertical="top"/>
    </xf>
    <xf numFmtId="0" fontId="5" fillId="2" borderId="9" xfId="12" applyFont="1" applyFill="1" applyBorder="1" applyAlignment="1">
      <alignment horizontal="center" vertical="top"/>
    </xf>
    <xf numFmtId="169" fontId="5" fillId="2" borderId="9" xfId="12" applyNumberFormat="1" applyFont="1" applyFill="1" applyBorder="1" applyAlignment="1">
      <alignment horizontal="center" vertical="top"/>
    </xf>
    <xf numFmtId="4" fontId="5" fillId="2" borderId="9" xfId="12" applyNumberFormat="1" applyFont="1" applyFill="1" applyBorder="1" applyAlignment="1">
      <alignment horizontal="center" vertical="top"/>
    </xf>
    <xf numFmtId="4" fontId="5" fillId="2" borderId="9" xfId="12" applyNumberFormat="1" applyFont="1" applyFill="1" applyBorder="1" applyAlignment="1">
      <alignment vertical="top"/>
    </xf>
    <xf numFmtId="0" fontId="7" fillId="3" borderId="1" xfId="13" applyFont="1" applyFill="1" applyBorder="1" applyAlignment="1">
      <alignment horizontal="left" vertical="top" wrapText="1"/>
    </xf>
    <xf numFmtId="49" fontId="7" fillId="3" borderId="1" xfId="13" applyNumberFormat="1" applyFont="1" applyFill="1" applyBorder="1" applyAlignment="1">
      <alignment horizontal="left" vertical="top"/>
    </xf>
    <xf numFmtId="0" fontId="7" fillId="0" borderId="1" xfId="13" applyFont="1" applyFill="1" applyBorder="1" applyAlignment="1">
      <alignment vertical="top" wrapText="1"/>
    </xf>
    <xf numFmtId="0" fontId="9" fillId="0" borderId="1" xfId="19" applyFont="1" applyFill="1" applyBorder="1" applyAlignment="1">
      <alignment vertical="top" wrapText="1"/>
    </xf>
    <xf numFmtId="0" fontId="5" fillId="3" borderId="0" xfId="0" applyFont="1" applyFill="1" applyBorder="1" applyAlignment="1">
      <alignment horizontal="justify" vertical="top" wrapText="1"/>
    </xf>
    <xf numFmtId="0" fontId="7" fillId="0" borderId="1" xfId="13" applyFont="1" applyFill="1" applyBorder="1" applyAlignment="1">
      <alignment horizontal="center" vertical="top"/>
    </xf>
    <xf numFmtId="0" fontId="18" fillId="3" borderId="0" xfId="12" applyFont="1" applyFill="1" applyAlignment="1">
      <alignment horizontal="center" wrapText="1"/>
    </xf>
    <xf numFmtId="0" fontId="5" fillId="0" borderId="0" xfId="26"/>
    <xf numFmtId="0" fontId="7" fillId="0" borderId="22" xfId="26" applyFont="1" applyBorder="1" applyAlignment="1">
      <alignment horizontal="center" vertical="top" wrapText="1"/>
    </xf>
    <xf numFmtId="0" fontId="7" fillId="0" borderId="23" xfId="26" applyFont="1" applyBorder="1" applyAlignment="1">
      <alignment horizontal="center" vertical="top" wrapText="1"/>
    </xf>
    <xf numFmtId="3" fontId="7" fillId="0" borderId="23" xfId="26" applyNumberFormat="1" applyFont="1" applyFill="1" applyBorder="1" applyAlignment="1">
      <alignment horizontal="center" vertical="top" wrapText="1"/>
    </xf>
    <xf numFmtId="4" fontId="7" fillId="0" borderId="23" xfId="26" applyNumberFormat="1" applyFont="1" applyBorder="1" applyAlignment="1">
      <alignment horizontal="center" vertical="top" wrapText="1"/>
    </xf>
    <xf numFmtId="4" fontId="7" fillId="0" borderId="24" xfId="26" applyNumberFormat="1" applyFont="1" applyBorder="1" applyAlignment="1">
      <alignment horizontal="center" vertical="top" wrapText="1"/>
    </xf>
    <xf numFmtId="0" fontId="5" fillId="0" borderId="18" xfId="26" applyFont="1" applyBorder="1" applyAlignment="1">
      <alignment horizontal="left" vertical="top" wrapText="1"/>
    </xf>
    <xf numFmtId="0" fontId="5" fillId="0" borderId="1" xfId="26" applyFont="1" applyBorder="1" applyAlignment="1">
      <alignment vertical="top"/>
    </xf>
    <xf numFmtId="0" fontId="5" fillId="0" borderId="1" xfId="26" applyFont="1" applyBorder="1" applyAlignment="1">
      <alignment vertical="top" wrapText="1"/>
    </xf>
    <xf numFmtId="0" fontId="5" fillId="0" borderId="1" xfId="26" applyFont="1" applyBorder="1" applyAlignment="1">
      <alignment horizontal="center" vertical="top"/>
    </xf>
    <xf numFmtId="3" fontId="5" fillId="0" borderId="1" xfId="26" applyNumberFormat="1" applyFont="1" applyFill="1" applyBorder="1" applyAlignment="1">
      <alignment horizontal="center" vertical="top"/>
    </xf>
    <xf numFmtId="4" fontId="5" fillId="0" borderId="1" xfId="26" applyNumberFormat="1" applyFont="1" applyBorder="1" applyAlignment="1">
      <alignment horizontal="right"/>
    </xf>
    <xf numFmtId="4" fontId="5" fillId="0" borderId="17" xfId="26" applyNumberFormat="1" applyFont="1" applyBorder="1" applyAlignment="1"/>
    <xf numFmtId="0" fontId="7" fillId="0" borderId="18" xfId="26" applyFont="1" applyBorder="1" applyAlignment="1">
      <alignment horizontal="left" vertical="top" wrapText="1"/>
    </xf>
    <xf numFmtId="0" fontId="7" fillId="0" borderId="1" xfId="26" applyFont="1" applyBorder="1" applyAlignment="1">
      <alignment vertical="top" wrapText="1"/>
    </xf>
    <xf numFmtId="0" fontId="5" fillId="0" borderId="1" xfId="26" applyFont="1" applyBorder="1" applyAlignment="1">
      <alignment horizontal="center" vertical="top" wrapText="1"/>
    </xf>
    <xf numFmtId="3" fontId="5" fillId="0" borderId="1" xfId="26" applyNumberFormat="1" applyFont="1" applyFill="1" applyBorder="1" applyAlignment="1">
      <alignment horizontal="center" vertical="top" wrapText="1"/>
    </xf>
    <xf numFmtId="4" fontId="5" fillId="0" borderId="1" xfId="26" applyNumberFormat="1" applyFont="1" applyBorder="1" applyAlignment="1">
      <alignment horizontal="right" wrapText="1"/>
    </xf>
    <xf numFmtId="4" fontId="5" fillId="0" borderId="17" xfId="26" applyNumberFormat="1" applyFont="1" applyBorder="1" applyAlignment="1">
      <alignment wrapText="1"/>
    </xf>
    <xf numFmtId="0" fontId="7" fillId="0" borderId="18" xfId="26" applyFont="1" applyBorder="1" applyAlignment="1">
      <alignment horizontal="left" vertical="top"/>
    </xf>
    <xf numFmtId="4" fontId="5" fillId="0" borderId="1" xfId="26" applyNumberFormat="1" applyFont="1" applyBorder="1" applyAlignment="1">
      <alignment horizontal="right" vertical="top" wrapText="1"/>
    </xf>
    <xf numFmtId="4" fontId="5" fillId="0" borderId="17" xfId="26" applyNumberFormat="1" applyFont="1" applyBorder="1" applyAlignment="1">
      <alignment vertical="top" wrapText="1"/>
    </xf>
    <xf numFmtId="0" fontId="15" fillId="0" borderId="1" xfId="26" applyFont="1" applyBorder="1" applyAlignment="1">
      <alignment vertical="top" wrapText="1"/>
    </xf>
    <xf numFmtId="0" fontId="5" fillId="0" borderId="1" xfId="27" applyFont="1" applyBorder="1" applyAlignment="1">
      <alignment horizontal="center" vertical="top" wrapText="1"/>
    </xf>
    <xf numFmtId="0" fontId="5" fillId="0" borderId="18" xfId="26" applyBorder="1" applyAlignment="1">
      <alignment horizontal="left" vertical="top"/>
    </xf>
    <xf numFmtId="0" fontId="5" fillId="0" borderId="0" xfId="26" applyBorder="1"/>
    <xf numFmtId="0" fontId="5" fillId="0" borderId="1" xfId="28" applyFont="1" applyFill="1" applyBorder="1" applyAlignment="1">
      <alignment horizontal="left" vertical="top" wrapText="1"/>
    </xf>
    <xf numFmtId="0" fontId="5" fillId="0" borderId="1" xfId="12" applyFill="1" applyBorder="1" applyAlignment="1">
      <alignment horizontal="center" vertical="top"/>
    </xf>
    <xf numFmtId="0" fontId="5" fillId="0" borderId="1" xfId="28" applyFont="1" applyBorder="1" applyAlignment="1">
      <alignment horizontal="left" vertical="top" wrapText="1"/>
    </xf>
    <xf numFmtId="49" fontId="5" fillId="0" borderId="1" xfId="28" applyNumberFormat="1" applyFont="1" applyBorder="1" applyAlignment="1">
      <alignment vertical="top" wrapText="1"/>
    </xf>
    <xf numFmtId="0" fontId="5" fillId="0" borderId="1" xfId="28" applyFont="1" applyBorder="1" applyAlignment="1">
      <alignment vertical="top" wrapText="1"/>
    </xf>
    <xf numFmtId="0" fontId="5" fillId="0" borderId="1" xfId="28" applyFont="1" applyBorder="1" applyAlignment="1">
      <alignment vertical="top"/>
    </xf>
    <xf numFmtId="3" fontId="5" fillId="0" borderId="1" xfId="28" applyNumberFormat="1" applyFont="1" applyFill="1" applyBorder="1" applyAlignment="1">
      <alignment horizontal="center" vertical="top"/>
    </xf>
    <xf numFmtId="4" fontId="5" fillId="0" borderId="1" xfId="28" applyNumberFormat="1" applyFont="1" applyBorder="1" applyAlignment="1"/>
    <xf numFmtId="0" fontId="7" fillId="0" borderId="1" xfId="28" applyFont="1" applyBorder="1" applyAlignment="1">
      <alignment horizontal="left" vertical="top" wrapText="1"/>
    </xf>
    <xf numFmtId="49" fontId="7" fillId="0" borderId="1" xfId="28" applyNumberFormat="1" applyFont="1" applyBorder="1" applyAlignment="1">
      <alignment vertical="top" wrapText="1"/>
    </xf>
    <xf numFmtId="0" fontId="7" fillId="0" borderId="1" xfId="28" applyFont="1" applyBorder="1" applyAlignment="1">
      <alignment vertical="top" wrapText="1"/>
    </xf>
    <xf numFmtId="3" fontId="5" fillId="0" borderId="1" xfId="28" applyNumberFormat="1" applyFont="1" applyFill="1" applyBorder="1" applyAlignment="1">
      <alignment horizontal="center" vertical="top" wrapText="1"/>
    </xf>
    <xf numFmtId="4" fontId="5" fillId="0" borderId="1" xfId="28" applyNumberFormat="1" applyFont="1" applyBorder="1" applyAlignment="1">
      <alignment wrapText="1"/>
    </xf>
    <xf numFmtId="0" fontId="3" fillId="0" borderId="0" xfId="28" applyAlignment="1">
      <alignment vertical="top"/>
    </xf>
    <xf numFmtId="0" fontId="5" fillId="0" borderId="1" xfId="28" applyFont="1" applyBorder="1" applyAlignment="1">
      <alignment horizontal="left" vertical="top"/>
    </xf>
    <xf numFmtId="49" fontId="5" fillId="0" borderId="1" xfId="28" applyNumberFormat="1" applyFont="1" applyBorder="1" applyAlignment="1">
      <alignment vertical="top"/>
    </xf>
    <xf numFmtId="0" fontId="15" fillId="0" borderId="1" xfId="28" applyFont="1" applyBorder="1" applyAlignment="1">
      <alignment vertical="top" wrapText="1"/>
    </xf>
    <xf numFmtId="4" fontId="5" fillId="0" borderId="1" xfId="29" applyNumberFormat="1" applyFont="1" applyBorder="1" applyAlignment="1">
      <alignment wrapText="1"/>
    </xf>
    <xf numFmtId="0" fontId="9" fillId="0" borderId="1" xfId="28" applyFont="1" applyBorder="1" applyAlignment="1">
      <alignment vertical="top" wrapText="1"/>
    </xf>
    <xf numFmtId="0" fontId="5" fillId="0" borderId="1" xfId="28" applyFont="1" applyFill="1" applyBorder="1" applyAlignment="1">
      <alignment horizontal="center" vertical="top"/>
    </xf>
    <xf numFmtId="0" fontId="5" fillId="0" borderId="1" xfId="28" applyFont="1" applyBorder="1" applyAlignment="1">
      <alignment horizontal="center" vertical="top" wrapText="1"/>
    </xf>
    <xf numFmtId="0" fontId="9" fillId="0" borderId="1" xfId="12" applyFont="1" applyFill="1" applyBorder="1" applyAlignment="1">
      <alignment horizontal="left" vertical="top" wrapText="1"/>
    </xf>
    <xf numFmtId="0" fontId="5" fillId="0" borderId="1" xfId="30" applyFont="1" applyBorder="1" applyAlignment="1">
      <alignment horizontal="center" vertical="top" wrapText="1"/>
    </xf>
    <xf numFmtId="3" fontId="5" fillId="0" borderId="0" xfId="28" applyNumberFormat="1" applyFont="1" applyFill="1" applyBorder="1" applyAlignment="1">
      <alignment horizontal="center" vertical="top" wrapText="1"/>
    </xf>
    <xf numFmtId="1" fontId="3" fillId="0" borderId="0" xfId="28" applyNumberFormat="1" applyFill="1" applyAlignment="1">
      <alignment horizontal="center" vertical="top"/>
    </xf>
    <xf numFmtId="49" fontId="7" fillId="0" borderId="1" xfId="28" applyNumberFormat="1" applyFont="1" applyFill="1" applyBorder="1" applyAlignment="1">
      <alignment vertical="top" wrapText="1"/>
    </xf>
    <xf numFmtId="0" fontId="15" fillId="0" borderId="1" xfId="28" applyFont="1" applyFill="1" applyBorder="1" applyAlignment="1">
      <alignment vertical="top" wrapText="1"/>
    </xf>
    <xf numFmtId="0" fontId="5" fillId="0" borderId="1" xfId="28" applyFont="1" applyFill="1" applyBorder="1" applyAlignment="1">
      <alignment horizontal="center" vertical="top" wrapText="1"/>
    </xf>
    <xf numFmtId="4" fontId="5" fillId="0" borderId="1" xfId="28" applyNumberFormat="1" applyFont="1" applyFill="1" applyBorder="1" applyAlignment="1">
      <alignment wrapText="1"/>
    </xf>
    <xf numFmtId="0" fontId="7" fillId="0" borderId="1" xfId="28" applyFont="1" applyFill="1" applyBorder="1" applyAlignment="1">
      <alignment vertical="top" wrapText="1"/>
    </xf>
    <xf numFmtId="0" fontId="5" fillId="0" borderId="0" xfId="28" applyFont="1" applyFill="1" applyBorder="1" applyAlignment="1">
      <alignment horizontal="left" vertical="top" wrapText="1"/>
    </xf>
    <xf numFmtId="0" fontId="15" fillId="0" borderId="0" xfId="28" applyFont="1" applyFill="1" applyBorder="1" applyAlignment="1">
      <alignment vertical="top" wrapText="1"/>
    </xf>
    <xf numFmtId="0" fontId="15" fillId="0" borderId="1" xfId="12" applyFont="1" applyFill="1" applyBorder="1" applyAlignment="1">
      <alignment vertical="top" wrapText="1"/>
    </xf>
    <xf numFmtId="0" fontId="9" fillId="0" borderId="1" xfId="12" applyFont="1" applyFill="1" applyBorder="1" applyAlignment="1">
      <alignment vertical="top" wrapText="1"/>
    </xf>
    <xf numFmtId="0" fontId="5" fillId="0" borderId="1" xfId="30" applyFont="1" applyBorder="1" applyAlignment="1">
      <alignment vertical="top" wrapText="1"/>
    </xf>
    <xf numFmtId="0" fontId="5" fillId="0" borderId="1" xfId="12" applyFill="1" applyBorder="1" applyAlignment="1">
      <alignment horizontal="center" vertical="top" wrapText="1"/>
    </xf>
    <xf numFmtId="4" fontId="5" fillId="0" borderId="1" xfId="28" applyNumberFormat="1" applyFont="1" applyFill="1" applyBorder="1" applyAlignment="1"/>
    <xf numFmtId="0" fontId="15" fillId="0" borderId="1" xfId="12" applyFont="1" applyFill="1" applyBorder="1" applyAlignment="1">
      <alignment horizontal="left" vertical="top" wrapText="1"/>
    </xf>
    <xf numFmtId="174" fontId="5" fillId="0" borderId="1" xfId="28" applyNumberFormat="1" applyFont="1" applyFill="1" applyBorder="1" applyAlignment="1">
      <alignment horizontal="center" vertical="top"/>
    </xf>
    <xf numFmtId="0" fontId="5" fillId="0" borderId="1" xfId="13" applyFill="1" applyBorder="1" applyAlignment="1">
      <alignment horizontal="center" vertical="top" wrapText="1"/>
    </xf>
    <xf numFmtId="0" fontId="9" fillId="0" borderId="8" xfId="13" applyFont="1" applyFill="1" applyBorder="1" applyAlignment="1">
      <alignment horizontal="left" vertical="top" wrapText="1"/>
    </xf>
    <xf numFmtId="0" fontId="19" fillId="0" borderId="0" xfId="12" applyFont="1" applyFill="1" applyBorder="1" applyAlignment="1">
      <alignment horizontal="center" vertical="top"/>
    </xf>
    <xf numFmtId="0" fontId="5" fillId="0" borderId="1" xfId="13" applyFill="1" applyBorder="1" applyAlignment="1">
      <alignment horizontal="center" vertical="center"/>
    </xf>
    <xf numFmtId="0" fontId="5" fillId="0" borderId="8" xfId="13" applyFont="1" applyFill="1" applyBorder="1" applyAlignment="1">
      <alignment horizontal="left" vertical="top" wrapText="1"/>
    </xf>
    <xf numFmtId="0" fontId="9" fillId="0" borderId="0" xfId="12" applyFont="1" applyFill="1" applyBorder="1" applyAlignment="1">
      <alignment vertical="top" wrapText="1"/>
    </xf>
    <xf numFmtId="4" fontId="5" fillId="0" borderId="1" xfId="28" applyNumberFormat="1" applyFont="1" applyFill="1" applyBorder="1" applyAlignment="1">
      <alignment horizontal="center" vertical="top"/>
    </xf>
    <xf numFmtId="0" fontId="3" fillId="0" borderId="0" xfId="28" applyAlignment="1">
      <alignment horizontal="left" vertical="top"/>
    </xf>
    <xf numFmtId="0" fontId="3" fillId="4" borderId="0" xfId="28" applyFill="1" applyAlignment="1">
      <alignment horizontal="center" vertical="top"/>
    </xf>
    <xf numFmtId="0" fontId="5" fillId="0" borderId="1" xfId="26" applyFont="1" applyBorder="1" applyAlignment="1">
      <alignment horizontal="left" vertical="top" wrapText="1"/>
    </xf>
    <xf numFmtId="3" fontId="5" fillId="4" borderId="1" xfId="26" applyNumberFormat="1" applyFont="1" applyFill="1" applyBorder="1" applyAlignment="1">
      <alignment horizontal="center" vertical="top" wrapText="1"/>
    </xf>
    <xf numFmtId="4" fontId="5" fillId="0" borderId="1" xfId="26" applyNumberFormat="1" applyFont="1" applyBorder="1" applyAlignment="1">
      <alignment vertical="top" wrapText="1"/>
    </xf>
    <xf numFmtId="0" fontId="5" fillId="0" borderId="3" xfId="12" applyFont="1" applyFill="1" applyBorder="1" applyAlignment="1">
      <alignment horizontal="left" vertical="top"/>
    </xf>
    <xf numFmtId="0" fontId="5" fillId="0" borderId="3" xfId="12" applyFont="1" applyFill="1" applyBorder="1" applyAlignment="1">
      <alignment horizontal="center" vertical="top" wrapText="1"/>
    </xf>
    <xf numFmtId="0" fontId="5" fillId="0" borderId="3" xfId="28" applyFont="1" applyFill="1" applyBorder="1" applyAlignment="1">
      <alignment horizontal="left" vertical="top" wrapText="1"/>
    </xf>
    <xf numFmtId="0" fontId="5" fillId="0" borderId="3" xfId="13" applyFill="1" applyBorder="1" applyAlignment="1">
      <alignment horizontal="center" vertical="center"/>
    </xf>
    <xf numFmtId="0" fontId="19" fillId="0" borderId="3" xfId="12" applyFont="1" applyFill="1" applyBorder="1" applyAlignment="1">
      <alignment horizontal="center" vertical="top"/>
    </xf>
    <xf numFmtId="4" fontId="5" fillId="0" borderId="3" xfId="28" applyNumberFormat="1" applyFont="1" applyBorder="1" applyAlignment="1"/>
    <xf numFmtId="0" fontId="5" fillId="0" borderId="1" xfId="12" applyFont="1" applyFill="1" applyBorder="1" applyAlignment="1">
      <alignment vertical="center" wrapText="1"/>
    </xf>
    <xf numFmtId="0" fontId="5" fillId="0" borderId="1" xfId="23" applyFont="1" applyFill="1" applyBorder="1" applyAlignment="1">
      <alignment horizontal="center" vertical="center" wrapText="1"/>
    </xf>
    <xf numFmtId="0" fontId="5" fillId="0" borderId="18" xfId="23" applyFont="1" applyFill="1" applyBorder="1" applyAlignment="1" applyProtection="1">
      <alignment horizontal="left" vertical="center" wrapText="1"/>
    </xf>
    <xf numFmtId="0" fontId="5" fillId="0" borderId="1" xfId="23" applyFont="1" applyFill="1" applyBorder="1" applyAlignment="1">
      <alignment horizontal="left" vertical="center" wrapText="1"/>
    </xf>
    <xf numFmtId="0" fontId="5" fillId="0" borderId="1" xfId="23" applyFont="1" applyFill="1" applyBorder="1" applyAlignment="1">
      <alignment horizontal="left" wrapText="1"/>
    </xf>
    <xf numFmtId="0" fontId="5" fillId="0" borderId="1" xfId="23" applyFont="1" applyBorder="1" applyAlignment="1">
      <alignment horizontal="left"/>
    </xf>
    <xf numFmtId="170" fontId="5" fillId="0" borderId="17" xfId="22" applyNumberFormat="1" applyFont="1" applyBorder="1" applyAlignment="1">
      <alignment horizontal="left"/>
    </xf>
    <xf numFmtId="0" fontId="5" fillId="0" borderId="0" xfId="12" applyFont="1" applyBorder="1" applyAlignment="1">
      <alignment horizontal="left"/>
    </xf>
    <xf numFmtId="0" fontId="5" fillId="0" borderId="0" xfId="12" applyFont="1" applyAlignment="1">
      <alignment horizontal="left"/>
    </xf>
    <xf numFmtId="0" fontId="7" fillId="0" borderId="18" xfId="23" applyFont="1" applyFill="1" applyBorder="1" applyAlignment="1" applyProtection="1">
      <alignment horizontal="left" vertical="center" wrapText="1"/>
    </xf>
    <xf numFmtId="0" fontId="5" fillId="0" borderId="1" xfId="23" applyFont="1" applyFill="1" applyBorder="1" applyAlignment="1">
      <alignment vertical="center" wrapText="1"/>
    </xf>
    <xf numFmtId="0" fontId="19" fillId="0" borderId="18" xfId="31" applyFont="1" applyFill="1" applyBorder="1" applyAlignment="1">
      <alignment horizontal="left" vertical="center"/>
    </xf>
    <xf numFmtId="0" fontId="5" fillId="2" borderId="0" xfId="23" applyFont="1" applyFill="1" applyBorder="1" applyAlignment="1">
      <alignment horizontal="left"/>
    </xf>
    <xf numFmtId="0" fontId="5" fillId="2" borderId="0" xfId="23" applyFont="1" applyFill="1" applyAlignment="1">
      <alignment horizontal="left"/>
    </xf>
    <xf numFmtId="0" fontId="5" fillId="2" borderId="0" xfId="23" applyFont="1" applyFill="1" applyAlignment="1">
      <alignment horizontal="left" vertical="center"/>
    </xf>
    <xf numFmtId="0" fontId="5" fillId="0" borderId="1" xfId="23" applyFont="1" applyFill="1" applyBorder="1" applyAlignment="1">
      <alignment horizontal="left"/>
    </xf>
    <xf numFmtId="0" fontId="5" fillId="0" borderId="1" xfId="23" applyFont="1" applyFill="1" applyBorder="1" applyAlignment="1">
      <alignment horizontal="left" vertical="center"/>
    </xf>
    <xf numFmtId="0" fontId="19" fillId="0" borderId="1" xfId="23" applyFont="1" applyFill="1" applyBorder="1" applyAlignment="1">
      <alignment horizontal="left" wrapText="1"/>
    </xf>
    <xf numFmtId="0" fontId="19" fillId="0" borderId="1" xfId="0" applyFont="1" applyFill="1" applyBorder="1" applyAlignment="1">
      <alignment horizontal="left" vertical="center" wrapText="1"/>
    </xf>
    <xf numFmtId="173" fontId="19" fillId="0" borderId="1" xfId="0" applyNumberFormat="1" applyFont="1" applyFill="1" applyBorder="1" applyAlignment="1">
      <alignment horizontal="left" vertical="top" wrapText="1"/>
    </xf>
    <xf numFmtId="0" fontId="5" fillId="0" borderId="9" xfId="12" applyFont="1" applyFill="1" applyBorder="1" applyAlignment="1">
      <alignment horizontal="center" vertical="top"/>
    </xf>
    <xf numFmtId="0" fontId="5" fillId="0" borderId="1" xfId="12" applyFill="1" applyBorder="1" applyAlignment="1">
      <alignment horizontal="left" vertical="top"/>
    </xf>
    <xf numFmtId="0" fontId="5" fillId="0" borderId="9" xfId="12" applyFont="1" applyFill="1" applyBorder="1" applyAlignment="1">
      <alignment horizontal="left" vertical="top"/>
    </xf>
    <xf numFmtId="169" fontId="5" fillId="0" borderId="9" xfId="12" applyNumberFormat="1" applyFont="1" applyFill="1" applyBorder="1" applyAlignment="1">
      <alignment horizontal="center" vertical="top"/>
    </xf>
    <xf numFmtId="0" fontId="20" fillId="0" borderId="1" xfId="0" applyFont="1" applyFill="1" applyBorder="1" applyAlignment="1">
      <alignment horizontal="center" vertical="top" wrapText="1"/>
    </xf>
    <xf numFmtId="0" fontId="19"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xf>
    <xf numFmtId="4" fontId="5" fillId="0" borderId="1" xfId="12" applyNumberFormat="1" applyFill="1" applyBorder="1" applyAlignment="1">
      <alignment horizontal="center" vertical="top"/>
    </xf>
    <xf numFmtId="0" fontId="7" fillId="0" borderId="1" xfId="12" applyFont="1" applyFill="1" applyBorder="1" applyAlignment="1">
      <alignment horizontal="center" vertical="center"/>
    </xf>
    <xf numFmtId="0" fontId="7" fillId="0" borderId="1" xfId="12" applyFont="1" applyFill="1" applyBorder="1" applyAlignment="1">
      <alignment horizontal="right" vertical="center"/>
    </xf>
    <xf numFmtId="0" fontId="7" fillId="0" borderId="1" xfId="0" applyFont="1" applyFill="1" applyBorder="1" applyAlignment="1">
      <alignment horizontal="center" wrapText="1"/>
    </xf>
    <xf numFmtId="0" fontId="5" fillId="0" borderId="1" xfId="12" applyFill="1" applyBorder="1" applyAlignment="1">
      <alignment vertical="top"/>
    </xf>
    <xf numFmtId="173" fontId="19" fillId="0" borderId="1" xfId="0" applyNumberFormat="1" applyFont="1" applyFill="1" applyBorder="1" applyAlignment="1">
      <alignment horizontal="left"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12" applyNumberFormat="1" applyFont="1" applyFill="1" applyBorder="1" applyAlignment="1">
      <alignment horizontal="center" vertical="center"/>
    </xf>
    <xf numFmtId="0" fontId="5" fillId="0" borderId="1" xfId="12" applyFill="1" applyBorder="1" applyAlignment="1">
      <alignment vertical="center"/>
    </xf>
    <xf numFmtId="0" fontId="5" fillId="0" borderId="1" xfId="12" applyFill="1" applyBorder="1" applyAlignment="1">
      <alignment vertical="top" wrapText="1"/>
    </xf>
    <xf numFmtId="169" fontId="5" fillId="0" borderId="1" xfId="12" applyNumberFormat="1" applyFont="1" applyFill="1" applyBorder="1" applyAlignment="1">
      <alignment horizontal="center" vertical="top"/>
    </xf>
    <xf numFmtId="0" fontId="5" fillId="0" borderId="1" xfId="12" applyFill="1" applyBorder="1" applyAlignment="1">
      <alignment wrapText="1"/>
    </xf>
    <xf numFmtId="0" fontId="5" fillId="0" borderId="1" xfId="12" applyFill="1" applyBorder="1" applyAlignment="1">
      <alignment horizontal="center" vertical="center"/>
    </xf>
    <xf numFmtId="0" fontId="7" fillId="0" borderId="1" xfId="12" applyFont="1" applyFill="1" applyBorder="1" applyAlignment="1">
      <alignment horizontal="center" wrapText="1"/>
    </xf>
    <xf numFmtId="0" fontId="5" fillId="0" borderId="1" xfId="12" applyNumberFormat="1" applyFill="1" applyBorder="1" applyAlignment="1">
      <alignment horizontal="center"/>
    </xf>
    <xf numFmtId="0" fontId="5" fillId="0" borderId="1" xfId="12" applyFill="1" applyBorder="1"/>
    <xf numFmtId="0" fontId="5" fillId="0" borderId="1" xfId="12" applyFont="1" applyFill="1" applyBorder="1" applyAlignment="1">
      <alignment wrapText="1"/>
    </xf>
    <xf numFmtId="0" fontId="5" fillId="0" borderId="1" xfId="12" applyFill="1" applyBorder="1" applyAlignment="1">
      <alignment horizontal="center"/>
    </xf>
    <xf numFmtId="0" fontId="5" fillId="0" borderId="1" xfId="12" applyFont="1" applyFill="1" applyBorder="1" applyAlignment="1">
      <alignment vertical="center"/>
    </xf>
    <xf numFmtId="0" fontId="5" fillId="0" borderId="1" xfId="12" applyNumberFormat="1" applyFont="1" applyFill="1" applyBorder="1" applyAlignment="1">
      <alignment horizontal="center"/>
    </xf>
    <xf numFmtId="0" fontId="5" fillId="0" borderId="1" xfId="0" applyFont="1" applyFill="1" applyBorder="1" applyAlignment="1">
      <alignment horizontal="center" vertical="center"/>
    </xf>
    <xf numFmtId="0" fontId="0" fillId="0" borderId="1" xfId="0" applyFont="1" applyFill="1" applyBorder="1" applyAlignment="1">
      <alignment horizontal="left" vertical="center"/>
    </xf>
    <xf numFmtId="0" fontId="7" fillId="0" borderId="1" xfId="12" applyFont="1" applyFill="1" applyBorder="1" applyAlignment="1">
      <alignment wrapText="1"/>
    </xf>
    <xf numFmtId="0" fontId="7" fillId="0" borderId="1" xfId="12" applyFont="1" applyFill="1" applyBorder="1" applyAlignment="1">
      <alignment horizontal="center" vertical="center" wrapText="1"/>
    </xf>
    <xf numFmtId="0" fontId="5" fillId="0" borderId="1" xfId="12" applyNumberFormat="1" applyFill="1" applyBorder="1" applyAlignment="1">
      <alignment horizontal="center" vertical="center"/>
    </xf>
    <xf numFmtId="0" fontId="5" fillId="0" borderId="1" xfId="12" applyFont="1" applyFill="1" applyBorder="1"/>
    <xf numFmtId="0" fontId="5" fillId="0" borderId="1" xfId="12" applyFont="1" applyFill="1" applyBorder="1" applyAlignment="1">
      <alignment horizontal="left" vertical="center" wrapText="1"/>
    </xf>
    <xf numFmtId="0" fontId="5" fillId="3" borderId="1" xfId="12" applyFill="1" applyBorder="1" applyAlignment="1">
      <alignment horizontal="left" vertical="top" wrapText="1"/>
    </xf>
    <xf numFmtId="0" fontId="5" fillId="3" borderId="0" xfId="0" applyFont="1" applyFill="1" applyAlignment="1">
      <alignment horizontal="left"/>
    </xf>
    <xf numFmtId="0" fontId="19" fillId="0" borderId="2" xfId="0" applyFont="1" applyFill="1" applyBorder="1" applyAlignment="1">
      <alignment vertical="center"/>
    </xf>
    <xf numFmtId="0" fontId="19" fillId="0" borderId="2" xfId="0" applyFont="1" applyFill="1" applyBorder="1" applyAlignment="1">
      <alignment horizontal="center" vertical="center"/>
    </xf>
    <xf numFmtId="0" fontId="19" fillId="0" borderId="2" xfId="0" applyFont="1" applyFill="1" applyBorder="1" applyAlignment="1">
      <alignment horizontal="center"/>
    </xf>
    <xf numFmtId="0" fontId="7" fillId="0" borderId="9" xfId="12" applyFont="1" applyFill="1" applyBorder="1" applyAlignment="1">
      <alignment vertical="top" wrapText="1"/>
    </xf>
    <xf numFmtId="49" fontId="5" fillId="2" borderId="0" xfId="13" applyNumberFormat="1" applyFont="1" applyFill="1" applyBorder="1" applyAlignment="1">
      <alignment horizontal="left" vertical="top"/>
    </xf>
    <xf numFmtId="0" fontId="5" fillId="2" borderId="0" xfId="13" applyFont="1" applyFill="1" applyBorder="1" applyAlignment="1">
      <alignment horizontal="center" vertical="top"/>
    </xf>
    <xf numFmtId="0" fontId="5" fillId="2" borderId="0" xfId="13" applyFont="1" applyFill="1" applyBorder="1" applyAlignment="1">
      <alignment vertical="top"/>
    </xf>
    <xf numFmtId="49" fontId="19" fillId="2" borderId="0" xfId="13" applyNumberFormat="1" applyFont="1" applyFill="1" applyBorder="1" applyAlignment="1">
      <alignment horizontal="center" vertical="top"/>
    </xf>
    <xf numFmtId="164" fontId="5" fillId="3" borderId="0" xfId="25" applyFont="1" applyFill="1" applyBorder="1" applyAlignment="1">
      <alignment vertical="top"/>
    </xf>
    <xf numFmtId="164" fontId="5" fillId="3" borderId="0" xfId="25" applyFont="1" applyFill="1" applyBorder="1" applyAlignment="1">
      <alignment horizontal="right" vertical="top"/>
    </xf>
    <xf numFmtId="0" fontId="5" fillId="0" borderId="0" xfId="19"/>
    <xf numFmtId="0" fontId="5" fillId="0" borderId="0" xfId="13" applyFont="1" applyFill="1" applyBorder="1" applyAlignment="1">
      <alignment vertical="top"/>
    </xf>
    <xf numFmtId="2" fontId="19" fillId="2" borderId="0" xfId="13" applyNumberFormat="1" applyFont="1" applyFill="1" applyBorder="1" applyAlignment="1">
      <alignment vertical="top"/>
    </xf>
    <xf numFmtId="0" fontId="5" fillId="2" borderId="0" xfId="13" applyFont="1" applyFill="1" applyBorder="1"/>
    <xf numFmtId="0" fontId="5" fillId="2" borderId="0" xfId="13" applyFont="1" applyFill="1" applyBorder="1" applyAlignment="1">
      <alignment horizontal="left" vertical="top" wrapText="1"/>
    </xf>
    <xf numFmtId="0" fontId="19" fillId="2" borderId="0" xfId="13" applyFont="1" applyFill="1" applyBorder="1" applyAlignment="1">
      <alignment horizontal="left" vertical="top" wrapText="1"/>
    </xf>
    <xf numFmtId="164" fontId="5" fillId="2" borderId="0" xfId="25" applyFont="1" applyFill="1" applyBorder="1" applyAlignment="1">
      <alignment horizontal="left" vertical="top" wrapText="1"/>
    </xf>
    <xf numFmtId="17" fontId="5" fillId="0" borderId="0" xfId="19" quotePrefix="1" applyNumberFormat="1" applyFont="1" applyFill="1" applyBorder="1" applyAlignment="1">
      <alignment horizontal="right" vertical="top"/>
    </xf>
    <xf numFmtId="49" fontId="5" fillId="2" borderId="0" xfId="13" applyNumberFormat="1" applyFont="1" applyFill="1" applyBorder="1" applyAlignment="1">
      <alignment vertical="top"/>
    </xf>
    <xf numFmtId="0" fontId="19" fillId="2" borderId="0" xfId="13" applyFont="1" applyFill="1" applyBorder="1" applyAlignment="1">
      <alignment horizontal="center" vertical="top"/>
    </xf>
    <xf numFmtId="164" fontId="5" fillId="2" borderId="0" xfId="25" applyFont="1" applyFill="1" applyBorder="1" applyAlignment="1">
      <alignment horizontal="center" vertical="top"/>
    </xf>
    <xf numFmtId="2" fontId="5" fillId="0" borderId="0" xfId="13" applyNumberFormat="1" applyBorder="1" applyAlignment="1">
      <alignment horizontal="center" vertical="top"/>
    </xf>
    <xf numFmtId="0" fontId="7" fillId="0" borderId="0" xfId="13" applyFont="1" applyBorder="1" applyAlignment="1">
      <alignment horizontal="left" vertical="top" wrapText="1"/>
    </xf>
    <xf numFmtId="0" fontId="5" fillId="0" borderId="0" xfId="13" applyBorder="1" applyAlignment="1">
      <alignment horizontal="center" vertical="top"/>
    </xf>
    <xf numFmtId="3" fontId="5" fillId="0" borderId="0" xfId="13" applyNumberFormat="1" applyFont="1" applyFill="1" applyBorder="1" applyAlignment="1">
      <alignment horizontal="center" vertical="top"/>
    </xf>
    <xf numFmtId="49" fontId="5" fillId="0" borderId="0" xfId="13" applyNumberFormat="1" applyBorder="1" applyAlignment="1">
      <alignment horizontal="left" vertical="top"/>
    </xf>
    <xf numFmtId="0" fontId="7" fillId="0" borderId="0" xfId="19" applyFont="1" applyAlignment="1">
      <alignment horizontal="center" vertical="center"/>
    </xf>
    <xf numFmtId="0" fontId="5" fillId="0" borderId="0" xfId="13" applyBorder="1" applyAlignment="1">
      <alignment horizontal="left" vertical="top" wrapText="1"/>
    </xf>
    <xf numFmtId="0" fontId="5" fillId="0" borderId="0" xfId="13" applyFont="1" applyBorder="1" applyAlignment="1">
      <alignment horizontal="center" vertical="top"/>
    </xf>
    <xf numFmtId="0" fontId="5" fillId="0" borderId="0" xfId="13" applyFont="1" applyBorder="1" applyAlignment="1">
      <alignment horizontal="left" vertical="top" wrapText="1"/>
    </xf>
    <xf numFmtId="0" fontId="7" fillId="0" borderId="0" xfId="19" applyFont="1"/>
    <xf numFmtId="15" fontId="7" fillId="0" borderId="0" xfId="19" applyNumberFormat="1" applyFont="1"/>
    <xf numFmtId="0" fontId="7" fillId="0" borderId="0" xfId="19" applyFont="1" applyAlignment="1">
      <alignment horizontal="left" vertical="top" wrapText="1"/>
    </xf>
    <xf numFmtId="49" fontId="7" fillId="0" borderId="0" xfId="13" applyNumberFormat="1" applyFont="1" applyBorder="1" applyAlignment="1">
      <alignment horizontal="left" vertical="top"/>
    </xf>
    <xf numFmtId="0" fontId="7" fillId="0" borderId="0" xfId="13" applyFont="1" applyBorder="1" applyAlignment="1">
      <alignment horizontal="center" vertical="top"/>
    </xf>
    <xf numFmtId="3" fontId="7" fillId="0" borderId="0" xfId="13" applyNumberFormat="1" applyFont="1" applyFill="1" applyBorder="1" applyAlignment="1">
      <alignment horizontal="center" vertical="top"/>
    </xf>
    <xf numFmtId="0" fontId="7" fillId="0" borderId="0" xfId="13" applyFont="1" applyFill="1" applyBorder="1" applyAlignment="1">
      <alignment horizontal="left" vertical="top" wrapText="1"/>
    </xf>
    <xf numFmtId="0" fontId="7" fillId="0" borderId="0" xfId="19" applyFont="1" applyFill="1"/>
    <xf numFmtId="165" fontId="7" fillId="0" borderId="0" xfId="13" applyNumberFormat="1" applyFont="1" applyFill="1" applyBorder="1" applyAlignment="1">
      <alignment horizontal="center" vertical="top"/>
    </xf>
    <xf numFmtId="49" fontId="7" fillId="0" borderId="10" xfId="13" applyNumberFormat="1" applyFont="1" applyBorder="1" applyAlignment="1">
      <alignment horizontal="left" vertical="top"/>
    </xf>
    <xf numFmtId="0" fontId="5" fillId="0" borderId="10" xfId="13" applyBorder="1" applyAlignment="1">
      <alignment horizontal="center" vertical="top"/>
    </xf>
    <xf numFmtId="0" fontId="5" fillId="0" borderId="10" xfId="13" applyBorder="1" applyAlignment="1">
      <alignment horizontal="left" vertical="top" wrapText="1"/>
    </xf>
    <xf numFmtId="3" fontId="5" fillId="0" borderId="10" xfId="13" applyNumberFormat="1" applyFont="1" applyFill="1" applyBorder="1" applyAlignment="1">
      <alignment horizontal="center" vertical="top"/>
    </xf>
    <xf numFmtId="165" fontId="5" fillId="0" borderId="10" xfId="13" applyNumberFormat="1" applyFont="1" applyFill="1" applyBorder="1" applyAlignment="1">
      <alignment horizontal="center" vertical="top"/>
    </xf>
    <xf numFmtId="165" fontId="5" fillId="0" borderId="0" xfId="13" applyNumberFormat="1" applyFont="1" applyFill="1" applyBorder="1" applyAlignment="1">
      <alignment horizontal="center" vertical="top"/>
    </xf>
    <xf numFmtId="0" fontId="5" fillId="0" borderId="0" xfId="13" applyBorder="1" applyAlignment="1">
      <alignment horizontal="center" vertical="top" wrapText="1"/>
    </xf>
    <xf numFmtId="49" fontId="5" fillId="0" borderId="0" xfId="13" quotePrefix="1" applyNumberFormat="1" applyBorder="1" applyAlignment="1">
      <alignment horizontal="left" vertical="top"/>
    </xf>
    <xf numFmtId="49" fontId="5" fillId="0" borderId="0" xfId="13" applyNumberFormat="1" applyFont="1" applyFill="1" applyBorder="1" applyAlignment="1">
      <alignment horizontal="left" vertical="top"/>
    </xf>
    <xf numFmtId="0" fontId="5" fillId="0" borderId="0" xfId="13" applyFont="1" applyFill="1" applyBorder="1" applyAlignment="1">
      <alignment horizontal="center" wrapText="1"/>
    </xf>
    <xf numFmtId="0" fontId="5" fillId="0" borderId="0" xfId="13" applyFont="1" applyFill="1" applyBorder="1" applyAlignment="1">
      <alignment horizontal="center" vertical="top" wrapText="1"/>
    </xf>
    <xf numFmtId="0" fontId="5" fillId="0" borderId="0" xfId="13" applyFont="1" applyFill="1" applyBorder="1" applyAlignment="1">
      <alignment horizontal="left" vertical="top" wrapText="1"/>
    </xf>
    <xf numFmtId="0" fontId="5" fillId="0" borderId="0" xfId="13" applyFill="1" applyBorder="1" applyAlignment="1">
      <alignment horizontal="center" vertical="top"/>
    </xf>
    <xf numFmtId="49" fontId="5" fillId="0" borderId="0" xfId="13" applyNumberFormat="1" applyFont="1" applyBorder="1" applyAlignment="1">
      <alignment horizontal="left" vertical="top"/>
    </xf>
    <xf numFmtId="0" fontId="5" fillId="0" borderId="0" xfId="13" applyFont="1" applyBorder="1" applyAlignment="1">
      <alignment horizontal="center"/>
    </xf>
    <xf numFmtId="0" fontId="5" fillId="0" borderId="0" xfId="13" applyBorder="1" applyAlignment="1">
      <alignment horizontal="center"/>
    </xf>
    <xf numFmtId="49" fontId="5" fillId="0" borderId="0" xfId="19" applyNumberFormat="1" applyFont="1" applyFill="1" applyBorder="1" applyAlignment="1">
      <alignment horizontal="left" vertical="top"/>
    </xf>
    <xf numFmtId="0" fontId="5" fillId="0" borderId="0" xfId="19" applyFont="1" applyFill="1" applyBorder="1" applyAlignment="1">
      <alignment horizontal="center" vertical="top" wrapText="1"/>
    </xf>
    <xf numFmtId="0" fontId="7" fillId="0" borderId="0" xfId="19" applyFont="1" applyAlignment="1">
      <alignment wrapText="1"/>
    </xf>
    <xf numFmtId="0" fontId="5" fillId="0" borderId="0" xfId="19" applyAlignment="1">
      <alignment wrapText="1"/>
    </xf>
    <xf numFmtId="0" fontId="5" fillId="0" borderId="0" xfId="19" applyFont="1" applyAlignment="1">
      <alignment wrapText="1"/>
    </xf>
    <xf numFmtId="0" fontId="5" fillId="0" borderId="0" xfId="19" applyBorder="1"/>
    <xf numFmtId="0" fontId="5" fillId="0" borderId="1" xfId="18" applyFont="1" applyBorder="1" applyAlignment="1">
      <alignment horizontal="left" vertical="center" wrapText="1"/>
    </xf>
    <xf numFmtId="0" fontId="7" fillId="0" borderId="1" xfId="18" applyFont="1" applyBorder="1" applyAlignment="1">
      <alignment horizontal="left" vertical="center" wrapText="1"/>
    </xf>
    <xf numFmtId="0" fontId="7" fillId="0" borderId="1" xfId="16" applyFont="1" applyFill="1" applyBorder="1" applyAlignment="1">
      <alignment vertical="top" wrapText="1"/>
    </xf>
    <xf numFmtId="17" fontId="7" fillId="0" borderId="0" xfId="19" quotePrefix="1" applyNumberFormat="1" applyFont="1" applyAlignment="1">
      <alignment horizontal="left" vertical="top" wrapText="1"/>
    </xf>
    <xf numFmtId="0" fontId="5" fillId="0" borderId="1" xfId="0" applyFont="1" applyFill="1" applyBorder="1" applyAlignment="1">
      <alignment horizontal="center" vertical="top" wrapText="1"/>
    </xf>
    <xf numFmtId="0" fontId="5" fillId="0" borderId="1" xfId="12" applyFill="1" applyBorder="1" applyAlignment="1">
      <alignment horizontal="center" vertical="center"/>
    </xf>
    <xf numFmtId="10" fontId="5" fillId="0" borderId="1" xfId="0" applyNumberFormat="1" applyFont="1" applyFill="1" applyBorder="1" applyAlignment="1">
      <alignment horizontal="right" vertical="top"/>
    </xf>
    <xf numFmtId="0" fontId="7" fillId="0" borderId="15" xfId="12" applyFont="1" applyFill="1" applyBorder="1" applyAlignment="1">
      <alignment vertical="top"/>
    </xf>
    <xf numFmtId="4" fontId="5" fillId="0" borderId="9" xfId="12" applyNumberFormat="1" applyFont="1" applyFill="1" applyBorder="1" applyAlignment="1">
      <alignment horizontal="right" vertical="top"/>
    </xf>
    <xf numFmtId="0" fontId="7" fillId="2" borderId="15" xfId="12" applyFont="1" applyFill="1" applyBorder="1" applyAlignment="1">
      <alignment vertical="top"/>
    </xf>
    <xf numFmtId="0" fontId="5" fillId="2" borderId="15" xfId="12" applyFont="1" applyFill="1" applyBorder="1" applyAlignment="1">
      <alignment horizontal="center" vertical="top"/>
    </xf>
    <xf numFmtId="4" fontId="5" fillId="2" borderId="16" xfId="12" applyNumberFormat="1" applyFont="1" applyFill="1" applyBorder="1" applyAlignment="1">
      <alignment vertical="top"/>
    </xf>
    <xf numFmtId="0" fontId="5" fillId="3" borderId="0" xfId="12" quotePrefix="1" applyFont="1" applyFill="1"/>
    <xf numFmtId="0" fontId="7" fillId="3" borderId="1" xfId="12" applyFont="1" applyFill="1" applyBorder="1" applyAlignment="1">
      <alignment horizontal="right" vertical="center"/>
    </xf>
    <xf numFmtId="0" fontId="7" fillId="0" borderId="1" xfId="12" applyFont="1" applyFill="1" applyBorder="1" applyAlignment="1">
      <alignment horizontal="justify" vertical="top" wrapText="1"/>
    </xf>
    <xf numFmtId="2" fontId="18" fillId="0" borderId="1" xfId="12" applyNumberFormat="1" applyFont="1" applyFill="1" applyBorder="1" applyAlignment="1">
      <alignment horizontal="center" vertical="top"/>
    </xf>
    <xf numFmtId="4" fontId="0" fillId="0" borderId="1" xfId="0" applyNumberFormat="1" applyFill="1" applyBorder="1" applyAlignment="1">
      <alignment horizontal="right" vertical="top"/>
    </xf>
    <xf numFmtId="0" fontId="5" fillId="0" borderId="4" xfId="12" applyFill="1" applyBorder="1" applyAlignment="1">
      <alignment vertical="top"/>
    </xf>
    <xf numFmtId="0" fontId="5" fillId="0" borderId="0" xfId="12" applyFill="1" applyBorder="1"/>
    <xf numFmtId="0" fontId="5" fillId="0" borderId="0" xfId="12" applyFill="1"/>
    <xf numFmtId="0" fontId="18" fillId="0" borderId="1" xfId="12" applyFont="1" applyFill="1" applyBorder="1" applyAlignment="1">
      <alignment horizontal="justify" vertical="top" wrapText="1"/>
    </xf>
    <xf numFmtId="0" fontId="5" fillId="0" borderId="1" xfId="12" applyFont="1" applyFill="1" applyBorder="1" applyAlignment="1">
      <alignment horizontal="justify" vertical="center" wrapText="1"/>
    </xf>
    <xf numFmtId="0" fontId="5" fillId="0" borderId="1" xfId="0" applyFont="1" applyFill="1" applyBorder="1" applyAlignment="1">
      <alignment horizontal="center" vertical="center" wrapText="1"/>
    </xf>
    <xf numFmtId="0" fontId="7" fillId="0" borderId="4" xfId="0" applyFont="1" applyFill="1" applyBorder="1" applyAlignment="1">
      <alignment horizontal="left" vertical="top" wrapText="1"/>
    </xf>
    <xf numFmtId="0" fontId="5" fillId="0" borderId="0" xfId="13" applyBorder="1" applyAlignment="1">
      <alignment horizontal="center" vertical="top" wrapText="1"/>
    </xf>
    <xf numFmtId="0" fontId="7" fillId="0" borderId="0" xfId="19" applyFont="1" applyAlignment="1">
      <alignment horizontal="lef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7" fillId="0" borderId="1" xfId="0" applyFont="1" applyFill="1" applyBorder="1" applyAlignment="1">
      <alignment horizontal="center"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3" borderId="1" xfId="12" applyFont="1" applyFill="1" applyBorder="1" applyAlignment="1">
      <alignment horizontal="center" vertical="top" wrapText="1"/>
    </xf>
    <xf numFmtId="0" fontId="5" fillId="3" borderId="4" xfId="0" applyFont="1" applyFill="1" applyBorder="1" applyAlignment="1">
      <alignment horizontal="left" vertical="top" wrapText="1"/>
    </xf>
    <xf numFmtId="49" fontId="5" fillId="0" borderId="0" xfId="0" applyNumberFormat="1" applyFont="1" applyFill="1" applyBorder="1" applyAlignment="1">
      <alignment horizontal="left" vertical="top"/>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horizontal="center"/>
    </xf>
    <xf numFmtId="3" fontId="5" fillId="3" borderId="1" xfId="0" applyNumberFormat="1" applyFont="1" applyFill="1" applyBorder="1" applyAlignment="1">
      <alignment horizontal="center"/>
    </xf>
    <xf numFmtId="0" fontId="5" fillId="0" borderId="2" xfId="0" applyFont="1" applyBorder="1"/>
    <xf numFmtId="0" fontId="19" fillId="0" borderId="2" xfId="0" applyFont="1" applyBorder="1" applyAlignment="1">
      <alignment vertical="center"/>
    </xf>
    <xf numFmtId="0" fontId="19" fillId="0" borderId="2" xfId="0" applyFont="1" applyBorder="1" applyAlignment="1">
      <alignment horizontal="center" vertical="center"/>
    </xf>
    <xf numFmtId="0" fontId="19" fillId="0" borderId="2" xfId="0" applyFont="1" applyBorder="1" applyAlignment="1">
      <alignment horizontal="center"/>
    </xf>
    <xf numFmtId="0" fontId="5" fillId="2" borderId="3" xfId="12" applyFont="1" applyFill="1" applyBorder="1" applyAlignment="1">
      <alignment horizontal="left" vertical="top"/>
    </xf>
    <xf numFmtId="0" fontId="7" fillId="2" borderId="3" xfId="12" applyFont="1" applyFill="1" applyBorder="1" applyAlignment="1">
      <alignment vertical="top"/>
    </xf>
    <xf numFmtId="169" fontId="5" fillId="2" borderId="3" xfId="12" applyNumberFormat="1" applyFont="1" applyFill="1" applyBorder="1" applyAlignment="1">
      <alignment horizontal="center" vertical="top"/>
    </xf>
    <xf numFmtId="4" fontId="5" fillId="2" borderId="3" xfId="12" applyNumberFormat="1" applyFont="1" applyFill="1" applyBorder="1" applyAlignment="1">
      <alignment horizontal="center" vertical="top"/>
    </xf>
    <xf numFmtId="0" fontId="5" fillId="6" borderId="1" xfId="0" applyFont="1" applyFill="1" applyBorder="1" applyAlignment="1">
      <alignment horizontal="left" vertical="top"/>
    </xf>
    <xf numFmtId="0" fontId="5" fillId="6" borderId="1" xfId="0" applyFont="1" applyFill="1" applyBorder="1" applyAlignment="1">
      <alignment horizontal="center" vertical="top" wrapText="1"/>
    </xf>
    <xf numFmtId="0" fontId="7" fillId="6" borderId="1" xfId="0" applyFont="1" applyFill="1" applyBorder="1" applyAlignment="1">
      <alignment vertical="top" wrapText="1"/>
    </xf>
    <xf numFmtId="0" fontId="5" fillId="6" borderId="1" xfId="0" applyFont="1" applyFill="1" applyBorder="1" applyAlignment="1">
      <alignment horizontal="center" vertical="top"/>
    </xf>
    <xf numFmtId="3" fontId="5" fillId="6" borderId="1" xfId="0" applyNumberFormat="1" applyFont="1" applyFill="1" applyBorder="1" applyAlignment="1">
      <alignment horizontal="center" vertical="top"/>
    </xf>
    <xf numFmtId="0" fontId="5" fillId="6" borderId="1" xfId="0" applyFont="1" applyFill="1" applyBorder="1" applyAlignment="1">
      <alignment vertical="top"/>
    </xf>
    <xf numFmtId="0" fontId="5" fillId="6" borderId="1" xfId="12" applyFont="1" applyFill="1" applyBorder="1" applyAlignment="1">
      <alignment horizontal="left" vertical="top"/>
    </xf>
    <xf numFmtId="0" fontId="7" fillId="6" borderId="1" xfId="12" applyFont="1" applyFill="1" applyBorder="1" applyAlignment="1">
      <alignment vertical="top"/>
    </xf>
    <xf numFmtId="0" fontId="5" fillId="6" borderId="1" xfId="12" applyFont="1" applyFill="1" applyBorder="1" applyAlignment="1">
      <alignment horizontal="center" vertical="top"/>
    </xf>
    <xf numFmtId="3" fontId="5" fillId="6" borderId="1" xfId="12" applyNumberFormat="1" applyFont="1" applyFill="1" applyBorder="1" applyAlignment="1">
      <alignment horizontal="center" vertical="top"/>
    </xf>
    <xf numFmtId="171" fontId="5" fillId="6" borderId="1" xfId="1" applyNumberFormat="1" applyFont="1" applyFill="1" applyBorder="1" applyAlignment="1">
      <alignment horizontal="center" vertical="top"/>
    </xf>
    <xf numFmtId="0" fontId="11" fillId="6" borderId="1" xfId="12" applyFont="1" applyFill="1" applyBorder="1" applyAlignment="1">
      <alignment vertical="top" wrapText="1"/>
    </xf>
    <xf numFmtId="0" fontId="5" fillId="6" borderId="1" xfId="12" applyFont="1" applyFill="1" applyBorder="1" applyAlignment="1">
      <alignment vertical="top"/>
    </xf>
    <xf numFmtId="0" fontId="7" fillId="6" borderId="1" xfId="12" applyFont="1" applyFill="1" applyBorder="1" applyAlignment="1">
      <alignment vertical="top" wrapText="1"/>
    </xf>
    <xf numFmtId="0" fontId="5" fillId="6" borderId="1" xfId="12" applyFont="1" applyFill="1" applyBorder="1" applyAlignment="1">
      <alignment horizontal="center" vertical="top" wrapText="1"/>
    </xf>
    <xf numFmtId="0" fontId="7" fillId="6" borderId="1" xfId="12" applyFont="1" applyFill="1" applyBorder="1" applyAlignment="1">
      <alignment horizontal="left" vertical="top"/>
    </xf>
    <xf numFmtId="0" fontId="7" fillId="6" borderId="1" xfId="12" applyFont="1" applyFill="1" applyBorder="1" applyAlignment="1">
      <alignment horizontal="left" vertical="top" wrapText="1"/>
    </xf>
    <xf numFmtId="164" fontId="5" fillId="6" borderId="1" xfId="1" applyFont="1" applyFill="1" applyBorder="1" applyAlignment="1">
      <alignment horizontal="center" vertical="top"/>
    </xf>
    <xf numFmtId="1" fontId="5" fillId="6" borderId="1" xfId="0" applyNumberFormat="1" applyFont="1" applyFill="1" applyBorder="1" applyAlignment="1">
      <alignment horizontal="center" vertical="top"/>
    </xf>
    <xf numFmtId="164" fontId="5" fillId="6" borderId="1" xfId="1" applyFont="1" applyFill="1" applyBorder="1" applyAlignment="1">
      <alignment vertical="top"/>
    </xf>
    <xf numFmtId="0" fontId="5" fillId="6" borderId="1" xfId="0" applyNumberFormat="1" applyFont="1" applyFill="1" applyBorder="1" applyAlignment="1">
      <alignment horizontal="center" vertical="top"/>
    </xf>
    <xf numFmtId="0" fontId="5" fillId="6" borderId="4" xfId="0" applyFont="1" applyFill="1" applyBorder="1" applyAlignment="1">
      <alignment vertical="top"/>
    </xf>
    <xf numFmtId="49" fontId="5" fillId="6" borderId="1" xfId="0" applyNumberFormat="1" applyFont="1" applyFill="1" applyBorder="1" applyAlignment="1">
      <alignment horizontal="left" vertical="top"/>
    </xf>
    <xf numFmtId="0" fontId="5" fillId="6" borderId="1" xfId="0" applyFont="1" applyFill="1" applyBorder="1" applyAlignment="1">
      <alignment vertical="top" wrapText="1"/>
    </xf>
    <xf numFmtId="2" fontId="5" fillId="6" borderId="1" xfId="12" applyNumberFormat="1" applyFont="1" applyFill="1" applyBorder="1" applyAlignment="1">
      <alignment vertical="top"/>
    </xf>
    <xf numFmtId="49" fontId="5" fillId="6" borderId="1" xfId="12" applyNumberFormat="1" applyFont="1" applyFill="1" applyBorder="1" applyAlignment="1">
      <alignment vertical="top"/>
    </xf>
    <xf numFmtId="0" fontId="5" fillId="6" borderId="1" xfId="12" applyNumberFormat="1" applyFont="1" applyFill="1" applyBorder="1" applyAlignment="1">
      <alignment horizontal="left" vertical="top"/>
    </xf>
    <xf numFmtId="0" fontId="7" fillId="6" borderId="1" xfId="12" applyFont="1" applyFill="1" applyBorder="1" applyAlignment="1">
      <alignment horizontal="center" vertical="top" wrapText="1"/>
    </xf>
    <xf numFmtId="166" fontId="5" fillId="6" borderId="4" xfId="12" applyNumberFormat="1" applyFont="1" applyFill="1" applyBorder="1" applyAlignment="1">
      <alignment horizontal="center" vertical="top"/>
    </xf>
    <xf numFmtId="166" fontId="5" fillId="6" borderId="1" xfId="12" applyNumberFormat="1" applyFont="1" applyFill="1" applyBorder="1" applyAlignment="1">
      <alignment horizontal="center" vertical="top"/>
    </xf>
    <xf numFmtId="0" fontId="5" fillId="6" borderId="2" xfId="12" applyFont="1" applyFill="1" applyBorder="1" applyAlignment="1">
      <alignment horizontal="left" vertical="top"/>
    </xf>
    <xf numFmtId="0" fontId="7" fillId="6" borderId="2" xfId="12" applyFont="1" applyFill="1" applyBorder="1" applyAlignment="1">
      <alignment horizontal="center" vertical="top" wrapText="1"/>
    </xf>
    <xf numFmtId="0" fontId="7" fillId="6" borderId="2" xfId="12" applyFont="1" applyFill="1" applyBorder="1" applyAlignment="1">
      <alignment vertical="top" wrapText="1"/>
    </xf>
    <xf numFmtId="0" fontId="5" fillId="6" borderId="2" xfId="12" applyFont="1" applyFill="1" applyBorder="1" applyAlignment="1">
      <alignment horizontal="center" vertical="top"/>
    </xf>
    <xf numFmtId="3" fontId="5" fillId="6" borderId="2" xfId="12" applyNumberFormat="1" applyFont="1" applyFill="1" applyBorder="1" applyAlignment="1">
      <alignment horizontal="center" vertical="top"/>
    </xf>
    <xf numFmtId="171" fontId="5" fillId="6" borderId="2" xfId="1" applyNumberFormat="1" applyFont="1" applyFill="1" applyBorder="1" applyAlignment="1">
      <alignment horizontal="center" vertical="top"/>
    </xf>
    <xf numFmtId="0" fontId="5" fillId="6" borderId="1" xfId="15" applyFont="1" applyFill="1" applyBorder="1" applyAlignment="1">
      <alignment horizontal="left" vertical="top"/>
    </xf>
    <xf numFmtId="0" fontId="5" fillId="6" borderId="1" xfId="15" applyFont="1" applyFill="1" applyBorder="1" applyAlignment="1">
      <alignment vertical="top"/>
    </xf>
    <xf numFmtId="0" fontId="5" fillId="6" borderId="1" xfId="15" applyFont="1" applyFill="1" applyBorder="1" applyAlignment="1">
      <alignment horizontal="center" vertical="top"/>
    </xf>
    <xf numFmtId="167" fontId="5" fillId="6" borderId="1" xfId="4" applyFont="1" applyFill="1" applyBorder="1" applyAlignment="1">
      <alignment vertical="top"/>
    </xf>
    <xf numFmtId="0" fontId="5" fillId="6" borderId="1" xfId="16" applyFont="1" applyFill="1" applyBorder="1" applyAlignment="1">
      <alignment horizontal="left" vertical="top"/>
    </xf>
    <xf numFmtId="0" fontId="5" fillId="6" borderId="1" xfId="16" applyFont="1" applyFill="1" applyBorder="1" applyAlignment="1">
      <alignment horizontal="left" vertical="top" wrapText="1"/>
    </xf>
    <xf numFmtId="0" fontId="7" fillId="6" borderId="1" xfId="16" applyFont="1" applyFill="1" applyBorder="1" applyAlignment="1">
      <alignment vertical="top" wrapText="1"/>
    </xf>
    <xf numFmtId="0" fontId="5" fillId="6" borderId="1" xfId="16" applyFont="1" applyFill="1" applyBorder="1" applyAlignment="1">
      <alignment horizontal="center" vertical="center"/>
    </xf>
    <xf numFmtId="4" fontId="5" fillId="6" borderId="4" xfId="12" applyNumberFormat="1" applyFont="1" applyFill="1" applyBorder="1" applyAlignment="1">
      <alignment horizontal="center" vertical="top"/>
    </xf>
    <xf numFmtId="4" fontId="5" fillId="6" borderId="1" xfId="12" applyNumberFormat="1" applyFont="1" applyFill="1" applyBorder="1" applyAlignment="1">
      <alignment horizontal="center" vertical="top"/>
    </xf>
    <xf numFmtId="49" fontId="5" fillId="6" borderId="1" xfId="0" applyNumberFormat="1" applyFont="1" applyFill="1" applyBorder="1" applyAlignment="1">
      <alignment vertical="top"/>
    </xf>
    <xf numFmtId="0" fontId="7" fillId="6" borderId="1" xfId="0" applyFont="1" applyFill="1" applyBorder="1" applyAlignment="1">
      <alignment vertical="top"/>
    </xf>
    <xf numFmtId="0" fontId="7" fillId="6" borderId="18" xfId="26" applyFont="1" applyFill="1" applyBorder="1" applyAlignment="1">
      <alignment horizontal="left" vertical="top" wrapText="1"/>
    </xf>
    <xf numFmtId="0" fontId="5" fillId="6" borderId="1" xfId="26" applyFont="1" applyFill="1" applyBorder="1" applyAlignment="1">
      <alignment vertical="top"/>
    </xf>
    <xf numFmtId="0" fontId="7" fillId="6" borderId="1" xfId="26" applyFont="1" applyFill="1" applyBorder="1" applyAlignment="1">
      <alignment vertical="top"/>
    </xf>
    <xf numFmtId="0" fontId="5" fillId="6" borderId="1" xfId="26" applyFont="1" applyFill="1" applyBorder="1" applyAlignment="1">
      <alignment horizontal="center" vertical="top"/>
    </xf>
    <xf numFmtId="3" fontId="5" fillId="6" borderId="1" xfId="26" applyNumberFormat="1" applyFont="1" applyFill="1" applyBorder="1" applyAlignment="1">
      <alignment horizontal="center" vertical="top"/>
    </xf>
    <xf numFmtId="4" fontId="5" fillId="6" borderId="1" xfId="26" applyNumberFormat="1" applyFont="1" applyFill="1" applyBorder="1" applyAlignment="1">
      <alignment horizontal="right"/>
    </xf>
    <xf numFmtId="4" fontId="5" fillId="6" borderId="17" xfId="26" applyNumberFormat="1" applyFont="1" applyFill="1" applyBorder="1" applyAlignment="1"/>
    <xf numFmtId="0" fontId="21" fillId="6" borderId="1" xfId="0" applyFont="1" applyFill="1" applyBorder="1" applyAlignment="1">
      <alignment horizontal="left" vertical="top" wrapText="1"/>
    </xf>
    <xf numFmtId="0" fontId="21" fillId="6" borderId="1" xfId="0" applyFont="1" applyFill="1" applyBorder="1" applyAlignment="1">
      <alignment horizontal="center" vertical="top" wrapText="1"/>
    </xf>
    <xf numFmtId="173" fontId="21" fillId="6" borderId="1" xfId="0" applyNumberFormat="1" applyFont="1" applyFill="1" applyBorder="1" applyAlignment="1">
      <alignment horizontal="left" vertical="top" wrapText="1"/>
    </xf>
    <xf numFmtId="0" fontId="7" fillId="6" borderId="1" xfId="26" applyFont="1" applyFill="1" applyBorder="1" applyAlignment="1">
      <alignment horizontal="left" vertical="top" wrapText="1"/>
    </xf>
    <xf numFmtId="0" fontId="7" fillId="6" borderId="1" xfId="26" applyFont="1" applyFill="1" applyBorder="1" applyAlignment="1">
      <alignment vertical="top" wrapText="1"/>
    </xf>
    <xf numFmtId="0" fontId="5" fillId="6" borderId="1" xfId="26" applyFont="1" applyFill="1" applyBorder="1" applyAlignment="1">
      <alignment horizontal="center" vertical="top" wrapText="1"/>
    </xf>
    <xf numFmtId="3" fontId="5" fillId="6" borderId="1" xfId="26" applyNumberFormat="1" applyFont="1" applyFill="1" applyBorder="1" applyAlignment="1">
      <alignment horizontal="center" vertical="top" wrapText="1"/>
    </xf>
    <xf numFmtId="4" fontId="5" fillId="6" borderId="1" xfId="26" applyNumberFormat="1" applyFont="1" applyFill="1" applyBorder="1" applyAlignment="1">
      <alignment horizontal="right" wrapText="1"/>
    </xf>
    <xf numFmtId="4" fontId="5" fillId="6" borderId="17" xfId="26" applyNumberFormat="1" applyFont="1" applyFill="1" applyBorder="1" applyAlignment="1">
      <alignment wrapText="1"/>
    </xf>
    <xf numFmtId="0" fontId="5" fillId="6" borderId="1" xfId="0" applyFont="1" applyFill="1" applyBorder="1" applyAlignment="1">
      <alignment horizontal="left"/>
    </xf>
    <xf numFmtId="0" fontId="5" fillId="6" borderId="1" xfId="0" applyFont="1" applyFill="1" applyBorder="1"/>
    <xf numFmtId="0" fontId="7" fillId="6" borderId="1" xfId="0" applyFont="1" applyFill="1" applyBorder="1"/>
    <xf numFmtId="0" fontId="5" fillId="6" borderId="1" xfId="0" applyFont="1" applyFill="1" applyBorder="1" applyAlignment="1">
      <alignment horizontal="center"/>
    </xf>
    <xf numFmtId="3" fontId="5" fillId="6" borderId="1" xfId="0" applyNumberFormat="1" applyFont="1" applyFill="1" applyBorder="1" applyAlignment="1">
      <alignment horizontal="center"/>
    </xf>
    <xf numFmtId="49" fontId="5" fillId="2" borderId="1" xfId="12" applyNumberFormat="1" applyFont="1" applyFill="1" applyBorder="1" applyAlignment="1">
      <alignment horizontal="left" vertical="top"/>
    </xf>
    <xf numFmtId="0" fontId="5" fillId="2" borderId="1" xfId="12" applyFont="1" applyFill="1" applyBorder="1" applyAlignment="1">
      <alignment horizontal="center" wrapText="1"/>
    </xf>
    <xf numFmtId="1" fontId="5" fillId="2" borderId="1" xfId="12" applyNumberFormat="1" applyFont="1" applyFill="1" applyBorder="1" applyAlignment="1">
      <alignment horizontal="center" vertical="top"/>
    </xf>
    <xf numFmtId="2" fontId="5" fillId="2" borderId="4" xfId="12" applyNumberFormat="1" applyFont="1" applyFill="1" applyBorder="1" applyAlignment="1">
      <alignment horizontal="center" vertical="top"/>
    </xf>
    <xf numFmtId="2" fontId="5" fillId="2" borderId="1" xfId="12" applyNumberFormat="1" applyFont="1" applyFill="1" applyBorder="1" applyAlignment="1">
      <alignment horizontal="center" vertical="top"/>
    </xf>
    <xf numFmtId="49" fontId="7" fillId="3" borderId="10" xfId="19" applyNumberFormat="1" applyFont="1" applyFill="1" applyBorder="1" applyAlignment="1">
      <alignment horizontal="left" vertical="top"/>
    </xf>
    <xf numFmtId="0" fontId="5" fillId="0" borderId="1" xfId="0" applyFont="1" applyFill="1" applyBorder="1" applyAlignment="1">
      <alignment horizontal="left" vertical="top" wrapText="1"/>
    </xf>
    <xf numFmtId="0" fontId="5" fillId="2" borderId="8" xfId="0" applyFont="1" applyFill="1" applyBorder="1" applyAlignment="1">
      <alignment horizontal="left" vertical="top" wrapText="1"/>
    </xf>
    <xf numFmtId="0" fontId="18" fillId="0" borderId="1" xfId="0" applyFont="1" applyFill="1" applyBorder="1" applyAlignment="1">
      <alignment horizontal="left" vertical="top" wrapText="1"/>
    </xf>
    <xf numFmtId="0" fontId="7" fillId="0" borderId="9" xfId="0" applyFont="1" applyFill="1" applyBorder="1" applyAlignment="1">
      <alignment horizontal="center" vertical="top"/>
    </xf>
    <xf numFmtId="0" fontId="7" fillId="6" borderId="1" xfId="15" applyFont="1" applyFill="1" applyBorder="1" applyAlignment="1">
      <alignment horizontal="left" vertical="top" wrapText="1"/>
    </xf>
    <xf numFmtId="0" fontId="5" fillId="3" borderId="0" xfId="12" applyFont="1" applyFill="1" applyBorder="1" applyAlignment="1">
      <alignment horizontal="center"/>
    </xf>
    <xf numFmtId="0" fontId="5" fillId="0" borderId="1" xfId="12" applyFill="1" applyBorder="1" applyAlignment="1">
      <alignment horizontal="center" vertical="center"/>
    </xf>
    <xf numFmtId="0" fontId="5" fillId="0" borderId="1" xfId="12" applyFill="1" applyBorder="1" applyAlignment="1">
      <alignment horizontal="center" vertical="center"/>
    </xf>
    <xf numFmtId="0" fontId="5" fillId="2" borderId="0" xfId="23" applyFont="1" applyFill="1" applyAlignment="1">
      <alignment vertical="top"/>
    </xf>
    <xf numFmtId="0" fontId="5" fillId="2" borderId="0" xfId="23" applyFill="1" applyAlignment="1">
      <alignment vertical="top"/>
    </xf>
    <xf numFmtId="0" fontId="5" fillId="2" borderId="0" xfId="23" applyFont="1" applyFill="1" applyAlignment="1">
      <alignment horizontal="center" vertical="top"/>
    </xf>
    <xf numFmtId="1" fontId="5" fillId="2" borderId="0" xfId="23" applyNumberFormat="1" applyFont="1" applyFill="1" applyAlignment="1">
      <alignment horizontal="center" vertical="top"/>
    </xf>
    <xf numFmtId="2" fontId="5" fillId="2" borderId="0" xfId="23" applyNumberFormat="1" applyFont="1" applyFill="1" applyAlignment="1">
      <alignment vertical="top"/>
    </xf>
    <xf numFmtId="0" fontId="5" fillId="2" borderId="0" xfId="23" applyFont="1" applyFill="1" applyAlignment="1">
      <alignment horizontal="right" vertical="top"/>
    </xf>
    <xf numFmtId="0" fontId="5" fillId="2" borderId="0" xfId="23" applyFill="1" applyBorder="1"/>
    <xf numFmtId="0" fontId="5" fillId="2" borderId="0" xfId="23" applyFill="1"/>
    <xf numFmtId="49" fontId="5" fillId="2" borderId="0" xfId="23" applyNumberFormat="1" applyFont="1" applyFill="1" applyAlignment="1">
      <alignment horizontal="left" vertical="top"/>
    </xf>
    <xf numFmtId="0" fontId="5" fillId="0" borderId="0" xfId="23" applyFont="1" applyFill="1"/>
    <xf numFmtId="1" fontId="5" fillId="2" borderId="0" xfId="23" applyNumberFormat="1" applyFont="1" applyFill="1"/>
    <xf numFmtId="1" fontId="5" fillId="2" borderId="0" xfId="23" applyNumberFormat="1" applyFont="1" applyFill="1" applyAlignment="1">
      <alignment vertical="top"/>
    </xf>
    <xf numFmtId="17" fontId="5" fillId="0" borderId="0" xfId="23" quotePrefix="1" applyNumberFormat="1" applyFont="1" applyFill="1" applyBorder="1" applyAlignment="1">
      <alignment horizontal="right" vertical="top"/>
    </xf>
    <xf numFmtId="49" fontId="5" fillId="2" borderId="0" xfId="23" applyNumberFormat="1" applyFont="1" applyFill="1" applyAlignment="1">
      <alignment horizontal="center" vertical="top"/>
    </xf>
    <xf numFmtId="0" fontId="5" fillId="3" borderId="0" xfId="23" applyFont="1" applyFill="1" applyBorder="1" applyAlignment="1">
      <alignment horizontal="center"/>
    </xf>
    <xf numFmtId="0" fontId="19" fillId="3" borderId="0" xfId="23" applyFont="1" applyFill="1" applyBorder="1"/>
    <xf numFmtId="49" fontId="5" fillId="2" borderId="2" xfId="23" applyNumberFormat="1" applyFont="1" applyFill="1" applyBorder="1" applyAlignment="1">
      <alignment horizontal="center" vertical="top"/>
    </xf>
    <xf numFmtId="0" fontId="5" fillId="2" borderId="2" xfId="23" applyFont="1" applyFill="1" applyBorder="1" applyAlignment="1">
      <alignment horizontal="center" vertical="top"/>
    </xf>
    <xf numFmtId="0" fontId="5" fillId="2" borderId="2" xfId="23" applyFont="1" applyFill="1" applyBorder="1" applyAlignment="1">
      <alignment horizontal="center" wrapText="1"/>
    </xf>
    <xf numFmtId="1" fontId="5" fillId="2" borderId="2" xfId="23" applyNumberFormat="1" applyFont="1" applyFill="1" applyBorder="1" applyAlignment="1">
      <alignment horizontal="center" vertical="top"/>
    </xf>
    <xf numFmtId="2" fontId="5" fillId="2" borderId="2" xfId="23" applyNumberFormat="1" applyFont="1" applyFill="1" applyBorder="1" applyAlignment="1">
      <alignment horizontal="center" vertical="top"/>
    </xf>
    <xf numFmtId="49" fontId="5" fillId="2" borderId="3" xfId="23" applyNumberFormat="1" applyFont="1" applyFill="1" applyBorder="1" applyAlignment="1">
      <alignment horizontal="center" vertical="top"/>
    </xf>
    <xf numFmtId="0" fontId="5" fillId="2" borderId="3" xfId="23" applyFont="1" applyFill="1" applyBorder="1" applyAlignment="1">
      <alignment horizontal="center" vertical="top"/>
    </xf>
    <xf numFmtId="0" fontId="5" fillId="2" borderId="3" xfId="23" applyFont="1" applyFill="1" applyBorder="1" applyAlignment="1">
      <alignment horizontal="center" wrapText="1"/>
    </xf>
    <xf numFmtId="1" fontId="5" fillId="2" borderId="3" xfId="23" applyNumberFormat="1" applyFont="1" applyFill="1" applyBorder="1" applyAlignment="1">
      <alignment horizontal="center" vertical="top"/>
    </xf>
    <xf numFmtId="2" fontId="5" fillId="2" borderId="3" xfId="23" applyNumberFormat="1" applyFont="1" applyFill="1" applyBorder="1" applyAlignment="1">
      <alignment horizontal="center" vertical="top"/>
    </xf>
    <xf numFmtId="2" fontId="5" fillId="2" borderId="1" xfId="23" applyNumberFormat="1" applyFill="1" applyBorder="1" applyAlignment="1">
      <alignment horizontal="center" vertical="top"/>
    </xf>
    <xf numFmtId="0" fontId="5" fillId="2" borderId="1" xfId="23" applyFill="1" applyBorder="1" applyAlignment="1">
      <alignment horizontal="center" vertical="top"/>
    </xf>
    <xf numFmtId="0" fontId="5" fillId="2" borderId="1" xfId="23" applyFill="1" applyBorder="1" applyAlignment="1">
      <alignment horizontal="left" vertical="top" wrapText="1"/>
    </xf>
    <xf numFmtId="0" fontId="5" fillId="0" borderId="1" xfId="23" applyFill="1" applyBorder="1" applyAlignment="1">
      <alignment horizontal="center" vertical="top"/>
    </xf>
    <xf numFmtId="2" fontId="5" fillId="0" borderId="1" xfId="12" applyNumberFormat="1" applyBorder="1" applyAlignment="1">
      <alignment horizontal="center" vertical="top"/>
    </xf>
    <xf numFmtId="0" fontId="5" fillId="0" borderId="1" xfId="12" applyBorder="1" applyAlignment="1">
      <alignment horizontal="center" vertical="top"/>
    </xf>
    <xf numFmtId="0" fontId="5" fillId="0" borderId="0" xfId="12" applyBorder="1"/>
    <xf numFmtId="0" fontId="5" fillId="0" borderId="0" xfId="12"/>
    <xf numFmtId="0" fontId="7" fillId="0" borderId="1" xfId="12" applyNumberFormat="1" applyFont="1" applyBorder="1" applyAlignment="1">
      <alignment horizontal="left" vertical="top"/>
    </xf>
    <xf numFmtId="49" fontId="5" fillId="0" borderId="1" xfId="12" applyNumberFormat="1" applyBorder="1" applyAlignment="1">
      <alignment horizontal="left" vertical="top"/>
    </xf>
    <xf numFmtId="0" fontId="5" fillId="0" borderId="1" xfId="12" applyBorder="1" applyAlignment="1">
      <alignment horizontal="left" vertical="top" wrapText="1"/>
    </xf>
    <xf numFmtId="0" fontId="5" fillId="0" borderId="1" xfId="12" applyFill="1" applyBorder="1" applyAlignment="1">
      <alignment horizontal="left" vertical="top" wrapText="1"/>
    </xf>
    <xf numFmtId="0" fontId="5" fillId="0" borderId="1" xfId="12" applyBorder="1" applyAlignment="1">
      <alignment horizontal="center" vertical="top" wrapText="1"/>
    </xf>
    <xf numFmtId="49" fontId="5" fillId="0" borderId="1" xfId="12" quotePrefix="1" applyNumberFormat="1" applyBorder="1" applyAlignment="1">
      <alignment horizontal="left" vertical="top"/>
    </xf>
    <xf numFmtId="49" fontId="5" fillId="0" borderId="1" xfId="12" quotePrefix="1" applyNumberFormat="1" applyFont="1" applyBorder="1" applyAlignment="1">
      <alignment horizontal="left" vertical="top"/>
    </xf>
    <xf numFmtId="0" fontId="7" fillId="0" borderId="1" xfId="12" applyNumberFormat="1" applyFont="1" applyFill="1" applyBorder="1" applyAlignment="1">
      <alignment horizontal="left" vertical="top"/>
    </xf>
    <xf numFmtId="0" fontId="19" fillId="0" borderId="5" xfId="23" applyFont="1" applyBorder="1"/>
    <xf numFmtId="0" fontId="19" fillId="0" borderId="11" xfId="23" applyFont="1" applyBorder="1" applyAlignment="1">
      <alignment vertical="center"/>
    </xf>
    <xf numFmtId="0" fontId="19" fillId="0" borderId="11" xfId="23" applyFont="1" applyBorder="1"/>
    <xf numFmtId="0" fontId="19" fillId="0" borderId="11" xfId="23" applyFont="1" applyBorder="1" applyAlignment="1">
      <alignment horizontal="center" vertical="center"/>
    </xf>
    <xf numFmtId="0" fontId="19" fillId="0" borderId="11" xfId="23" applyFont="1" applyBorder="1" applyAlignment="1">
      <alignment horizontal="center"/>
    </xf>
    <xf numFmtId="0" fontId="19" fillId="0" borderId="7" xfId="23" applyFont="1" applyBorder="1"/>
    <xf numFmtId="0" fontId="19" fillId="0" borderId="2" xfId="23" applyFont="1" applyBorder="1"/>
    <xf numFmtId="0" fontId="19" fillId="0" borderId="9" xfId="23" applyFont="1" applyBorder="1"/>
    <xf numFmtId="49" fontId="5" fillId="0" borderId="1" xfId="12" applyNumberFormat="1" applyFont="1" applyBorder="1" applyAlignment="1">
      <alignment horizontal="left" vertical="top"/>
    </xf>
    <xf numFmtId="0" fontId="7" fillId="0" borderId="4" xfId="12" applyNumberFormat="1" applyFont="1" applyBorder="1" applyAlignment="1">
      <alignment horizontal="left" vertical="top"/>
    </xf>
    <xf numFmtId="0" fontId="5" fillId="0" borderId="1" xfId="12" applyBorder="1" applyAlignment="1">
      <alignment horizontal="center"/>
    </xf>
    <xf numFmtId="49" fontId="5" fillId="0" borderId="3" xfId="12" applyNumberFormat="1" applyFont="1" applyBorder="1" applyAlignment="1">
      <alignment horizontal="left" vertical="top"/>
    </xf>
    <xf numFmtId="0" fontId="5" fillId="0" borderId="3" xfId="12" applyFont="1" applyBorder="1" applyAlignment="1">
      <alignment horizontal="left" vertical="top" wrapText="1"/>
    </xf>
    <xf numFmtId="0" fontId="5" fillId="0" borderId="3" xfId="12" applyBorder="1" applyAlignment="1">
      <alignment horizontal="center" vertical="top"/>
    </xf>
    <xf numFmtId="4" fontId="5" fillId="0" borderId="3" xfId="12" applyNumberFormat="1" applyFill="1" applyBorder="1" applyAlignment="1">
      <alignment horizontal="center" vertical="top"/>
    </xf>
    <xf numFmtId="0" fontId="7" fillId="0" borderId="1" xfId="12" applyNumberFormat="1" applyFont="1" applyBorder="1" applyAlignment="1">
      <alignment horizontal="left"/>
    </xf>
    <xf numFmtId="49" fontId="7" fillId="0" borderId="1" xfId="12" applyNumberFormat="1" applyFont="1" applyBorder="1" applyAlignment="1">
      <alignment horizontal="left" vertical="top"/>
    </xf>
    <xf numFmtId="0" fontId="5" fillId="0" borderId="0" xfId="12" applyFont="1" applyBorder="1" applyAlignment="1">
      <alignment vertical="top" wrapText="1"/>
    </xf>
    <xf numFmtId="3" fontId="5" fillId="0" borderId="1" xfId="12" quotePrefix="1" applyNumberFormat="1" applyFont="1" applyBorder="1" applyAlignment="1">
      <alignment horizontal="center" vertical="top"/>
    </xf>
    <xf numFmtId="49" fontId="5" fillId="0" borderId="5" xfId="12" applyNumberFormat="1" applyBorder="1" applyAlignment="1">
      <alignment horizontal="left" vertical="top"/>
    </xf>
    <xf numFmtId="0" fontId="5" fillId="0" borderId="11" xfId="12" applyBorder="1" applyAlignment="1">
      <alignment horizontal="left" vertical="top" wrapText="1"/>
    </xf>
    <xf numFmtId="0" fontId="5" fillId="0" borderId="11" xfId="12" applyBorder="1" applyAlignment="1">
      <alignment horizontal="center" vertical="top"/>
    </xf>
    <xf numFmtId="1" fontId="5" fillId="0" borderId="11" xfId="12" applyNumberFormat="1" applyFont="1" applyBorder="1" applyAlignment="1">
      <alignment horizontal="center" vertical="top"/>
    </xf>
    <xf numFmtId="0" fontId="5" fillId="0" borderId="7" xfId="12" applyFont="1" applyFill="1" applyBorder="1" applyAlignment="1">
      <alignment vertical="top"/>
    </xf>
    <xf numFmtId="4" fontId="5" fillId="0" borderId="2" xfId="23" applyNumberFormat="1" applyFill="1" applyBorder="1" applyAlignment="1">
      <alignment horizontal="center" vertical="top"/>
    </xf>
    <xf numFmtId="49" fontId="5" fillId="0" borderId="6" xfId="12" applyNumberFormat="1" applyBorder="1" applyAlignment="1">
      <alignment horizontal="left" vertical="top"/>
    </xf>
    <xf numFmtId="0" fontId="5" fillId="0" borderId="10" xfId="12" applyBorder="1" applyAlignment="1">
      <alignment horizontal="left" vertical="top" wrapText="1"/>
    </xf>
    <xf numFmtId="1" fontId="5" fillId="0" borderId="10" xfId="12" applyNumberFormat="1" applyFont="1" applyBorder="1" applyAlignment="1">
      <alignment horizontal="center" vertical="top"/>
    </xf>
    <xf numFmtId="0" fontId="5" fillId="0" borderId="13" xfId="12" applyFont="1" applyFill="1" applyBorder="1" applyAlignment="1">
      <alignment vertical="top"/>
    </xf>
    <xf numFmtId="4" fontId="5" fillId="0" borderId="3" xfId="23" applyNumberFormat="1" applyFill="1" applyBorder="1" applyAlignment="1">
      <alignment horizontal="center" vertical="top"/>
    </xf>
    <xf numFmtId="49" fontId="5" fillId="2" borderId="11" xfId="23" applyNumberFormat="1" applyFill="1" applyBorder="1" applyAlignment="1">
      <alignment horizontal="left"/>
    </xf>
    <xf numFmtId="0" fontId="5" fillId="2" borderId="11" xfId="23" applyFill="1" applyBorder="1" applyAlignment="1">
      <alignment horizontal="center"/>
    </xf>
    <xf numFmtId="49" fontId="5" fillId="2" borderId="0" xfId="23" applyNumberFormat="1" applyFill="1" applyAlignment="1">
      <alignment horizontal="left"/>
    </xf>
    <xf numFmtId="0" fontId="5" fillId="2" borderId="0" xfId="23" applyFill="1" applyAlignment="1">
      <alignment horizontal="center"/>
    </xf>
    <xf numFmtId="0" fontId="5" fillId="0" borderId="0" xfId="12" applyFill="1" applyAlignment="1">
      <alignment vertical="center"/>
    </xf>
    <xf numFmtId="0" fontId="5" fillId="0" borderId="0" xfId="23" applyFont="1" applyFill="1" applyBorder="1" applyAlignment="1">
      <alignment vertical="top"/>
    </xf>
    <xf numFmtId="0" fontId="5" fillId="0" borderId="0" xfId="12" applyNumberFormat="1" applyFont="1" applyFill="1" applyAlignment="1">
      <alignment horizontal="center" vertical="center"/>
    </xf>
    <xf numFmtId="177" fontId="5" fillId="0" borderId="0" xfId="12" applyNumberFormat="1" applyFont="1" applyFill="1" applyAlignment="1">
      <alignment vertical="top"/>
    </xf>
    <xf numFmtId="177" fontId="5" fillId="0" borderId="0" xfId="23" applyNumberFormat="1" applyFill="1" applyBorder="1" applyAlignment="1">
      <alignment horizontal="right" vertical="top"/>
    </xf>
    <xf numFmtId="0" fontId="21" fillId="0" borderId="0" xfId="23" applyFont="1" applyFill="1"/>
    <xf numFmtId="177" fontId="5" fillId="0" borderId="0" xfId="12" applyNumberFormat="1" applyFont="1" applyFill="1" applyAlignment="1">
      <alignment horizontal="right" vertical="top"/>
    </xf>
    <xf numFmtId="0" fontId="5" fillId="0" borderId="0" xfId="12" applyFill="1" applyBorder="1" applyAlignment="1">
      <alignment vertical="center"/>
    </xf>
    <xf numFmtId="177" fontId="5" fillId="0" borderId="0" xfId="12" applyNumberFormat="1" applyFont="1" applyFill="1" applyBorder="1" applyAlignment="1">
      <alignment vertical="top"/>
    </xf>
    <xf numFmtId="178" fontId="5" fillId="0" borderId="0" xfId="23" quotePrefix="1" applyNumberFormat="1" applyFont="1" applyFill="1" applyBorder="1" applyAlignment="1">
      <alignment horizontal="right" vertical="top"/>
    </xf>
    <xf numFmtId="0" fontId="5" fillId="0" borderId="0" xfId="12" applyFont="1" applyFill="1" applyBorder="1" applyAlignment="1">
      <alignment vertical="center"/>
    </xf>
    <xf numFmtId="0" fontId="7" fillId="0" borderId="0" xfId="23" applyFont="1" applyFill="1" applyBorder="1" applyAlignment="1">
      <alignment horizontal="left" wrapText="1"/>
    </xf>
    <xf numFmtId="0" fontId="5" fillId="0" borderId="0" xfId="12" applyNumberFormat="1" applyFont="1" applyFill="1" applyBorder="1" applyAlignment="1">
      <alignment horizontal="center" vertical="center"/>
    </xf>
    <xf numFmtId="0" fontId="5" fillId="0" borderId="2" xfId="12" applyFont="1" applyFill="1" applyBorder="1" applyAlignment="1">
      <alignment horizontal="center" vertical="center"/>
    </xf>
    <xf numFmtId="0" fontId="5" fillId="0" borderId="2" xfId="12" applyNumberFormat="1" applyFont="1" applyFill="1" applyBorder="1" applyAlignment="1">
      <alignment horizontal="center" vertical="center"/>
    </xf>
    <xf numFmtId="177" fontId="5" fillId="0" borderId="5" xfId="12" applyNumberFormat="1" applyFont="1" applyFill="1" applyBorder="1" applyAlignment="1">
      <alignment horizontal="center" vertical="top"/>
    </xf>
    <xf numFmtId="177" fontId="5" fillId="0" borderId="2" xfId="12" applyNumberFormat="1" applyFont="1" applyFill="1" applyBorder="1" applyAlignment="1">
      <alignment horizontal="center" vertical="top"/>
    </xf>
    <xf numFmtId="0" fontId="5" fillId="0" borderId="3" xfId="12" applyFont="1" applyFill="1" applyBorder="1" applyAlignment="1">
      <alignment horizontal="center" vertical="center"/>
    </xf>
    <xf numFmtId="0" fontId="5" fillId="0" borderId="3" xfId="12" applyNumberFormat="1" applyFont="1" applyFill="1" applyBorder="1" applyAlignment="1">
      <alignment horizontal="center" vertical="center"/>
    </xf>
    <xf numFmtId="177" fontId="5" fillId="0" borderId="6" xfId="12" applyNumberFormat="1" applyFont="1" applyFill="1" applyBorder="1" applyAlignment="1">
      <alignment horizontal="center" vertical="top"/>
    </xf>
    <xf numFmtId="177" fontId="5" fillId="0" borderId="3" xfId="12" applyNumberFormat="1" applyFont="1" applyFill="1" applyBorder="1" applyAlignment="1">
      <alignment horizontal="center" vertical="top"/>
    </xf>
    <xf numFmtId="0" fontId="7" fillId="0" borderId="2" xfId="12" applyFont="1" applyFill="1" applyBorder="1" applyAlignment="1">
      <alignment horizontal="left" vertical="top"/>
    </xf>
    <xf numFmtId="0" fontId="5" fillId="0" borderId="2" xfId="12" applyFont="1" applyFill="1" applyBorder="1" applyAlignment="1">
      <alignment horizontal="center" vertical="center" wrapText="1"/>
    </xf>
    <xf numFmtId="0" fontId="7" fillId="0" borderId="2" xfId="12" applyFont="1" applyFill="1" applyBorder="1" applyAlignment="1">
      <alignment vertical="top" wrapText="1"/>
    </xf>
    <xf numFmtId="177" fontId="5" fillId="0" borderId="2" xfId="1" applyNumberFormat="1" applyFont="1" applyFill="1" applyBorder="1" applyAlignment="1">
      <alignment horizontal="center" vertical="top"/>
    </xf>
    <xf numFmtId="0" fontId="5" fillId="0" borderId="1" xfId="15" applyFont="1" applyFill="1" applyBorder="1" applyAlignment="1">
      <alignment vertical="center"/>
    </xf>
    <xf numFmtId="0" fontId="5" fillId="0" borderId="1" xfId="15" applyFont="1" applyFill="1" applyBorder="1" applyAlignment="1">
      <alignment horizontal="center" vertical="center"/>
    </xf>
    <xf numFmtId="0" fontId="5" fillId="0" borderId="1" xfId="15" applyNumberFormat="1" applyFont="1" applyFill="1" applyBorder="1" applyAlignment="1">
      <alignment horizontal="center" vertical="center"/>
    </xf>
    <xf numFmtId="177" fontId="5" fillId="0" borderId="1" xfId="4" applyNumberFormat="1" applyFont="1" applyFill="1" applyBorder="1" applyAlignment="1">
      <alignment vertical="top"/>
    </xf>
    <xf numFmtId="0" fontId="19" fillId="0" borderId="1" xfId="23" applyNumberFormat="1" applyFont="1" applyFill="1" applyBorder="1" applyAlignment="1">
      <alignment horizontal="center" vertical="center" wrapText="1"/>
    </xf>
    <xf numFmtId="0" fontId="27" fillId="0" borderId="1" xfId="23" applyFont="1" applyFill="1" applyBorder="1" applyAlignment="1">
      <alignment horizontal="center" vertical="center" wrapText="1"/>
    </xf>
    <xf numFmtId="0" fontId="27" fillId="0" borderId="1" xfId="23" applyFont="1" applyFill="1" applyBorder="1" applyAlignment="1">
      <alignment horizontal="left" vertical="top" wrapText="1"/>
    </xf>
    <xf numFmtId="0" fontId="27" fillId="0" borderId="1" xfId="23" applyFont="1" applyFill="1" applyBorder="1" applyAlignment="1">
      <alignment vertical="top" wrapText="1"/>
    </xf>
    <xf numFmtId="0" fontId="5" fillId="0" borderId="1" xfId="23" applyFont="1" applyFill="1" applyBorder="1"/>
    <xf numFmtId="0" fontId="19" fillId="0" borderId="1" xfId="23" applyFont="1" applyFill="1" applyBorder="1" applyAlignment="1">
      <alignment horizontal="left"/>
    </xf>
    <xf numFmtId="0" fontId="19" fillId="0" borderId="1" xfId="23" applyFont="1" applyFill="1" applyBorder="1" applyAlignment="1">
      <alignment vertical="center" wrapText="1"/>
    </xf>
    <xf numFmtId="0" fontId="21" fillId="0" borderId="1" xfId="23" applyFont="1" applyFill="1" applyBorder="1" applyAlignment="1">
      <alignment horizontal="left"/>
    </xf>
    <xf numFmtId="0" fontId="5" fillId="0" borderId="1" xfId="1" applyNumberFormat="1" applyFont="1" applyFill="1" applyBorder="1" applyAlignment="1">
      <alignment horizontal="center" vertical="center"/>
    </xf>
    <xf numFmtId="177" fontId="5" fillId="0" borderId="1" xfId="4" applyNumberFormat="1" applyFont="1" applyFill="1" applyBorder="1" applyAlignment="1"/>
    <xf numFmtId="0" fontId="31" fillId="0" borderId="1" xfId="23" applyFont="1" applyFill="1" applyBorder="1" applyAlignment="1">
      <alignment vertical="top" wrapText="1"/>
    </xf>
    <xf numFmtId="0" fontId="19" fillId="0" borderId="1" xfId="23" applyFont="1" applyFill="1" applyBorder="1" applyAlignment="1">
      <alignment horizontal="left" vertical="top"/>
    </xf>
    <xf numFmtId="0" fontId="19" fillId="0" borderId="1" xfId="23" applyFont="1" applyFill="1" applyBorder="1" applyAlignment="1">
      <alignment vertical="center"/>
    </xf>
    <xf numFmtId="0" fontId="19" fillId="0" borderId="1" xfId="23" applyFont="1" applyFill="1" applyBorder="1"/>
    <xf numFmtId="0" fontId="19" fillId="0" borderId="1" xfId="23" applyFont="1" applyFill="1" applyBorder="1" applyAlignment="1">
      <alignment horizontal="center" vertical="center"/>
    </xf>
    <xf numFmtId="0" fontId="5" fillId="0" borderId="1" xfId="13" applyNumberFormat="1" applyFont="1" applyFill="1" applyBorder="1" applyAlignment="1">
      <alignment horizontal="center" vertical="center"/>
    </xf>
    <xf numFmtId="177" fontId="34" fillId="0" borderId="1" xfId="15" applyNumberFormat="1" applyFont="1" applyFill="1" applyBorder="1" applyAlignment="1">
      <alignment horizontal="center" vertical="top" wrapText="1"/>
    </xf>
    <xf numFmtId="177" fontId="35" fillId="0" borderId="1" xfId="23" applyNumberFormat="1" applyFont="1" applyFill="1" applyBorder="1" applyAlignment="1">
      <alignment horizontal="center"/>
    </xf>
    <xf numFmtId="0" fontId="5" fillId="0" borderId="0" xfId="23" applyFill="1" applyBorder="1" applyAlignment="1"/>
    <xf numFmtId="0" fontId="21" fillId="0" borderId="0" xfId="23" applyFont="1" applyFill="1" applyBorder="1"/>
    <xf numFmtId="0" fontId="5" fillId="0" borderId="3" xfId="23" applyFont="1" applyFill="1" applyBorder="1" applyAlignment="1">
      <alignment horizontal="left" vertical="center" wrapText="1"/>
    </xf>
    <xf numFmtId="0" fontId="5" fillId="0" borderId="3" xfId="23" applyFont="1" applyFill="1" applyBorder="1" applyAlignment="1">
      <alignment horizontal="center" vertical="center" wrapText="1"/>
    </xf>
    <xf numFmtId="0" fontId="5" fillId="0" borderId="3" xfId="23" applyFont="1" applyFill="1" applyBorder="1" applyAlignment="1">
      <alignment vertical="center" wrapText="1"/>
    </xf>
    <xf numFmtId="0" fontId="5" fillId="0" borderId="3" xfId="13" applyNumberFormat="1" applyFont="1" applyFill="1" applyBorder="1" applyAlignment="1">
      <alignment horizontal="center" vertical="center"/>
    </xf>
    <xf numFmtId="177" fontId="34" fillId="0" borderId="3" xfId="15" applyNumberFormat="1" applyFont="1" applyFill="1" applyBorder="1" applyAlignment="1">
      <alignment horizontal="center" vertical="top" wrapText="1"/>
    </xf>
    <xf numFmtId="177" fontId="35" fillId="0" borderId="3" xfId="23" applyNumberFormat="1" applyFont="1" applyFill="1" applyBorder="1" applyAlignment="1">
      <alignment horizontal="center"/>
    </xf>
    <xf numFmtId="0" fontId="7" fillId="0" borderId="1" xfId="23" applyFont="1" applyFill="1" applyBorder="1" applyAlignment="1">
      <alignment horizontal="left" vertical="center" wrapText="1"/>
    </xf>
    <xf numFmtId="0" fontId="36" fillId="0" borderId="1" xfId="23" applyFont="1" applyFill="1" applyBorder="1" applyAlignment="1">
      <alignment vertical="center" wrapText="1"/>
    </xf>
    <xf numFmtId="0" fontId="7" fillId="0" borderId="1" xfId="23" applyFont="1" applyFill="1" applyBorder="1" applyAlignment="1">
      <alignment vertical="center" wrapText="1"/>
    </xf>
    <xf numFmtId="1" fontId="37" fillId="0" borderId="2" xfId="12" applyNumberFormat="1" applyFont="1" applyFill="1" applyBorder="1" applyAlignment="1">
      <alignment horizontal="left" vertical="center"/>
    </xf>
    <xf numFmtId="0" fontId="5" fillId="0" borderId="5" xfId="12" applyFont="1" applyFill="1" applyBorder="1" applyAlignment="1">
      <alignment horizontal="center" vertical="center" wrapText="1"/>
    </xf>
    <xf numFmtId="0" fontId="5" fillId="0" borderId="2" xfId="12" applyFont="1" applyFill="1" applyBorder="1" applyAlignment="1">
      <alignment vertical="top" wrapText="1"/>
    </xf>
    <xf numFmtId="3" fontId="26" fillId="0" borderId="7" xfId="32" applyNumberFormat="1" applyFont="1" applyFill="1" applyBorder="1" applyAlignment="1">
      <alignment horizontal="center" vertical="center"/>
    </xf>
    <xf numFmtId="3" fontId="5" fillId="0" borderId="2" xfId="12" applyNumberFormat="1" applyFont="1" applyFill="1" applyBorder="1" applyAlignment="1">
      <alignment horizontal="center" vertical="center"/>
    </xf>
    <xf numFmtId="0" fontId="5" fillId="0" borderId="1" xfId="12" applyFill="1" applyBorder="1" applyAlignment="1">
      <alignment horizontal="left" vertical="center"/>
    </xf>
    <xf numFmtId="0" fontId="5" fillId="0" borderId="8" xfId="12" applyFill="1" applyBorder="1" applyAlignment="1">
      <alignment horizontal="center" vertical="center"/>
    </xf>
    <xf numFmtId="0" fontId="5" fillId="0" borderId="0" xfId="23" applyFont="1" applyFill="1" applyBorder="1" applyAlignment="1">
      <alignment vertical="center" wrapText="1"/>
    </xf>
    <xf numFmtId="0" fontId="5" fillId="0" borderId="4" xfId="23" applyFont="1" applyFill="1" applyBorder="1" applyAlignment="1">
      <alignment horizontal="center" vertical="center" wrapText="1"/>
    </xf>
    <xf numFmtId="3" fontId="5" fillId="0" borderId="1" xfId="12" applyNumberFormat="1" applyFont="1" applyFill="1" applyBorder="1" applyAlignment="1">
      <alignment horizontal="center" vertical="center"/>
    </xf>
    <xf numFmtId="177" fontId="34" fillId="0" borderId="8" xfId="15" applyNumberFormat="1" applyFont="1" applyFill="1" applyBorder="1" applyAlignment="1">
      <alignment horizontal="center" vertical="top" wrapText="1"/>
    </xf>
    <xf numFmtId="0" fontId="7" fillId="0" borderId="0" xfId="23" applyFont="1" applyFill="1" applyBorder="1" applyAlignment="1">
      <alignment vertical="center" wrapText="1"/>
    </xf>
    <xf numFmtId="3" fontId="5" fillId="0" borderId="1" xfId="12" applyNumberFormat="1" applyFont="1" applyFill="1" applyBorder="1" applyAlignment="1">
      <alignment horizontal="center" vertical="center"/>
    </xf>
    <xf numFmtId="0" fontId="7" fillId="0" borderId="1" xfId="12" applyFont="1" applyFill="1" applyBorder="1" applyAlignment="1">
      <alignment horizontal="left" vertical="center"/>
    </xf>
    <xf numFmtId="0" fontId="5" fillId="0" borderId="8" xfId="23" applyFill="1" applyBorder="1" applyAlignment="1">
      <alignment horizontal="center" vertical="center"/>
    </xf>
    <xf numFmtId="0" fontId="5" fillId="0" borderId="1" xfId="23" applyFill="1" applyBorder="1" applyAlignment="1">
      <alignment horizontal="center" vertical="center"/>
    </xf>
    <xf numFmtId="0" fontId="5" fillId="0" borderId="1" xfId="23" applyFill="1" applyBorder="1" applyAlignment="1">
      <alignment horizontal="center" vertical="center"/>
    </xf>
    <xf numFmtId="0" fontId="39" fillId="0" borderId="0" xfId="23" applyFont="1" applyFill="1" applyBorder="1" applyAlignment="1">
      <alignment vertical="center" wrapText="1"/>
    </xf>
    <xf numFmtId="0" fontId="5" fillId="0" borderId="1" xfId="23" applyFont="1" applyFill="1" applyBorder="1" applyAlignment="1">
      <alignment horizontal="center" vertical="center" wrapText="1"/>
    </xf>
    <xf numFmtId="1" fontId="7" fillId="0" borderId="1" xfId="23" applyNumberFormat="1" applyFont="1" applyFill="1" applyBorder="1" applyAlignment="1">
      <alignment horizontal="left" vertical="center"/>
    </xf>
    <xf numFmtId="1" fontId="5" fillId="0" borderId="1" xfId="23" applyNumberFormat="1" applyFill="1" applyBorder="1" applyAlignment="1">
      <alignment horizontal="left" vertical="center"/>
    </xf>
    <xf numFmtId="0" fontId="5" fillId="0" borderId="4" xfId="12" applyFill="1" applyBorder="1" applyAlignment="1">
      <alignment horizontal="center" vertical="center"/>
    </xf>
    <xf numFmtId="0" fontId="5" fillId="0" borderId="1" xfId="23" applyFill="1" applyBorder="1" applyAlignment="1">
      <alignment horizontal="left" vertical="center"/>
    </xf>
    <xf numFmtId="0" fontId="7" fillId="0" borderId="1" xfId="23" applyFont="1" applyFill="1" applyBorder="1" applyAlignment="1">
      <alignment horizontal="left" vertical="center"/>
    </xf>
    <xf numFmtId="0" fontId="7" fillId="0" borderId="4" xfId="23" applyFont="1" applyFill="1" applyBorder="1" applyAlignment="1">
      <alignment vertical="center" wrapText="1"/>
    </xf>
    <xf numFmtId="0" fontId="5" fillId="0" borderId="3" xfId="15" applyFont="1" applyFill="1" applyBorder="1" applyAlignment="1">
      <alignment vertical="center"/>
    </xf>
    <xf numFmtId="0" fontId="5" fillId="0" borderId="3" xfId="15" applyFont="1" applyFill="1" applyBorder="1" applyAlignment="1">
      <alignment horizontal="center" vertical="center"/>
    </xf>
    <xf numFmtId="0" fontId="5" fillId="0" borderId="3" xfId="15" applyNumberFormat="1" applyFont="1" applyFill="1" applyBorder="1" applyAlignment="1">
      <alignment horizontal="center" vertical="center"/>
    </xf>
    <xf numFmtId="177" fontId="5" fillId="0" borderId="3" xfId="4" applyNumberFormat="1" applyFont="1" applyFill="1" applyBorder="1" applyAlignment="1">
      <alignment vertical="top"/>
    </xf>
    <xf numFmtId="177" fontId="7" fillId="0" borderId="9" xfId="4" applyNumberFormat="1" applyFont="1" applyFill="1" applyBorder="1" applyAlignment="1">
      <alignment vertical="center"/>
    </xf>
    <xf numFmtId="0" fontId="21" fillId="0" borderId="0" xfId="23" applyFont="1" applyFill="1" applyAlignment="1">
      <alignment horizontal="left"/>
    </xf>
    <xf numFmtId="0" fontId="21" fillId="0" borderId="0" xfId="23" applyFont="1" applyFill="1" applyAlignment="1">
      <alignment vertical="center"/>
    </xf>
    <xf numFmtId="0" fontId="21" fillId="0" borderId="0" xfId="23" applyFont="1" applyFill="1" applyAlignment="1">
      <alignment horizontal="center" vertical="center"/>
    </xf>
    <xf numFmtId="0" fontId="21" fillId="0" borderId="0" xfId="23" applyNumberFormat="1" applyFont="1" applyFill="1" applyAlignment="1">
      <alignment horizontal="center" vertical="center"/>
    </xf>
    <xf numFmtId="177" fontId="21" fillId="0" borderId="0" xfId="23" applyNumberFormat="1" applyFont="1" applyFill="1"/>
    <xf numFmtId="177" fontId="5" fillId="2" borderId="0" xfId="23" applyNumberFormat="1" applyFont="1" applyFill="1" applyAlignment="1">
      <alignment vertical="top"/>
    </xf>
    <xf numFmtId="177" fontId="5" fillId="2" borderId="0" xfId="23" applyNumberFormat="1" applyFont="1" applyFill="1" applyAlignment="1">
      <alignment horizontal="right" vertical="top"/>
    </xf>
    <xf numFmtId="178" fontId="5" fillId="0" borderId="0" xfId="23" quotePrefix="1" applyNumberFormat="1" applyFont="1" applyFill="1" applyAlignment="1">
      <alignment horizontal="right" vertical="top"/>
    </xf>
    <xf numFmtId="177" fontId="5" fillId="2" borderId="0" xfId="23" applyNumberFormat="1" applyFill="1" applyAlignment="1">
      <alignment vertical="top"/>
    </xf>
    <xf numFmtId="0" fontId="7" fillId="2" borderId="0" xfId="23" applyFont="1" applyFill="1"/>
    <xf numFmtId="0" fontId="7" fillId="2" borderId="0" xfId="23" applyFont="1" applyFill="1" applyAlignment="1">
      <alignment horizontal="center" vertical="top"/>
    </xf>
    <xf numFmtId="49" fontId="7" fillId="2" borderId="0" xfId="23" applyNumberFormat="1" applyFont="1" applyFill="1" applyAlignment="1">
      <alignment horizontal="center" vertical="top"/>
    </xf>
    <xf numFmtId="177" fontId="7" fillId="2" borderId="0" xfId="23" applyNumberFormat="1" applyFont="1" applyFill="1" applyAlignment="1">
      <alignment vertical="top"/>
    </xf>
    <xf numFmtId="177" fontId="5" fillId="2" borderId="2" xfId="23" applyNumberFormat="1" applyFont="1" applyFill="1" applyBorder="1" applyAlignment="1">
      <alignment horizontal="center" vertical="top"/>
    </xf>
    <xf numFmtId="177" fontId="5" fillId="2" borderId="3" xfId="23" applyNumberFormat="1" applyFont="1" applyFill="1" applyBorder="1" applyAlignment="1">
      <alignment horizontal="center" vertical="top"/>
    </xf>
    <xf numFmtId="0" fontId="5" fillId="2" borderId="1" xfId="23" applyNumberFormat="1" applyFill="1" applyBorder="1" applyAlignment="1">
      <alignment horizontal="left" vertical="top"/>
    </xf>
    <xf numFmtId="177" fontId="5" fillId="0" borderId="1" xfId="23" applyNumberFormat="1" applyFill="1" applyBorder="1" applyAlignment="1">
      <alignment horizontal="center" vertical="top"/>
    </xf>
    <xf numFmtId="177" fontId="5" fillId="0" borderId="1" xfId="23" applyNumberFormat="1" applyFont="1" applyFill="1" applyBorder="1" applyAlignment="1">
      <alignment horizontal="center" vertical="top"/>
    </xf>
    <xf numFmtId="0" fontId="7" fillId="0" borderId="1" xfId="12" applyFont="1" applyBorder="1" applyAlignment="1">
      <alignment vertical="top" wrapText="1"/>
    </xf>
    <xf numFmtId="177" fontId="5" fillId="0" borderId="4" xfId="12" applyNumberFormat="1" applyFill="1" applyBorder="1" applyAlignment="1">
      <alignment horizontal="center" vertical="top"/>
    </xf>
    <xf numFmtId="177" fontId="5" fillId="0" borderId="1" xfId="12" applyNumberFormat="1" applyFont="1" applyFill="1" applyBorder="1" applyAlignment="1">
      <alignment horizontal="center" vertical="top"/>
    </xf>
    <xf numFmtId="4" fontId="5" fillId="0" borderId="0" xfId="12" applyNumberFormat="1" applyBorder="1" applyAlignment="1">
      <alignment horizontal="center" vertical="top"/>
    </xf>
    <xf numFmtId="177" fontId="5" fillId="0" borderId="1" xfId="12" applyNumberFormat="1" applyFont="1" applyFill="1" applyBorder="1" applyAlignment="1">
      <alignment vertical="top"/>
    </xf>
    <xf numFmtId="2" fontId="5" fillId="0" borderId="1" xfId="12" applyNumberFormat="1" applyFill="1" applyBorder="1" applyAlignment="1">
      <alignment horizontal="center" vertical="top"/>
    </xf>
    <xf numFmtId="0" fontId="5" fillId="0" borderId="0" xfId="12" applyFont="1" applyBorder="1" applyAlignment="1"/>
    <xf numFmtId="0" fontId="5" fillId="0" borderId="0" xfId="12" applyAlignment="1"/>
    <xf numFmtId="0" fontId="5" fillId="0" borderId="4" xfId="12" applyNumberFormat="1" applyBorder="1" applyAlignment="1">
      <alignment horizontal="left" vertical="top"/>
    </xf>
    <xf numFmtId="0" fontId="5" fillId="0" borderId="4" xfId="12" applyBorder="1" applyAlignment="1">
      <alignment horizontal="center" vertical="top" wrapText="1"/>
    </xf>
    <xf numFmtId="0" fontId="5" fillId="0" borderId="4" xfId="12" applyBorder="1" applyAlignment="1">
      <alignment horizontal="left" vertical="top" wrapText="1"/>
    </xf>
    <xf numFmtId="2" fontId="5" fillId="0" borderId="4" xfId="12" applyNumberFormat="1" applyBorder="1" applyAlignment="1">
      <alignment horizontal="center" vertical="top"/>
    </xf>
    <xf numFmtId="0" fontId="5" fillId="0" borderId="1" xfId="12" applyNumberFormat="1" applyFill="1" applyBorder="1" applyAlignment="1">
      <alignment horizontal="left" vertical="top"/>
    </xf>
    <xf numFmtId="0" fontId="5" fillId="0" borderId="4" xfId="12" applyBorder="1" applyAlignment="1">
      <alignment horizontal="center" vertical="top"/>
    </xf>
    <xf numFmtId="3" fontId="5" fillId="0" borderId="4" xfId="12" applyNumberFormat="1" applyFill="1" applyBorder="1" applyAlignment="1">
      <alignment horizontal="center" vertical="center"/>
    </xf>
    <xf numFmtId="177" fontId="5" fillId="0" borderId="4" xfId="12" applyNumberFormat="1" applyFill="1" applyBorder="1" applyAlignment="1">
      <alignment vertical="top"/>
    </xf>
    <xf numFmtId="0" fontId="7" fillId="0" borderId="0" xfId="12" applyFont="1" applyBorder="1" applyAlignment="1">
      <alignment vertical="top" wrapText="1"/>
    </xf>
    <xf numFmtId="1" fontId="5" fillId="0" borderId="1" xfId="12" applyNumberFormat="1" applyFont="1" applyBorder="1" applyAlignment="1">
      <alignment horizontal="center" vertical="top"/>
    </xf>
    <xf numFmtId="2" fontId="5" fillId="0" borderId="1" xfId="12" applyNumberFormat="1" applyBorder="1" applyAlignment="1">
      <alignment horizontal="center" vertical="top" wrapText="1"/>
    </xf>
    <xf numFmtId="177" fontId="5" fillId="0" borderId="1" xfId="6" applyNumberFormat="1" applyFill="1" applyBorder="1" applyAlignment="1">
      <alignment horizontal="center" vertical="top" wrapText="1"/>
    </xf>
    <xf numFmtId="177" fontId="5" fillId="0" borderId="1" xfId="6" applyNumberFormat="1" applyFont="1" applyFill="1" applyBorder="1" applyAlignment="1">
      <alignment horizontal="center" vertical="top" wrapText="1"/>
    </xf>
    <xf numFmtId="0" fontId="5" fillId="0" borderId="1" xfId="12" applyNumberFormat="1" applyBorder="1" applyAlignment="1">
      <alignment horizontal="left" vertical="top"/>
    </xf>
    <xf numFmtId="177" fontId="5" fillId="0" borderId="0" xfId="12" applyNumberFormat="1" applyFill="1" applyAlignment="1">
      <alignment horizontal="center" vertical="top"/>
    </xf>
    <xf numFmtId="0" fontId="5" fillId="0" borderId="1" xfId="12" quotePrefix="1" applyNumberFormat="1" applyFont="1" applyBorder="1" applyAlignment="1">
      <alignment horizontal="left" vertical="top"/>
    </xf>
    <xf numFmtId="177" fontId="5" fillId="0" borderId="0" xfId="12" quotePrefix="1" applyNumberFormat="1" applyFont="1" applyFill="1" applyBorder="1" applyAlignment="1">
      <alignment horizontal="center" vertical="top"/>
    </xf>
    <xf numFmtId="172" fontId="5" fillId="0" borderId="1" xfId="6" applyNumberFormat="1" applyBorder="1" applyAlignment="1">
      <alignment horizontal="center" vertical="top" wrapText="1"/>
    </xf>
    <xf numFmtId="177" fontId="5" fillId="0" borderId="0" xfId="23" applyNumberFormat="1" applyFill="1" applyBorder="1" applyAlignment="1">
      <alignment horizontal="center" vertical="top"/>
    </xf>
    <xf numFmtId="177" fontId="18" fillId="0" borderId="0" xfId="12" applyNumberFormat="1" applyFont="1" applyFill="1" applyAlignment="1">
      <alignment horizontal="center" vertical="top"/>
    </xf>
    <xf numFmtId="177" fontId="18" fillId="0" borderId="1" xfId="12" applyNumberFormat="1" applyFont="1" applyFill="1" applyBorder="1" applyAlignment="1">
      <alignment vertical="top"/>
    </xf>
    <xf numFmtId="177" fontId="5" fillId="0" borderId="0" xfId="12" applyNumberFormat="1" applyFont="1" applyFill="1" applyAlignment="1">
      <alignment horizontal="center" vertical="top"/>
    </xf>
    <xf numFmtId="0" fontId="5" fillId="0" borderId="1" xfId="23" applyFont="1" applyFill="1" applyBorder="1" applyAlignment="1">
      <alignment vertical="top" wrapText="1"/>
    </xf>
    <xf numFmtId="0" fontId="5" fillId="0" borderId="1" xfId="23" applyNumberFormat="1" applyFont="1" applyFill="1" applyBorder="1" applyAlignment="1">
      <alignment horizontal="center" vertical="top"/>
    </xf>
    <xf numFmtId="0" fontId="5" fillId="0" borderId="1" xfId="12" applyFont="1" applyBorder="1" applyAlignment="1">
      <alignment vertical="top" wrapText="1"/>
    </xf>
    <xf numFmtId="2" fontId="5" fillId="0" borderId="1" xfId="12" applyNumberFormat="1" applyFont="1" applyBorder="1" applyAlignment="1">
      <alignment horizontal="center" vertical="top" wrapText="1"/>
    </xf>
    <xf numFmtId="0" fontId="7" fillId="0" borderId="4" xfId="12" applyFont="1" applyFill="1" applyBorder="1" applyAlignment="1">
      <alignment horizontal="justify" vertical="top" wrapText="1"/>
    </xf>
    <xf numFmtId="3" fontId="5" fillId="0" borderId="1" xfId="12" applyNumberFormat="1" applyFill="1" applyBorder="1" applyAlignment="1">
      <alignment horizontal="center" vertical="top"/>
    </xf>
    <xf numFmtId="177" fontId="0" fillId="0" borderId="1" xfId="20" applyNumberFormat="1" applyFont="1" applyFill="1" applyBorder="1" applyAlignment="1">
      <alignment horizontal="right" vertical="top"/>
    </xf>
    <xf numFmtId="177" fontId="5" fillId="0" borderId="1" xfId="1" applyNumberFormat="1" applyFont="1" applyFill="1" applyBorder="1" applyAlignment="1">
      <alignment horizontal="right" vertical="top"/>
    </xf>
    <xf numFmtId="177" fontId="5" fillId="0" borderId="1" xfId="12" applyNumberFormat="1" applyFill="1" applyBorder="1" applyAlignment="1">
      <alignment horizontal="center" vertical="top"/>
    </xf>
    <xf numFmtId="0" fontId="5" fillId="0" borderId="4" xfId="12" applyNumberFormat="1" applyFill="1" applyBorder="1" applyAlignment="1">
      <alignment horizontal="left" vertical="top"/>
    </xf>
    <xf numFmtId="0" fontId="5" fillId="0" borderId="4" xfId="12" applyFill="1" applyBorder="1" applyAlignment="1">
      <alignment horizontal="center" vertical="top" wrapText="1"/>
    </xf>
    <xf numFmtId="0" fontId="5" fillId="0" borderId="4" xfId="12" quotePrefix="1" applyNumberFormat="1" applyBorder="1" applyAlignment="1">
      <alignment horizontal="left" vertical="top"/>
    </xf>
    <xf numFmtId="177" fontId="5" fillId="0" borderId="1" xfId="23" applyNumberFormat="1" applyFill="1" applyBorder="1" applyAlignment="1">
      <alignment horizontal="right" vertical="top"/>
    </xf>
    <xf numFmtId="177" fontId="0" fillId="0" borderId="1" xfId="1" applyNumberFormat="1" applyFont="1" applyFill="1" applyBorder="1" applyAlignment="1">
      <alignment horizontal="center" vertical="top"/>
    </xf>
    <xf numFmtId="177" fontId="0" fillId="0" borderId="1" xfId="1" applyNumberFormat="1" applyFont="1" applyFill="1" applyBorder="1" applyAlignment="1">
      <alignment horizontal="right" vertical="top"/>
    </xf>
    <xf numFmtId="2" fontId="5" fillId="0" borderId="1" xfId="12" applyNumberFormat="1" applyFill="1" applyBorder="1" applyAlignment="1">
      <alignment horizontal="center" vertical="top" wrapText="1"/>
    </xf>
    <xf numFmtId="177" fontId="0" fillId="0" borderId="1" xfId="1" applyNumberFormat="1" applyFont="1" applyFill="1" applyBorder="1" applyAlignment="1">
      <alignment vertical="top"/>
    </xf>
    <xf numFmtId="0" fontId="5" fillId="0" borderId="1" xfId="23" applyFont="1" applyFill="1" applyBorder="1" applyAlignment="1">
      <alignment horizontal="justify" vertical="top" wrapText="1"/>
    </xf>
    <xf numFmtId="0" fontId="18" fillId="0" borderId="1" xfId="23" applyFont="1" applyFill="1" applyBorder="1" applyAlignment="1">
      <alignment horizontal="justify" vertical="top" wrapText="1"/>
    </xf>
    <xf numFmtId="49" fontId="5" fillId="0" borderId="1" xfId="23" applyNumberFormat="1" applyFont="1" applyFill="1" applyBorder="1" applyAlignment="1">
      <alignment vertical="top"/>
    </xf>
    <xf numFmtId="0" fontId="5" fillId="0" borderId="1" xfId="23" applyFont="1" applyFill="1" applyBorder="1" applyAlignment="1">
      <alignment horizontal="center" vertical="top" wrapText="1"/>
    </xf>
    <xf numFmtId="0" fontId="5" fillId="0" borderId="0" xfId="23" applyFont="1" applyFill="1" applyBorder="1" applyAlignment="1">
      <alignment vertical="top" wrapText="1"/>
    </xf>
    <xf numFmtId="177" fontId="5" fillId="0" borderId="1" xfId="20" applyNumberFormat="1" applyFont="1" applyFill="1" applyBorder="1" applyAlignment="1">
      <alignment horizontal="right" vertical="top"/>
    </xf>
    <xf numFmtId="0" fontId="18" fillId="7" borderId="0" xfId="12" applyFont="1" applyFill="1" applyBorder="1"/>
    <xf numFmtId="0" fontId="5" fillId="0" borderId="2" xfId="12" applyFont="1" applyFill="1" applyBorder="1" applyAlignment="1">
      <alignment horizontal="left" vertical="top" wrapText="1"/>
    </xf>
    <xf numFmtId="0" fontId="5" fillId="0" borderId="4" xfId="12" applyNumberFormat="1" applyFont="1" applyFill="1" applyBorder="1" applyAlignment="1">
      <alignment horizontal="justify" vertical="top" wrapText="1"/>
    </xf>
    <xf numFmtId="0" fontId="5" fillId="2" borderId="0" xfId="23" applyNumberFormat="1" applyFill="1" applyAlignment="1">
      <alignment horizontal="left"/>
    </xf>
    <xf numFmtId="1" fontId="5" fillId="2" borderId="0" xfId="23" applyNumberFormat="1" applyFill="1"/>
    <xf numFmtId="177" fontId="5" fillId="2" borderId="0" xfId="23" applyNumberFormat="1" applyFill="1"/>
    <xf numFmtId="49" fontId="5" fillId="0" borderId="0" xfId="23" applyNumberFormat="1" applyFont="1" applyFill="1" applyAlignment="1">
      <alignment horizontal="left" vertical="top"/>
    </xf>
    <xf numFmtId="0" fontId="5" fillId="0" borderId="0" xfId="23" applyFill="1" applyAlignment="1">
      <alignment vertical="top"/>
    </xf>
    <xf numFmtId="0" fontId="5" fillId="0" borderId="0" xfId="23" applyFont="1" applyFill="1" applyAlignment="1">
      <alignment horizontal="center" vertical="top"/>
    </xf>
    <xf numFmtId="1" fontId="5" fillId="0" borderId="0" xfId="23" applyNumberFormat="1" applyFont="1" applyFill="1" applyAlignment="1">
      <alignment horizontal="center" vertical="top"/>
    </xf>
    <xf numFmtId="2" fontId="5" fillId="0" borderId="0" xfId="23" applyNumberFormat="1" applyFont="1" applyFill="1" applyAlignment="1">
      <alignment vertical="top"/>
    </xf>
    <xf numFmtId="4" fontId="5" fillId="0" borderId="0" xfId="23" applyNumberFormat="1" applyFill="1" applyBorder="1" applyAlignment="1">
      <alignment horizontal="right" vertical="top"/>
    </xf>
    <xf numFmtId="0" fontId="5" fillId="0" borderId="0" xfId="23" applyFill="1"/>
    <xf numFmtId="0" fontId="5" fillId="0" borderId="0" xfId="23" applyFill="1" applyAlignment="1">
      <alignment horizontal="center" vertical="center"/>
    </xf>
    <xf numFmtId="1" fontId="5" fillId="0" borderId="0" xfId="23" applyNumberFormat="1" applyFont="1" applyFill="1" applyAlignment="1">
      <alignment vertical="top"/>
    </xf>
    <xf numFmtId="0" fontId="5" fillId="0" borderId="0" xfId="23" applyFont="1" applyFill="1" applyAlignment="1">
      <alignment horizontal="right" vertical="top"/>
    </xf>
    <xf numFmtId="0" fontId="5" fillId="0" borderId="0" xfId="23" applyFill="1" applyBorder="1" applyAlignment="1">
      <alignment horizontal="center"/>
    </xf>
    <xf numFmtId="0" fontId="5" fillId="0" borderId="0" xfId="23" applyFill="1" applyBorder="1"/>
    <xf numFmtId="0" fontId="5" fillId="0" borderId="0" xfId="23" applyFont="1" applyFill="1" applyBorder="1" applyAlignment="1">
      <alignment horizontal="center"/>
    </xf>
    <xf numFmtId="49" fontId="5" fillId="0" borderId="0" xfId="23" applyNumberFormat="1" applyFont="1" applyFill="1" applyBorder="1" applyAlignment="1">
      <alignment horizontal="left" vertical="top"/>
    </xf>
    <xf numFmtId="2" fontId="5" fillId="0" borderId="0" xfId="23" applyNumberFormat="1" applyFont="1" applyFill="1" applyBorder="1" applyAlignment="1">
      <alignment vertical="top"/>
    </xf>
    <xf numFmtId="0" fontId="18" fillId="0" borderId="0" xfId="23" applyFont="1" applyFill="1"/>
    <xf numFmtId="0" fontId="7" fillId="0" borderId="0" xfId="23" applyFont="1" applyFill="1" applyBorder="1" applyAlignment="1">
      <alignment horizontal="left" vertical="top" wrapText="1"/>
    </xf>
    <xf numFmtId="0" fontId="5" fillId="0" borderId="0" xfId="23" applyFont="1" applyFill="1" applyBorder="1" applyAlignment="1">
      <alignment wrapText="1"/>
    </xf>
    <xf numFmtId="0" fontId="5" fillId="0" borderId="0" xfId="23" applyFont="1" applyFill="1" applyBorder="1" applyAlignment="1">
      <alignment horizontal="center" vertical="top"/>
    </xf>
    <xf numFmtId="1" fontId="5" fillId="0" borderId="0" xfId="23" applyNumberFormat="1" applyFont="1" applyFill="1" applyBorder="1" applyAlignment="1">
      <alignment horizontal="center" vertical="top"/>
    </xf>
    <xf numFmtId="0" fontId="5" fillId="0" borderId="0" xfId="23" applyFill="1" applyBorder="1" applyAlignment="1">
      <alignment horizontal="center" vertical="center"/>
    </xf>
    <xf numFmtId="49" fontId="5" fillId="0" borderId="2" xfId="23" applyNumberFormat="1" applyFont="1" applyFill="1" applyBorder="1" applyAlignment="1">
      <alignment horizontal="left" vertical="top"/>
    </xf>
    <xf numFmtId="0" fontId="5" fillId="0" borderId="2" xfId="23" applyFont="1" applyFill="1" applyBorder="1" applyAlignment="1">
      <alignment horizontal="center" vertical="top"/>
    </xf>
    <xf numFmtId="0" fontId="5" fillId="0" borderId="2" xfId="23" applyFont="1" applyFill="1" applyBorder="1" applyAlignment="1">
      <alignment horizontal="center" wrapText="1"/>
    </xf>
    <xf numFmtId="1" fontId="5" fillId="0" borderId="2" xfId="23" applyNumberFormat="1" applyFont="1" applyFill="1" applyBorder="1" applyAlignment="1">
      <alignment horizontal="center" vertical="top"/>
    </xf>
    <xf numFmtId="2" fontId="5" fillId="0" borderId="2" xfId="23" applyNumberFormat="1" applyFont="1" applyFill="1" applyBorder="1" applyAlignment="1">
      <alignment horizontal="center" vertical="top"/>
    </xf>
    <xf numFmtId="49" fontId="5" fillId="0" borderId="3" xfId="23" applyNumberFormat="1" applyFont="1" applyFill="1" applyBorder="1" applyAlignment="1">
      <alignment horizontal="left" vertical="top"/>
    </xf>
    <xf numFmtId="0" fontId="5" fillId="0" borderId="3" xfId="23" applyFont="1" applyFill="1" applyBorder="1" applyAlignment="1">
      <alignment horizontal="center" vertical="top"/>
    </xf>
    <xf numFmtId="0" fontId="5" fillId="0" borderId="3" xfId="23" applyFont="1" applyFill="1" applyBorder="1" applyAlignment="1">
      <alignment horizontal="center" wrapText="1"/>
    </xf>
    <xf numFmtId="1" fontId="5" fillId="0" borderId="3" xfId="23" applyNumberFormat="1" applyFont="1" applyFill="1" applyBorder="1" applyAlignment="1">
      <alignment horizontal="center" vertical="top"/>
    </xf>
    <xf numFmtId="2" fontId="5" fillId="0" borderId="3" xfId="23" applyNumberFormat="1" applyFont="1" applyFill="1" applyBorder="1" applyAlignment="1">
      <alignment horizontal="center" vertical="top"/>
    </xf>
    <xf numFmtId="0" fontId="33" fillId="0" borderId="9" xfId="23" applyFont="1" applyFill="1" applyBorder="1" applyAlignment="1">
      <alignment horizontal="left"/>
    </xf>
    <xf numFmtId="0" fontId="33" fillId="8" borderId="9" xfId="23" applyFont="1" applyFill="1" applyBorder="1" applyAlignment="1">
      <alignment wrapText="1"/>
    </xf>
    <xf numFmtId="0" fontId="5" fillId="8" borderId="9" xfId="23" applyFill="1" applyBorder="1" applyAlignment="1">
      <alignment horizontal="center"/>
    </xf>
    <xf numFmtId="167" fontId="5" fillId="0" borderId="8" xfId="4" applyFont="1" applyFill="1" applyBorder="1" applyAlignment="1">
      <alignment vertical="top"/>
    </xf>
    <xf numFmtId="0" fontId="5" fillId="0" borderId="9" xfId="23" applyFont="1" applyFill="1" applyBorder="1" applyAlignment="1">
      <alignment horizontal="left"/>
    </xf>
    <xf numFmtId="0" fontId="5" fillId="0" borderId="9" xfId="23" applyFont="1" applyFill="1" applyBorder="1" applyAlignment="1">
      <alignment wrapText="1"/>
    </xf>
    <xf numFmtId="0" fontId="5" fillId="0" borderId="9" xfId="23" applyFill="1" applyBorder="1" applyAlignment="1">
      <alignment horizontal="center"/>
    </xf>
    <xf numFmtId="0" fontId="5" fillId="0" borderId="8" xfId="23" applyFont="1" applyFill="1" applyBorder="1" applyAlignment="1">
      <alignment horizontal="center" vertical="center" wrapText="1"/>
    </xf>
    <xf numFmtId="0" fontId="5" fillId="0" borderId="9" xfId="23" applyFill="1" applyBorder="1"/>
    <xf numFmtId="0" fontId="19" fillId="0" borderId="9" xfId="23" applyFont="1" applyBorder="1" applyAlignment="1">
      <alignment wrapText="1"/>
    </xf>
    <xf numFmtId="0" fontId="5" fillId="0" borderId="9" xfId="23" applyFont="1" applyFill="1" applyBorder="1"/>
    <xf numFmtId="0" fontId="5" fillId="0" borderId="9" xfId="23" applyFont="1" applyFill="1" applyBorder="1" applyAlignment="1">
      <alignment horizontal="justify" vertical="top" wrapText="1"/>
    </xf>
    <xf numFmtId="0" fontId="33" fillId="0" borderId="9" xfId="23" applyFont="1" applyFill="1" applyBorder="1"/>
    <xf numFmtId="0" fontId="5" fillId="8" borderId="9" xfId="23" applyFill="1" applyBorder="1"/>
    <xf numFmtId="0" fontId="5" fillId="0" borderId="9" xfId="23" applyBorder="1" applyAlignment="1">
      <alignment horizontal="center"/>
    </xf>
    <xf numFmtId="0" fontId="19" fillId="0" borderId="9" xfId="23" applyFont="1" applyBorder="1" applyAlignment="1">
      <alignment horizontal="justify" vertical="center" wrapText="1"/>
    </xf>
    <xf numFmtId="0" fontId="5" fillId="0" borderId="9" xfId="23" applyFont="1" applyFill="1" applyBorder="1" applyAlignment="1">
      <alignment horizontal="center"/>
    </xf>
    <xf numFmtId="0" fontId="20" fillId="8" borderId="9" xfId="23" applyFont="1" applyFill="1" applyBorder="1" applyAlignment="1">
      <alignment horizontal="justify" vertical="center" wrapText="1"/>
    </xf>
    <xf numFmtId="0" fontId="33" fillId="8" borderId="9" xfId="23" applyFont="1" applyFill="1" applyBorder="1" applyAlignment="1">
      <alignment horizontal="center"/>
    </xf>
    <xf numFmtId="0" fontId="20" fillId="8" borderId="9" xfId="23" applyFont="1" applyFill="1" applyBorder="1" applyAlignment="1">
      <alignment wrapText="1"/>
    </xf>
    <xf numFmtId="0" fontId="5" fillId="0" borderId="9" xfId="23" applyFill="1" applyBorder="1" applyAlignment="1">
      <alignment wrapText="1"/>
    </xf>
    <xf numFmtId="0" fontId="33" fillId="0" borderId="9" xfId="23" applyFont="1" applyFill="1" applyBorder="1" applyAlignment="1">
      <alignment wrapText="1"/>
    </xf>
    <xf numFmtId="0" fontId="19" fillId="0" borderId="9" xfId="23" applyFont="1" applyFill="1" applyBorder="1" applyAlignment="1">
      <alignment wrapText="1"/>
    </xf>
    <xf numFmtId="0" fontId="19" fillId="0" borderId="9" xfId="23" applyFont="1" applyFill="1" applyBorder="1" applyAlignment="1">
      <alignment horizontal="center" vertical="top"/>
    </xf>
    <xf numFmtId="0" fontId="20" fillId="0" borderId="9" xfId="23" applyFont="1" applyFill="1" applyBorder="1" applyAlignment="1">
      <alignment wrapText="1"/>
    </xf>
    <xf numFmtId="0" fontId="5" fillId="0" borderId="2" xfId="23" applyFont="1" applyFill="1" applyBorder="1" applyAlignment="1">
      <alignment horizontal="left"/>
    </xf>
    <xf numFmtId="0" fontId="5" fillId="0" borderId="2" xfId="23" applyFont="1" applyFill="1" applyBorder="1"/>
    <xf numFmtId="0" fontId="5" fillId="0" borderId="2" xfId="23" applyFont="1" applyFill="1" applyBorder="1" applyAlignment="1">
      <alignment horizontal="center"/>
    </xf>
    <xf numFmtId="3" fontId="5" fillId="0" borderId="2" xfId="23" applyNumberFormat="1" applyFont="1" applyFill="1" applyBorder="1" applyAlignment="1">
      <alignment horizontal="center"/>
    </xf>
    <xf numFmtId="164" fontId="0" fillId="0" borderId="9" xfId="1" applyFont="1" applyFill="1" applyBorder="1" applyAlignment="1">
      <alignment vertical="center"/>
    </xf>
    <xf numFmtId="1" fontId="5" fillId="0" borderId="0" xfId="23" applyNumberFormat="1" applyFont="1" applyFill="1"/>
    <xf numFmtId="0" fontId="5" fillId="2" borderId="0" xfId="12" applyFill="1" applyAlignment="1">
      <alignment vertical="top"/>
    </xf>
    <xf numFmtId="0" fontId="5" fillId="2" borderId="0" xfId="23" applyFont="1" applyFill="1" applyBorder="1" applyAlignment="1">
      <alignment vertical="top"/>
    </xf>
    <xf numFmtId="4" fontId="5" fillId="2" borderId="0" xfId="23" applyNumberFormat="1" applyFill="1" applyBorder="1" applyAlignment="1">
      <alignment horizontal="right" vertical="top"/>
    </xf>
    <xf numFmtId="0" fontId="5" fillId="0" borderId="0" xfId="12" applyFill="1" applyAlignment="1">
      <alignment horizontal="center" vertical="center"/>
    </xf>
    <xf numFmtId="0" fontId="5" fillId="2" borderId="0" xfId="12" applyFill="1"/>
    <xf numFmtId="0" fontId="5" fillId="0" borderId="0" xfId="12" applyFill="1" applyBorder="1" applyAlignment="1">
      <alignment horizontal="center" vertical="center"/>
    </xf>
    <xf numFmtId="0" fontId="5" fillId="9" borderId="0" xfId="23" applyFill="1"/>
    <xf numFmtId="0" fontId="5" fillId="10" borderId="0" xfId="23" applyFill="1"/>
    <xf numFmtId="0" fontId="18" fillId="11" borderId="0" xfId="23" applyFont="1" applyFill="1"/>
    <xf numFmtId="0" fontId="7" fillId="3" borderId="0" xfId="23" applyFont="1" applyFill="1" applyBorder="1" applyAlignment="1">
      <alignment horizontal="left" vertical="top" wrapText="1"/>
    </xf>
    <xf numFmtId="0" fontId="5" fillId="3" borderId="0" xfId="12" applyFont="1" applyFill="1" applyBorder="1" applyAlignment="1">
      <alignment vertical="top" wrapText="1"/>
    </xf>
    <xf numFmtId="0" fontId="5" fillId="0" borderId="0" xfId="12" applyFill="1" applyBorder="1" applyAlignment="1">
      <alignment horizontal="center" vertical="top"/>
    </xf>
    <xf numFmtId="0" fontId="5" fillId="3" borderId="1" xfId="12" applyFont="1" applyFill="1" applyBorder="1" applyAlignment="1">
      <alignment horizontal="center" vertical="top"/>
    </xf>
    <xf numFmtId="1" fontId="5" fillId="3" borderId="1" xfId="12" applyNumberFormat="1" applyFont="1" applyFill="1" applyBorder="1" applyAlignment="1">
      <alignment horizontal="center" vertical="top"/>
    </xf>
    <xf numFmtId="2" fontId="5" fillId="3" borderId="1" xfId="12" applyNumberFormat="1" applyFont="1" applyFill="1" applyBorder="1" applyAlignment="1">
      <alignment horizontal="center" vertical="top"/>
    </xf>
    <xf numFmtId="0" fontId="5" fillId="3" borderId="0" xfId="12" applyFont="1" applyFill="1" applyBorder="1" applyAlignment="1">
      <alignment horizontal="left" vertical="top" wrapText="1"/>
    </xf>
    <xf numFmtId="0" fontId="5" fillId="3" borderId="1" xfId="12" applyFont="1" applyFill="1" applyBorder="1" applyAlignment="1">
      <alignment horizontal="left" vertical="top"/>
    </xf>
    <xf numFmtId="0" fontId="5" fillId="3" borderId="1" xfId="12" applyFill="1" applyBorder="1" applyAlignment="1">
      <alignment horizontal="center" vertical="top" wrapText="1"/>
    </xf>
    <xf numFmtId="0" fontId="5" fillId="3" borderId="1" xfId="12" applyFont="1" applyFill="1" applyBorder="1" applyAlignment="1">
      <alignment horizontal="left" vertical="top" wrapText="1"/>
    </xf>
    <xf numFmtId="3" fontId="5" fillId="3" borderId="1" xfId="12" applyNumberFormat="1" applyFont="1" applyFill="1" applyBorder="1" applyAlignment="1">
      <alignment horizontal="center" vertical="center"/>
    </xf>
    <xf numFmtId="0" fontId="5" fillId="3" borderId="3" xfId="12" applyFont="1" applyFill="1" applyBorder="1" applyAlignment="1">
      <alignment horizontal="left" vertical="top"/>
    </xf>
    <xf numFmtId="0" fontId="18" fillId="0" borderId="0" xfId="12" applyFont="1" applyFill="1" applyBorder="1" applyAlignment="1">
      <alignment horizontal="center" vertical="top"/>
    </xf>
    <xf numFmtId="0" fontId="34" fillId="3" borderId="25" xfId="12" applyFont="1" applyFill="1" applyBorder="1" applyAlignment="1">
      <alignment horizontal="center" vertical="center"/>
    </xf>
    <xf numFmtId="0" fontId="19" fillId="3" borderId="1" xfId="12" applyFont="1" applyFill="1" applyBorder="1" applyAlignment="1">
      <alignment horizontal="center" vertical="top"/>
    </xf>
    <xf numFmtId="49" fontId="5" fillId="0" borderId="1" xfId="12" applyNumberFormat="1" applyFill="1" applyBorder="1" applyAlignment="1">
      <alignment horizontal="left" vertical="top"/>
    </xf>
    <xf numFmtId="4" fontId="5" fillId="0" borderId="1" xfId="23" applyNumberFormat="1" applyFill="1" applyBorder="1" applyAlignment="1">
      <alignment horizontal="center" vertical="top"/>
    </xf>
    <xf numFmtId="0" fontId="5" fillId="2" borderId="0" xfId="12" applyFill="1" applyBorder="1" applyAlignment="1">
      <alignment horizontal="center" vertical="center"/>
    </xf>
    <xf numFmtId="49" fontId="5" fillId="3" borderId="0" xfId="12" applyNumberFormat="1" applyFont="1" applyFill="1" applyAlignment="1">
      <alignment horizontal="center" vertical="top"/>
    </xf>
    <xf numFmtId="0" fontId="5" fillId="3" borderId="0" xfId="12" applyFont="1" applyFill="1" applyAlignment="1">
      <alignment horizontal="center" vertical="top"/>
    </xf>
    <xf numFmtId="0" fontId="5" fillId="3" borderId="0" xfId="23" applyFont="1" applyFill="1" applyBorder="1" applyAlignment="1">
      <alignment vertical="top" wrapText="1"/>
    </xf>
    <xf numFmtId="2" fontId="5" fillId="3" borderId="0" xfId="12" applyNumberFormat="1" applyFont="1" applyFill="1" applyAlignment="1">
      <alignment vertical="top"/>
    </xf>
    <xf numFmtId="0" fontId="5" fillId="3" borderId="0" xfId="12" applyFill="1" applyBorder="1" applyAlignment="1">
      <alignment vertical="top"/>
    </xf>
    <xf numFmtId="0" fontId="5" fillId="3" borderId="0" xfId="23" applyFill="1" applyBorder="1"/>
    <xf numFmtId="0" fontId="5" fillId="3" borderId="0" xfId="12" applyFill="1" applyBorder="1"/>
    <xf numFmtId="164" fontId="5" fillId="0" borderId="0" xfId="1" applyFont="1" applyFill="1" applyAlignment="1">
      <alignment horizontal="right" vertical="top"/>
    </xf>
    <xf numFmtId="0" fontId="5" fillId="3" borderId="0" xfId="23" applyFill="1" applyBorder="1" applyAlignment="1">
      <alignment horizontal="center"/>
    </xf>
    <xf numFmtId="49" fontId="5" fillId="3" borderId="0" xfId="12" applyNumberFormat="1" applyFont="1" applyFill="1" applyBorder="1" applyAlignment="1">
      <alignment horizontal="center" vertical="top"/>
    </xf>
    <xf numFmtId="0" fontId="5" fillId="3" borderId="0" xfId="12" applyFont="1" applyFill="1" applyBorder="1" applyAlignment="1">
      <alignment horizontal="center" vertical="top"/>
    </xf>
    <xf numFmtId="2" fontId="5" fillId="3" borderId="0" xfId="12" applyNumberFormat="1" applyFont="1" applyFill="1" applyBorder="1" applyAlignment="1">
      <alignment vertical="top"/>
    </xf>
    <xf numFmtId="0" fontId="5" fillId="3" borderId="4" xfId="12" applyFill="1" applyBorder="1" applyAlignment="1">
      <alignment vertical="top"/>
    </xf>
    <xf numFmtId="0" fontId="5" fillId="0" borderId="10" xfId="23" applyFont="1" applyFill="1" applyBorder="1" applyAlignment="1">
      <alignment vertical="top" wrapText="1"/>
    </xf>
    <xf numFmtId="0" fontId="5" fillId="3" borderId="1" xfId="12" applyFont="1" applyFill="1" applyBorder="1" applyAlignment="1">
      <alignment horizontal="center" wrapText="1"/>
    </xf>
    <xf numFmtId="164" fontId="5" fillId="3" borderId="2" xfId="1" applyFont="1" applyFill="1" applyBorder="1" applyAlignment="1">
      <alignment horizontal="center" vertical="top"/>
    </xf>
    <xf numFmtId="0" fontId="7" fillId="0" borderId="9" xfId="23" applyFont="1" applyBorder="1" applyAlignment="1">
      <alignment horizontal="center" vertical="center" wrapText="1"/>
    </xf>
    <xf numFmtId="0" fontId="7" fillId="0" borderId="9" xfId="23" applyFont="1" applyBorder="1" applyAlignment="1">
      <alignment vertical="center" wrapText="1"/>
    </xf>
    <xf numFmtId="0" fontId="5" fillId="0" borderId="9" xfId="23" applyFont="1" applyBorder="1" applyAlignment="1">
      <alignment horizontal="center" vertical="center" wrapText="1"/>
    </xf>
    <xf numFmtId="0" fontId="5" fillId="3" borderId="9" xfId="12" applyFill="1" applyBorder="1"/>
    <xf numFmtId="164" fontId="5" fillId="3" borderId="9" xfId="1" applyFill="1" applyBorder="1"/>
    <xf numFmtId="0" fontId="5" fillId="0" borderId="9" xfId="23" applyFont="1" applyBorder="1" applyAlignment="1">
      <alignment vertical="center" wrapText="1"/>
    </xf>
    <xf numFmtId="0" fontId="7" fillId="0" borderId="9" xfId="23" applyFont="1" applyBorder="1" applyAlignment="1">
      <alignment horizontal="center" vertical="center"/>
    </xf>
    <xf numFmtId="0" fontId="7" fillId="0" borderId="9" xfId="23" applyFont="1" applyBorder="1" applyAlignment="1">
      <alignment horizontal="left" vertical="center" wrapText="1"/>
    </xf>
    <xf numFmtId="0" fontId="8" fillId="0" borderId="9" xfId="23" applyFont="1" applyBorder="1" applyAlignment="1">
      <alignment horizontal="center" vertical="center" wrapText="1"/>
    </xf>
    <xf numFmtId="0" fontId="7" fillId="0" borderId="9" xfId="23" applyFont="1" applyBorder="1" applyAlignment="1">
      <alignment horizontal="center" vertical="top" wrapText="1"/>
    </xf>
    <xf numFmtId="0" fontId="5" fillId="3" borderId="9" xfId="12" applyFill="1" applyBorder="1" applyAlignment="1">
      <alignment horizontal="center"/>
    </xf>
    <xf numFmtId="0" fontId="5" fillId="0" borderId="9" xfId="12" applyFont="1" applyFill="1" applyBorder="1" applyAlignment="1">
      <alignment horizontal="center" vertical="top" wrapText="1"/>
    </xf>
    <xf numFmtId="0" fontId="5" fillId="0" borderId="9" xfId="12" applyFont="1" applyFill="1" applyBorder="1" applyAlignment="1">
      <alignment vertical="top" wrapText="1"/>
    </xf>
    <xf numFmtId="4" fontId="5" fillId="0" borderId="9" xfId="23" applyNumberFormat="1" applyFill="1" applyBorder="1" applyAlignment="1">
      <alignment horizontal="center" vertical="top"/>
    </xf>
    <xf numFmtId="164" fontId="0" fillId="0" borderId="9" xfId="1" applyFont="1" applyFill="1" applyBorder="1" applyAlignment="1">
      <alignment horizontal="center" vertical="top"/>
    </xf>
    <xf numFmtId="164" fontId="0" fillId="0" borderId="9" xfId="1" applyFont="1" applyFill="1" applyBorder="1" applyAlignment="1">
      <alignment vertical="top"/>
    </xf>
    <xf numFmtId="0" fontId="5" fillId="3" borderId="0" xfId="12" applyFont="1" applyFill="1" applyAlignment="1">
      <alignment horizontal="center"/>
    </xf>
    <xf numFmtId="0" fontId="5" fillId="3" borderId="0" xfId="12" applyFill="1" applyAlignment="1">
      <alignment wrapText="1"/>
    </xf>
    <xf numFmtId="0" fontId="5" fillId="3" borderId="0" xfId="12" applyFill="1"/>
    <xf numFmtId="164" fontId="5" fillId="3" borderId="0" xfId="1" applyFill="1"/>
    <xf numFmtId="0" fontId="5" fillId="3" borderId="0" xfId="12" applyFill="1" applyAlignment="1">
      <alignment horizontal="center"/>
    </xf>
    <xf numFmtId="164" fontId="5" fillId="2" borderId="0" xfId="1" applyFont="1" applyFill="1" applyAlignment="1">
      <alignment vertical="top"/>
    </xf>
    <xf numFmtId="164" fontId="0" fillId="2" borderId="8" xfId="1" applyFont="1" applyFill="1" applyBorder="1" applyAlignment="1">
      <alignment horizontal="right" vertical="top"/>
    </xf>
    <xf numFmtId="164" fontId="5" fillId="2" borderId="8" xfId="1" applyFont="1" applyFill="1" applyBorder="1" applyAlignment="1">
      <alignment horizontal="right" vertical="top"/>
    </xf>
    <xf numFmtId="0" fontId="5" fillId="2" borderId="0" xfId="23" applyFill="1" applyBorder="1" applyAlignment="1">
      <alignment horizontal="center"/>
    </xf>
    <xf numFmtId="164" fontId="5" fillId="2" borderId="8" xfId="1" applyFont="1" applyFill="1" applyBorder="1" applyAlignment="1">
      <alignment vertical="top"/>
    </xf>
    <xf numFmtId="0" fontId="5" fillId="3" borderId="9" xfId="23" applyFont="1" applyFill="1" applyBorder="1" applyAlignment="1">
      <alignment vertical="top" wrapText="1"/>
    </xf>
    <xf numFmtId="49" fontId="5" fillId="2" borderId="2" xfId="12" applyNumberFormat="1" applyFont="1" applyFill="1" applyBorder="1" applyAlignment="1">
      <alignment vertical="top"/>
    </xf>
    <xf numFmtId="0" fontId="5" fillId="2" borderId="2" xfId="12" applyFont="1" applyFill="1" applyBorder="1" applyAlignment="1">
      <alignment horizontal="left" vertical="top" wrapText="1"/>
    </xf>
    <xf numFmtId="164" fontId="5" fillId="2" borderId="2" xfId="1" applyFont="1" applyFill="1" applyBorder="1" applyAlignment="1">
      <alignment horizontal="center" vertical="top"/>
    </xf>
    <xf numFmtId="49" fontId="5" fillId="2" borderId="3" xfId="12" applyNumberFormat="1" applyFont="1" applyFill="1" applyBorder="1" applyAlignment="1">
      <alignment vertical="top"/>
    </xf>
    <xf numFmtId="0" fontId="5" fillId="2" borderId="3" xfId="12" applyFont="1" applyFill="1" applyBorder="1" applyAlignment="1">
      <alignment horizontal="left" vertical="top" wrapText="1"/>
    </xf>
    <xf numFmtId="164" fontId="5" fillId="2" borderId="3" xfId="1" applyFont="1" applyFill="1" applyBorder="1" applyAlignment="1">
      <alignment horizontal="center" vertical="top"/>
    </xf>
    <xf numFmtId="0" fontId="20" fillId="0" borderId="18" xfId="23" applyFont="1" applyBorder="1" applyAlignment="1">
      <alignment horizontal="center" vertical="center" wrapText="1"/>
    </xf>
    <xf numFmtId="0" fontId="19" fillId="0" borderId="0" xfId="23" applyFont="1" applyBorder="1" applyAlignment="1">
      <alignment horizontal="center" vertical="center" wrapText="1"/>
    </xf>
    <xf numFmtId="0" fontId="7" fillId="0" borderId="1" xfId="23" applyFont="1" applyFill="1" applyBorder="1" applyAlignment="1">
      <alignment horizontal="left" vertical="top" wrapText="1"/>
    </xf>
    <xf numFmtId="0" fontId="19" fillId="0" borderId="1" xfId="23" applyFont="1" applyBorder="1" applyAlignment="1">
      <alignment horizontal="center" vertical="center" wrapText="1"/>
    </xf>
    <xf numFmtId="0" fontId="18" fillId="2" borderId="0" xfId="12" applyFont="1" applyFill="1" applyBorder="1"/>
    <xf numFmtId="0" fontId="19" fillId="0" borderId="18" xfId="23" applyFont="1" applyBorder="1" applyAlignment="1">
      <alignment horizontal="center" vertical="center" wrapText="1"/>
    </xf>
    <xf numFmtId="0" fontId="43" fillId="0" borderId="1" xfId="23" applyFont="1" applyBorder="1" applyAlignment="1">
      <alignment vertical="center" wrapText="1"/>
    </xf>
    <xf numFmtId="0" fontId="19" fillId="0" borderId="0" xfId="23" applyFont="1" applyFill="1" applyBorder="1" applyAlignment="1">
      <alignment horizontal="center" vertical="center" wrapText="1"/>
    </xf>
    <xf numFmtId="0" fontId="43" fillId="3" borderId="1" xfId="23" applyFont="1" applyFill="1" applyBorder="1" applyAlignment="1">
      <alignment vertical="center" wrapText="1"/>
    </xf>
    <xf numFmtId="0" fontId="5" fillId="3" borderId="1" xfId="23" applyFont="1" applyFill="1" applyBorder="1" applyAlignment="1">
      <alignment horizontal="left" vertical="top" wrapText="1"/>
    </xf>
    <xf numFmtId="0" fontId="5" fillId="0" borderId="1" xfId="23" applyFont="1" applyFill="1" applyBorder="1" applyAlignment="1">
      <alignment horizontal="left" vertical="top" wrapText="1"/>
    </xf>
    <xf numFmtId="0" fontId="19" fillId="0" borderId="26" xfId="23" applyFont="1" applyBorder="1" applyAlignment="1">
      <alignment horizontal="center" vertical="center" wrapText="1"/>
    </xf>
    <xf numFmtId="0" fontId="20" fillId="0" borderId="26" xfId="23" applyFont="1" applyBorder="1" applyAlignment="1">
      <alignment horizontal="center" vertical="center" wrapText="1"/>
    </xf>
    <xf numFmtId="0" fontId="42" fillId="0" borderId="1" xfId="23" applyFont="1" applyBorder="1" applyAlignment="1">
      <alignment horizontal="left" vertical="top" wrapText="1"/>
    </xf>
    <xf numFmtId="0" fontId="34" fillId="0" borderId="1" xfId="23" applyFont="1" applyBorder="1" applyAlignment="1">
      <alignment horizontal="left" vertical="top" wrapText="1"/>
    </xf>
    <xf numFmtId="0" fontId="44" fillId="0" borderId="1" xfId="23" applyFont="1" applyBorder="1" applyAlignment="1">
      <alignment horizontal="left" vertical="top" wrapText="1"/>
    </xf>
    <xf numFmtId="0" fontId="44" fillId="0" borderId="1" xfId="23" applyFont="1" applyFill="1" applyBorder="1" applyAlignment="1">
      <alignment horizontal="left" vertical="top" wrapText="1"/>
    </xf>
    <xf numFmtId="0" fontId="42" fillId="0" borderId="1" xfId="23" applyFont="1" applyBorder="1" applyAlignment="1">
      <alignment horizontal="left" wrapText="1"/>
    </xf>
    <xf numFmtId="0" fontId="7" fillId="2" borderId="4" xfId="12" applyFont="1" applyFill="1" applyBorder="1" applyAlignment="1">
      <alignment vertical="top" wrapText="1"/>
    </xf>
    <xf numFmtId="0" fontId="5" fillId="0" borderId="1" xfId="23" applyFont="1" applyFill="1" applyBorder="1" applyAlignment="1">
      <alignment horizontal="center" vertical="top"/>
    </xf>
    <xf numFmtId="0" fontId="5" fillId="0" borderId="4" xfId="12" applyFont="1" applyFill="1" applyBorder="1" applyAlignment="1">
      <alignment horizontal="left" vertical="top"/>
    </xf>
    <xf numFmtId="0" fontId="5" fillId="0" borderId="4" xfId="23" applyFont="1" applyFill="1" applyBorder="1" applyAlignment="1">
      <alignment vertical="top" wrapText="1"/>
    </xf>
    <xf numFmtId="0" fontId="5" fillId="3" borderId="4" xfId="12" applyFont="1" applyFill="1" applyBorder="1" applyAlignment="1">
      <alignment horizontal="center" vertical="top" wrapText="1"/>
    </xf>
    <xf numFmtId="0" fontId="5" fillId="2" borderId="0" xfId="12" applyFont="1" applyFill="1" applyBorder="1" applyAlignment="1">
      <alignment horizontal="left" vertical="top"/>
    </xf>
    <xf numFmtId="0" fontId="7" fillId="3" borderId="0" xfId="12" applyFont="1" applyFill="1" applyBorder="1" applyAlignment="1">
      <alignment vertical="top" wrapText="1"/>
    </xf>
    <xf numFmtId="169" fontId="5" fillId="2" borderId="0" xfId="12" applyNumberFormat="1" applyFont="1" applyFill="1" applyBorder="1" applyAlignment="1">
      <alignment horizontal="center" vertical="top"/>
    </xf>
    <xf numFmtId="4" fontId="5" fillId="2" borderId="0" xfId="12" applyNumberFormat="1" applyFont="1" applyFill="1" applyBorder="1" applyAlignment="1">
      <alignment horizontal="center" vertical="top"/>
    </xf>
    <xf numFmtId="0" fontId="19" fillId="0" borderId="0" xfId="23" applyFont="1" applyBorder="1"/>
    <xf numFmtId="0" fontId="5" fillId="0" borderId="0" xfId="23" applyFont="1" applyFill="1" applyBorder="1" applyAlignment="1">
      <alignment horizontal="center" vertical="top" wrapText="1"/>
    </xf>
    <xf numFmtId="0" fontId="7" fillId="0" borderId="0" xfId="12" applyFont="1" applyFill="1" applyBorder="1" applyAlignment="1">
      <alignment horizontal="left" vertical="top"/>
    </xf>
    <xf numFmtId="0" fontId="5" fillId="0" borderId="0" xfId="12" applyFont="1" applyFill="1" applyBorder="1" applyAlignment="1">
      <alignment horizontal="center" vertical="top" wrapText="1"/>
    </xf>
    <xf numFmtId="0" fontId="5" fillId="0" borderId="0" xfId="12" applyFont="1" applyFill="1" applyBorder="1" applyAlignment="1">
      <alignment horizontal="left" vertical="top"/>
    </xf>
    <xf numFmtId="0" fontId="5" fillId="3" borderId="0" xfId="12" applyFont="1" applyFill="1" applyBorder="1" applyAlignment="1">
      <alignment horizontal="center" vertical="top" wrapText="1"/>
    </xf>
    <xf numFmtId="0" fontId="7" fillId="0" borderId="0" xfId="23" applyFont="1" applyFill="1" applyBorder="1" applyAlignment="1">
      <alignment horizontal="left" vertical="top"/>
    </xf>
    <xf numFmtId="0" fontId="7" fillId="0" borderId="0" xfId="23" applyFont="1" applyFill="1" applyBorder="1" applyAlignment="1">
      <alignment vertical="top" wrapText="1"/>
    </xf>
    <xf numFmtId="0" fontId="5" fillId="0" borderId="0" xfId="23" applyFont="1" applyFill="1" applyBorder="1" applyAlignment="1">
      <alignment horizontal="left" vertical="top"/>
    </xf>
    <xf numFmtId="0" fontId="5" fillId="0" borderId="0" xfId="23" applyFill="1" applyBorder="1" applyAlignment="1">
      <alignment horizontal="center" vertical="top" wrapText="1"/>
    </xf>
    <xf numFmtId="0" fontId="7" fillId="2" borderId="0" xfId="12" applyFont="1" applyFill="1" applyBorder="1" applyAlignment="1">
      <alignment horizontal="justify" vertical="top" wrapText="1"/>
    </xf>
    <xf numFmtId="164" fontId="5" fillId="0" borderId="0" xfId="1" applyFont="1" applyFill="1" applyBorder="1" applyAlignment="1">
      <alignment horizontal="center" vertical="top"/>
    </xf>
    <xf numFmtId="164" fontId="5" fillId="2" borderId="0" xfId="1" applyFont="1" applyFill="1" applyBorder="1" applyAlignment="1">
      <alignment horizontal="center" vertical="top"/>
    </xf>
    <xf numFmtId="0" fontId="5" fillId="2" borderId="0" xfId="12" applyFont="1" applyFill="1" applyBorder="1" applyAlignment="1">
      <alignment horizontal="justify" vertical="top" wrapText="1"/>
    </xf>
    <xf numFmtId="0" fontId="5" fillId="2" borderId="0" xfId="12" applyFont="1" applyFill="1" applyBorder="1" applyAlignment="1">
      <alignment vertical="top" wrapText="1"/>
    </xf>
    <xf numFmtId="0" fontId="18" fillId="2" borderId="0" xfId="12" applyFont="1" applyFill="1" applyBorder="1" applyAlignment="1">
      <alignment horizontal="center" vertical="top" wrapText="1"/>
    </xf>
    <xf numFmtId="0" fontId="18" fillId="3" borderId="0" xfId="12" applyFont="1" applyFill="1" applyBorder="1" applyAlignment="1">
      <alignment horizontal="center" vertical="top" wrapText="1"/>
    </xf>
    <xf numFmtId="0" fontId="18" fillId="3" borderId="0" xfId="12" applyFont="1" applyFill="1" applyBorder="1" applyAlignment="1">
      <alignment vertical="top" wrapText="1"/>
    </xf>
    <xf numFmtId="0" fontId="18" fillId="0" borderId="0" xfId="23" applyFont="1" applyFill="1" applyBorder="1" applyAlignment="1">
      <alignment vertical="top" wrapText="1"/>
    </xf>
    <xf numFmtId="0" fontId="18" fillId="0" borderId="0" xfId="23" applyFont="1" applyFill="1" applyBorder="1" applyAlignment="1">
      <alignment horizontal="center" vertical="top"/>
    </xf>
    <xf numFmtId="164" fontId="0" fillId="0" borderId="0" xfId="1" applyFont="1" applyFill="1" applyBorder="1" applyAlignment="1">
      <alignment horizontal="center" vertical="top"/>
    </xf>
    <xf numFmtId="0" fontId="19" fillId="0" borderId="0" xfId="23" applyFont="1" applyBorder="1" applyAlignment="1">
      <alignment vertical="center"/>
    </xf>
    <xf numFmtId="0" fontId="19" fillId="0" borderId="0" xfId="23" applyFont="1" applyBorder="1" applyAlignment="1">
      <alignment horizontal="center" vertical="center"/>
    </xf>
    <xf numFmtId="0" fontId="19" fillId="0" borderId="0" xfId="23" applyFont="1" applyBorder="1" applyAlignment="1">
      <alignment horizontal="center"/>
    </xf>
    <xf numFmtId="0" fontId="7" fillId="2" borderId="0" xfId="12" applyFont="1" applyFill="1" applyBorder="1" applyAlignment="1">
      <alignment vertical="top"/>
    </xf>
    <xf numFmtId="4" fontId="5" fillId="2" borderId="0" xfId="12" applyNumberFormat="1" applyFont="1" applyFill="1" applyBorder="1" applyAlignment="1">
      <alignment vertical="top"/>
    </xf>
    <xf numFmtId="169" fontId="10" fillId="0" borderId="0" xfId="23" applyNumberFormat="1" applyFont="1" applyFill="1" applyBorder="1" applyAlignment="1">
      <alignment horizontal="center" vertical="top"/>
    </xf>
    <xf numFmtId="0" fontId="18" fillId="0" borderId="0" xfId="12" applyFont="1" applyFill="1" applyBorder="1" applyAlignment="1">
      <alignment horizontal="left" vertical="top" wrapText="1"/>
    </xf>
    <xf numFmtId="164" fontId="18" fillId="0" borderId="0" xfId="1" applyFont="1" applyFill="1" applyBorder="1" applyAlignment="1">
      <alignment horizontal="center" vertical="top"/>
    </xf>
    <xf numFmtId="0" fontId="22" fillId="0" borderId="0" xfId="23" applyFont="1" applyFill="1" applyBorder="1" applyAlignment="1">
      <alignment vertical="top" wrapText="1"/>
    </xf>
    <xf numFmtId="169" fontId="45" fillId="0" borderId="0" xfId="23" applyNumberFormat="1" applyFont="1" applyFill="1" applyBorder="1" applyAlignment="1">
      <alignment horizontal="center" vertical="top"/>
    </xf>
    <xf numFmtId="1" fontId="18" fillId="0" borderId="0" xfId="12" applyNumberFormat="1" applyFont="1" applyFill="1" applyBorder="1" applyAlignment="1">
      <alignment horizontal="center" vertical="top"/>
    </xf>
    <xf numFmtId="0" fontId="22" fillId="0" borderId="0" xfId="12" applyFont="1" applyFill="1" applyBorder="1" applyAlignment="1">
      <alignment horizontal="left" vertical="top" wrapText="1"/>
    </xf>
    <xf numFmtId="0" fontId="5" fillId="0" borderId="0" xfId="23" applyFill="1" applyBorder="1" applyAlignment="1">
      <alignment vertical="top"/>
    </xf>
    <xf numFmtId="164" fontId="18" fillId="2" borderId="0" xfId="1" applyFont="1" applyFill="1" applyBorder="1" applyAlignment="1">
      <alignment horizontal="center" vertical="top"/>
    </xf>
    <xf numFmtId="0" fontId="18" fillId="0" borderId="0" xfId="23" applyFont="1" applyFill="1" applyBorder="1"/>
    <xf numFmtId="0" fontId="5" fillId="0" borderId="0" xfId="23" applyFill="1" applyBorder="1" applyAlignment="1">
      <alignment horizontal="left" vertical="top"/>
    </xf>
    <xf numFmtId="0" fontId="5" fillId="0" borderId="8" xfId="23" applyFill="1" applyBorder="1" applyAlignment="1">
      <alignment horizontal="center" vertical="top" wrapText="1"/>
    </xf>
    <xf numFmtId="0" fontId="18" fillId="0" borderId="1" xfId="23" applyFont="1" applyFill="1" applyBorder="1" applyAlignment="1">
      <alignment vertical="top" wrapText="1"/>
    </xf>
    <xf numFmtId="0" fontId="18" fillId="0" borderId="1" xfId="23" applyFont="1" applyFill="1" applyBorder="1" applyAlignment="1">
      <alignment horizontal="center" vertical="top"/>
    </xf>
    <xf numFmtId="164" fontId="18" fillId="2" borderId="1" xfId="1" applyFont="1" applyFill="1" applyBorder="1" applyAlignment="1">
      <alignment horizontal="center" vertical="top"/>
    </xf>
    <xf numFmtId="0" fontId="5" fillId="3" borderId="0" xfId="23" applyFont="1" applyFill="1" applyBorder="1"/>
    <xf numFmtId="0" fontId="18" fillId="0" borderId="0" xfId="23" applyFont="1" applyFill="1" applyBorder="1" applyAlignment="1">
      <alignment horizontal="left" vertical="top" wrapText="1"/>
    </xf>
    <xf numFmtId="0" fontId="5" fillId="0" borderId="0" xfId="23" applyFont="1" applyFill="1" applyBorder="1" applyAlignment="1">
      <alignment horizontal="left" vertical="top" wrapText="1"/>
    </xf>
    <xf numFmtId="0" fontId="18" fillId="0" borderId="0" xfId="23" applyFont="1" applyFill="1" applyBorder="1" applyAlignment="1">
      <alignment horizontal="justify" vertical="top" wrapText="1"/>
    </xf>
    <xf numFmtId="0" fontId="5" fillId="0" borderId="0" xfId="23" applyFill="1" applyBorder="1" applyAlignment="1">
      <alignment horizontal="center" vertical="top"/>
    </xf>
    <xf numFmtId="1" fontId="5" fillId="0" borderId="0" xfId="23" applyNumberFormat="1" applyFill="1" applyBorder="1" applyAlignment="1">
      <alignment horizontal="center" vertical="top"/>
    </xf>
    <xf numFmtId="0" fontId="5" fillId="2" borderId="0" xfId="12" applyFont="1" applyFill="1" applyBorder="1" applyAlignment="1">
      <alignment horizontal="left" vertical="top" wrapText="1"/>
    </xf>
    <xf numFmtId="164" fontId="5" fillId="2" borderId="0" xfId="1" applyFont="1" applyFill="1" applyBorder="1"/>
    <xf numFmtId="0" fontId="5" fillId="2" borderId="0" xfId="12" applyFont="1" applyFill="1" applyAlignment="1">
      <alignment horizontal="left" vertical="top" wrapText="1"/>
    </xf>
    <xf numFmtId="164" fontId="5" fillId="2" borderId="0" xfId="1" applyFont="1" applyFill="1"/>
    <xf numFmtId="0" fontId="5" fillId="2" borderId="0" xfId="12" applyFont="1" applyFill="1" applyAlignment="1">
      <alignment horizontal="center" vertical="center"/>
    </xf>
    <xf numFmtId="49" fontId="19" fillId="2" borderId="0" xfId="12" applyNumberFormat="1" applyFont="1" applyFill="1" applyAlignment="1">
      <alignment horizontal="center" vertical="center"/>
    </xf>
    <xf numFmtId="0" fontId="5" fillId="2" borderId="0" xfId="12" applyFill="1" applyBorder="1"/>
    <xf numFmtId="2" fontId="19" fillId="2" borderId="0" xfId="12" applyNumberFormat="1" applyFont="1" applyFill="1" applyAlignment="1">
      <alignment vertical="center"/>
    </xf>
    <xf numFmtId="0" fontId="5" fillId="2" borderId="0" xfId="12" applyFill="1" applyBorder="1" applyAlignment="1">
      <alignment horizontal="center"/>
    </xf>
    <xf numFmtId="0" fontId="5" fillId="2" borderId="0" xfId="12" applyFont="1" applyFill="1" applyAlignment="1">
      <alignment horizontal="left" vertical="center" wrapText="1"/>
    </xf>
    <xf numFmtId="0" fontId="19" fillId="2" borderId="0" xfId="12" applyFont="1" applyFill="1" applyAlignment="1">
      <alignment horizontal="left" vertical="center" wrapText="1"/>
    </xf>
    <xf numFmtId="164" fontId="5" fillId="2" borderId="0" xfId="1" applyFont="1" applyFill="1" applyAlignment="1">
      <alignment horizontal="left" vertical="top" wrapText="1"/>
    </xf>
    <xf numFmtId="0" fontId="5" fillId="2" borderId="2" xfId="12" applyFont="1" applyFill="1" applyBorder="1" applyAlignment="1">
      <alignment horizontal="center" vertical="center"/>
    </xf>
    <xf numFmtId="0" fontId="19" fillId="2" borderId="2" xfId="12" applyFont="1" applyFill="1" applyBorder="1" applyAlignment="1">
      <alignment horizontal="center" vertical="center"/>
    </xf>
    <xf numFmtId="0" fontId="5" fillId="2" borderId="3" xfId="12" applyFont="1" applyFill="1" applyBorder="1" applyAlignment="1">
      <alignment horizontal="center" vertical="center"/>
    </xf>
    <xf numFmtId="0" fontId="19" fillId="2" borderId="3" xfId="12" applyFont="1" applyFill="1" applyBorder="1" applyAlignment="1">
      <alignment horizontal="center" vertical="center"/>
    </xf>
    <xf numFmtId="0" fontId="5" fillId="2" borderId="2" xfId="12" applyFont="1" applyFill="1" applyBorder="1" applyAlignment="1">
      <alignment vertical="top"/>
    </xf>
    <xf numFmtId="0" fontId="5" fillId="2" borderId="2" xfId="12" applyFont="1" applyFill="1" applyBorder="1" applyAlignment="1">
      <alignment horizontal="center"/>
    </xf>
    <xf numFmtId="164" fontId="5" fillId="2" borderId="2" xfId="1" applyFont="1" applyFill="1" applyBorder="1"/>
    <xf numFmtId="0" fontId="19" fillId="2" borderId="1" xfId="12" applyFont="1" applyFill="1" applyBorder="1" applyAlignment="1">
      <alignment horizontal="center" vertical="center"/>
    </xf>
    <xf numFmtId="164" fontId="5" fillId="2" borderId="1" xfId="1" applyFont="1" applyFill="1" applyBorder="1" applyAlignment="1">
      <alignment vertical="top"/>
    </xf>
    <xf numFmtId="0" fontId="5" fillId="2" borderId="1" xfId="12" applyFont="1" applyFill="1" applyBorder="1" applyAlignment="1">
      <alignment vertical="top"/>
    </xf>
    <xf numFmtId="0" fontId="19" fillId="0" borderId="1" xfId="12" applyFont="1" applyFill="1" applyBorder="1" applyAlignment="1">
      <alignment horizontal="center" vertical="center"/>
    </xf>
    <xf numFmtId="0" fontId="19" fillId="3" borderId="1" xfId="12" applyFont="1" applyFill="1" applyBorder="1" applyAlignment="1">
      <alignment horizontal="center" vertical="center"/>
    </xf>
    <xf numFmtId="164" fontId="7" fillId="0" borderId="1" xfId="1" applyFont="1" applyFill="1" applyBorder="1" applyAlignment="1">
      <alignment vertical="center" textRotation="90"/>
    </xf>
    <xf numFmtId="0" fontId="5" fillId="0" borderId="1" xfId="23" applyFill="1" applyBorder="1" applyAlignment="1">
      <alignment vertical="center" textRotation="90"/>
    </xf>
    <xf numFmtId="0" fontId="5" fillId="0" borderId="1" xfId="23" applyFill="1" applyBorder="1" applyAlignment="1">
      <alignment vertical="center"/>
    </xf>
    <xf numFmtId="164" fontId="19" fillId="0" borderId="1" xfId="1" applyFont="1" applyFill="1" applyBorder="1" applyAlignment="1">
      <alignment vertical="center"/>
    </xf>
    <xf numFmtId="1" fontId="19" fillId="0" borderId="1" xfId="12" applyNumberFormat="1" applyFont="1" applyFill="1" applyBorder="1" applyAlignment="1">
      <alignment horizontal="center" vertical="center"/>
    </xf>
    <xf numFmtId="0" fontId="5" fillId="0" borderId="8" xfId="12" applyFont="1" applyFill="1" applyBorder="1" applyAlignment="1">
      <alignment horizontal="left" vertical="top"/>
    </xf>
    <xf numFmtId="0" fontId="5" fillId="0" borderId="8" xfId="12" applyFont="1" applyFill="1" applyBorder="1" applyAlignment="1">
      <alignment vertical="top"/>
    </xf>
    <xf numFmtId="0" fontId="5" fillId="0" borderId="1" xfId="12" quotePrefix="1" applyFont="1" applyFill="1" applyBorder="1" applyAlignment="1">
      <alignment horizontal="left" vertical="top" wrapText="1"/>
    </xf>
    <xf numFmtId="0" fontId="7" fillId="0" borderId="8" xfId="12" applyFont="1" applyFill="1" applyBorder="1" applyAlignment="1">
      <alignment horizontal="left" vertical="top"/>
    </xf>
    <xf numFmtId="0" fontId="18" fillId="0" borderId="1" xfId="12" applyFont="1" applyFill="1" applyBorder="1" applyAlignment="1">
      <alignment horizontal="center" vertical="center"/>
    </xf>
    <xf numFmtId="164" fontId="5" fillId="0" borderId="1" xfId="1" applyFont="1" applyFill="1" applyBorder="1" applyAlignment="1">
      <alignment vertical="center"/>
    </xf>
    <xf numFmtId="1" fontId="5" fillId="0" borderId="1" xfId="12" applyNumberFormat="1" applyFont="1" applyFill="1" applyBorder="1" applyAlignment="1">
      <alignment horizontal="center" vertical="center"/>
    </xf>
    <xf numFmtId="0" fontId="5" fillId="0" borderId="1" xfId="12" quotePrefix="1" applyFont="1" applyFill="1" applyBorder="1" applyAlignment="1">
      <alignment horizontal="left" vertical="top"/>
    </xf>
    <xf numFmtId="0" fontId="19" fillId="0" borderId="8" xfId="23" applyFont="1" applyBorder="1"/>
    <xf numFmtId="0" fontId="19" fillId="0" borderId="8" xfId="23" applyFont="1" applyBorder="1" applyAlignment="1">
      <alignment vertical="center"/>
    </xf>
    <xf numFmtId="0" fontId="19" fillId="0" borderId="8" xfId="23" applyFont="1" applyBorder="1" applyAlignment="1">
      <alignment horizontal="center" vertical="center"/>
    </xf>
    <xf numFmtId="0" fontId="5" fillId="2" borderId="4" xfId="12" applyFont="1" applyFill="1" applyBorder="1" applyAlignment="1">
      <alignment horizontal="left" vertical="top"/>
    </xf>
    <xf numFmtId="0" fontId="7" fillId="2" borderId="1" xfId="12" applyFont="1" applyFill="1" applyBorder="1" applyAlignment="1">
      <alignment vertical="top"/>
    </xf>
    <xf numFmtId="169" fontId="5" fillId="2" borderId="4" xfId="12" applyNumberFormat="1" applyFont="1" applyFill="1" applyBorder="1" applyAlignment="1">
      <alignment horizontal="center" vertical="center"/>
    </xf>
    <xf numFmtId="4" fontId="5" fillId="2" borderId="1" xfId="12" applyNumberFormat="1" applyFont="1" applyFill="1" applyBorder="1" applyAlignment="1">
      <alignment horizontal="center" vertical="center"/>
    </xf>
    <xf numFmtId="4" fontId="5" fillId="2" borderId="1" xfId="12" applyNumberFormat="1" applyFont="1" applyFill="1" applyBorder="1" applyAlignment="1">
      <alignment vertical="top"/>
    </xf>
    <xf numFmtId="0" fontId="5" fillId="3" borderId="10" xfId="12" applyFont="1" applyFill="1" applyBorder="1" applyAlignment="1">
      <alignment horizontal="left" vertical="top"/>
    </xf>
    <xf numFmtId="0" fontId="7" fillId="3" borderId="3" xfId="12" applyFont="1" applyFill="1" applyBorder="1" applyAlignment="1">
      <alignment vertical="top" wrapText="1"/>
    </xf>
    <xf numFmtId="169" fontId="5" fillId="2" borderId="6" xfId="12" applyNumberFormat="1" applyFont="1" applyFill="1" applyBorder="1" applyAlignment="1">
      <alignment horizontal="center" vertical="center"/>
    </xf>
    <xf numFmtId="0" fontId="5" fillId="2" borderId="3" xfId="12" applyNumberFormat="1" applyFont="1" applyFill="1" applyBorder="1" applyAlignment="1">
      <alignment horizontal="center" vertical="center"/>
    </xf>
    <xf numFmtId="0" fontId="19" fillId="0" borderId="13" xfId="23" applyFont="1" applyBorder="1"/>
    <xf numFmtId="0" fontId="7" fillId="0" borderId="1" xfId="12" quotePrefix="1" applyFont="1" applyFill="1" applyBorder="1" applyAlignment="1">
      <alignment horizontal="left" vertical="top" wrapText="1"/>
    </xf>
    <xf numFmtId="0" fontId="18" fillId="0" borderId="1" xfId="12" applyFont="1" applyFill="1" applyBorder="1" applyAlignment="1">
      <alignment vertical="center"/>
    </xf>
    <xf numFmtId="16" fontId="5" fillId="0" borderId="1" xfId="12" applyNumberFormat="1" applyFont="1" applyFill="1" applyBorder="1" applyAlignment="1">
      <alignment horizontal="left" vertical="top" wrapText="1"/>
    </xf>
    <xf numFmtId="1" fontId="19" fillId="0" borderId="1" xfId="12" applyNumberFormat="1" applyFont="1" applyFill="1" applyBorder="1" applyAlignment="1">
      <alignment horizontal="center" vertical="top"/>
    </xf>
    <xf numFmtId="0" fontId="5" fillId="0" borderId="1" xfId="12" applyFont="1" applyFill="1" applyBorder="1" applyAlignment="1">
      <alignment horizontal="center" vertical="top" wrapText="1"/>
    </xf>
    <xf numFmtId="0" fontId="5" fillId="0" borderId="1" xfId="12" applyFont="1" applyFill="1" applyBorder="1" applyAlignment="1">
      <alignment horizontal="justify" vertical="top"/>
    </xf>
    <xf numFmtId="164" fontId="5" fillId="0" borderId="3" xfId="1" applyFont="1" applyFill="1" applyBorder="1" applyAlignment="1">
      <alignment vertical="center"/>
    </xf>
    <xf numFmtId="0" fontId="5" fillId="2" borderId="1" xfId="12" applyFill="1" applyBorder="1" applyAlignment="1">
      <alignment horizontal="left" vertical="top"/>
    </xf>
    <xf numFmtId="0" fontId="5" fillId="2" borderId="1" xfId="12" applyFill="1" applyBorder="1" applyAlignment="1">
      <alignment horizontal="left" vertical="top" wrapText="1"/>
    </xf>
    <xf numFmtId="0" fontId="5" fillId="2" borderId="1" xfId="12" applyFill="1" applyBorder="1" applyAlignment="1">
      <alignment horizontal="center" vertical="center"/>
    </xf>
    <xf numFmtId="0" fontId="5" fillId="2" borderId="1" xfId="12" applyFill="1" applyBorder="1" applyAlignment="1">
      <alignment horizontal="center" vertical="top" wrapText="1"/>
    </xf>
    <xf numFmtId="3" fontId="5" fillId="2" borderId="1" xfId="12" applyNumberFormat="1" applyFill="1" applyBorder="1" applyAlignment="1">
      <alignment horizontal="center" vertical="center"/>
    </xf>
    <xf numFmtId="3" fontId="5" fillId="0" borderId="1" xfId="12" applyNumberFormat="1" applyFill="1" applyBorder="1" applyAlignment="1">
      <alignment horizontal="center" vertical="center"/>
    </xf>
    <xf numFmtId="0" fontId="5" fillId="0" borderId="1" xfId="12" applyFill="1" applyBorder="1" applyAlignment="1">
      <alignment horizontal="center" vertical="center" wrapText="1"/>
    </xf>
    <xf numFmtId="0" fontId="5" fillId="0" borderId="1" xfId="23" applyFont="1" applyFill="1" applyBorder="1" applyAlignment="1">
      <alignment horizontal="left" vertical="top"/>
    </xf>
    <xf numFmtId="0" fontId="5" fillId="0" borderId="1" xfId="23" applyFill="1" applyBorder="1" applyAlignment="1">
      <alignment horizontal="center" vertical="top" wrapText="1"/>
    </xf>
    <xf numFmtId="3" fontId="5" fillId="0" borderId="1" xfId="23" applyNumberFormat="1" applyFill="1" applyBorder="1" applyAlignment="1">
      <alignment horizontal="center" vertical="center"/>
    </xf>
    <xf numFmtId="169" fontId="5" fillId="2" borderId="10" xfId="12" applyNumberFormat="1" applyFont="1" applyFill="1" applyBorder="1" applyAlignment="1">
      <alignment horizontal="center" vertical="center"/>
    </xf>
    <xf numFmtId="4" fontId="5" fillId="2" borderId="10" xfId="12" applyNumberFormat="1" applyFont="1" applyFill="1" applyBorder="1" applyAlignment="1">
      <alignment horizontal="center" vertical="center"/>
    </xf>
    <xf numFmtId="169" fontId="5" fillId="2" borderId="15" xfId="12" applyNumberFormat="1" applyFont="1" applyFill="1" applyBorder="1" applyAlignment="1">
      <alignment horizontal="center" vertical="center"/>
    </xf>
    <xf numFmtId="4" fontId="5" fillId="2" borderId="15" xfId="12" applyNumberFormat="1" applyFont="1" applyFill="1" applyBorder="1" applyAlignment="1">
      <alignment horizontal="center" vertical="center"/>
    </xf>
    <xf numFmtId="0" fontId="5" fillId="0" borderId="1" xfId="23" applyFont="1" applyFill="1" applyBorder="1" applyAlignment="1">
      <alignment horizontal="center" vertical="center"/>
    </xf>
    <xf numFmtId="49" fontId="5" fillId="0" borderId="1" xfId="12" applyNumberFormat="1" applyFont="1" applyFill="1" applyBorder="1" applyAlignment="1">
      <alignment horizontal="left" vertical="center"/>
    </xf>
    <xf numFmtId="49" fontId="5" fillId="0" borderId="1" xfId="12" applyNumberFormat="1" applyFont="1" applyFill="1" applyBorder="1" applyAlignment="1">
      <alignment horizontal="center" vertical="center"/>
    </xf>
    <xf numFmtId="49" fontId="18" fillId="0" borderId="1" xfId="12" applyNumberFormat="1" applyFont="1" applyFill="1" applyBorder="1" applyAlignment="1">
      <alignment horizontal="center" vertical="center"/>
    </xf>
    <xf numFmtId="3" fontId="18" fillId="0" borderId="1" xfId="12" applyNumberFormat="1" applyFont="1" applyFill="1" applyBorder="1" applyAlignment="1">
      <alignment horizontal="center" vertical="center"/>
    </xf>
    <xf numFmtId="49" fontId="18" fillId="0" borderId="1" xfId="12" applyNumberFormat="1" applyFont="1" applyFill="1" applyBorder="1" applyAlignment="1">
      <alignment horizontal="left" vertical="top"/>
    </xf>
    <xf numFmtId="0" fontId="5" fillId="2" borderId="8" xfId="12" applyFill="1" applyBorder="1" applyAlignment="1">
      <alignment horizontal="center" vertical="center"/>
    </xf>
    <xf numFmtId="0" fontId="5" fillId="0" borderId="8" xfId="23" applyFont="1" applyFill="1" applyBorder="1" applyAlignment="1">
      <alignment horizontal="center" vertical="center"/>
    </xf>
    <xf numFmtId="0" fontId="5" fillId="0" borderId="1" xfId="23" applyNumberFormat="1" applyFont="1" applyFill="1" applyBorder="1" applyAlignment="1">
      <alignment horizontal="center" vertical="center"/>
    </xf>
    <xf numFmtId="0" fontId="5" fillId="2" borderId="1" xfId="23" applyFont="1" applyFill="1" applyBorder="1" applyAlignment="1">
      <alignment horizontal="center" vertical="center"/>
    </xf>
    <xf numFmtId="0" fontId="5" fillId="2" borderId="1" xfId="23" applyNumberFormat="1" applyFont="1" applyFill="1" applyBorder="1" applyAlignment="1">
      <alignment horizontal="center" vertical="center"/>
    </xf>
    <xf numFmtId="49" fontId="5" fillId="0" borderId="1" xfId="23" applyNumberFormat="1" applyFont="1" applyFill="1" applyBorder="1" applyAlignment="1">
      <alignment vertical="top" wrapText="1"/>
    </xf>
    <xf numFmtId="1" fontId="5" fillId="0" borderId="1" xfId="23" applyNumberFormat="1" applyFont="1" applyFill="1" applyBorder="1" applyAlignment="1">
      <alignment horizontal="center" vertical="center"/>
    </xf>
    <xf numFmtId="0" fontId="47" fillId="2" borderId="0" xfId="12" applyFont="1" applyFill="1" applyBorder="1"/>
    <xf numFmtId="49" fontId="5" fillId="0" borderId="1" xfId="23" applyNumberFormat="1" applyFont="1" applyFill="1" applyBorder="1"/>
    <xf numFmtId="0" fontId="5" fillId="0" borderId="1" xfId="23" applyFont="1" applyFill="1" applyBorder="1" applyAlignment="1">
      <alignment horizontal="center"/>
    </xf>
    <xf numFmtId="0" fontId="5" fillId="0" borderId="1" xfId="23" applyFont="1" applyFill="1" applyBorder="1" applyAlignment="1">
      <alignment vertical="center"/>
    </xf>
    <xf numFmtId="49" fontId="5" fillId="0" borderId="3" xfId="12" applyNumberFormat="1" applyFont="1" applyFill="1" applyBorder="1" applyAlignment="1">
      <alignment horizontal="center" vertical="top" wrapText="1"/>
    </xf>
    <xf numFmtId="49" fontId="5" fillId="0" borderId="3" xfId="12" applyNumberFormat="1" applyFont="1" applyFill="1" applyBorder="1" applyAlignment="1">
      <alignment horizontal="center" vertical="center"/>
    </xf>
    <xf numFmtId="171" fontId="5" fillId="0" borderId="3" xfId="1" applyNumberFormat="1" applyFont="1" applyFill="1" applyBorder="1" applyAlignment="1">
      <alignment horizontal="center" vertical="top"/>
    </xf>
    <xf numFmtId="0" fontId="48" fillId="0" borderId="1" xfId="12" applyFont="1" applyFill="1" applyBorder="1" applyAlignment="1">
      <alignment horizontal="center" vertical="top" wrapText="1"/>
    </xf>
    <xf numFmtId="0" fontId="5" fillId="0" borderId="1" xfId="23" applyFont="1" applyFill="1" applyBorder="1" applyAlignment="1">
      <alignment horizontal="justify" vertical="center" wrapText="1"/>
    </xf>
    <xf numFmtId="0" fontId="48" fillId="0" borderId="1" xfId="12" applyFont="1" applyFill="1" applyBorder="1" applyAlignment="1">
      <alignment horizontal="justify" vertical="top" wrapText="1"/>
    </xf>
    <xf numFmtId="0" fontId="48" fillId="0" borderId="1" xfId="12" applyFont="1" applyFill="1" applyBorder="1" applyAlignment="1">
      <alignment horizontal="left" wrapText="1"/>
    </xf>
    <xf numFmtId="0" fontId="48" fillId="0" borderId="1" xfId="12" applyFont="1" applyFill="1" applyBorder="1" applyAlignment="1">
      <alignment horizontal="center" vertical="center" wrapText="1"/>
    </xf>
    <xf numFmtId="2" fontId="7" fillId="0" borderId="1" xfId="12" applyNumberFormat="1" applyFont="1" applyFill="1" applyBorder="1" applyAlignment="1">
      <alignment horizontal="justify" vertical="top" wrapText="1"/>
    </xf>
    <xf numFmtId="0" fontId="7" fillId="0" borderId="1" xfId="23" applyFont="1" applyFill="1" applyBorder="1" applyAlignment="1">
      <alignment vertical="top" wrapText="1"/>
    </xf>
    <xf numFmtId="164" fontId="5" fillId="0" borderId="1" xfId="1" applyFill="1" applyBorder="1" applyAlignment="1">
      <alignment horizontal="center" vertical="top"/>
    </xf>
    <xf numFmtId="0" fontId="5" fillId="0" borderId="3" xfId="12" applyFont="1" applyFill="1" applyBorder="1" applyAlignment="1">
      <alignment horizontal="justify" vertical="top" wrapText="1"/>
    </xf>
    <xf numFmtId="0" fontId="5" fillId="0" borderId="3" xfId="12" applyFont="1" applyFill="1" applyBorder="1" applyAlignment="1">
      <alignment horizontal="left" wrapText="1"/>
    </xf>
    <xf numFmtId="0" fontId="5" fillId="0" borderId="0" xfId="12" applyFont="1" applyFill="1" applyBorder="1" applyAlignment="1">
      <alignment horizontal="center" vertical="center" wrapText="1"/>
    </xf>
    <xf numFmtId="3" fontId="5" fillId="0" borderId="3" xfId="12" applyNumberFormat="1" applyFill="1" applyBorder="1" applyAlignment="1">
      <alignment horizontal="center" vertical="center"/>
    </xf>
    <xf numFmtId="3" fontId="5" fillId="0" borderId="8" xfId="12" applyNumberFormat="1" applyFill="1" applyBorder="1" applyAlignment="1">
      <alignment horizontal="center" vertical="top"/>
    </xf>
    <xf numFmtId="3" fontId="5" fillId="0" borderId="1" xfId="12" applyNumberFormat="1" applyFont="1" applyFill="1" applyBorder="1" applyAlignment="1">
      <alignment horizontal="center" vertical="center" wrapText="1"/>
    </xf>
    <xf numFmtId="3" fontId="5" fillId="0" borderId="1" xfId="23" applyNumberFormat="1" applyFont="1" applyFill="1" applyBorder="1" applyAlignment="1">
      <alignment horizontal="center" vertical="center" wrapText="1"/>
    </xf>
    <xf numFmtId="0" fontId="18" fillId="0" borderId="1" xfId="23" applyFont="1" applyFill="1" applyBorder="1" applyAlignment="1">
      <alignment horizontal="center" vertical="center" wrapText="1"/>
    </xf>
    <xf numFmtId="0" fontId="7" fillId="0" borderId="4" xfId="23" applyFont="1" applyFill="1" applyBorder="1" applyAlignment="1">
      <alignment vertical="top" wrapText="1"/>
    </xf>
    <xf numFmtId="0" fontId="5" fillId="3" borderId="1" xfId="23" applyFill="1" applyBorder="1"/>
    <xf numFmtId="0" fontId="7" fillId="0" borderId="1" xfId="12" quotePrefix="1" applyNumberFormat="1" applyFont="1" applyFill="1" applyBorder="1" applyAlignment="1">
      <alignment horizontal="justify" vertical="top" wrapText="1"/>
    </xf>
    <xf numFmtId="4" fontId="5" fillId="0" borderId="1" xfId="23" applyNumberFormat="1" applyFill="1" applyBorder="1" applyAlignment="1">
      <alignment horizontal="right" vertical="top"/>
    </xf>
    <xf numFmtId="0" fontId="7" fillId="0" borderId="1" xfId="12" quotePrefix="1" applyFont="1" applyFill="1" applyBorder="1" applyAlignment="1">
      <alignment horizontal="justify" vertical="top" wrapText="1"/>
    </xf>
    <xf numFmtId="0" fontId="5" fillId="0" borderId="4" xfId="12" applyFont="1" applyFill="1" applyBorder="1" applyAlignment="1">
      <alignment horizontal="center" vertical="center" wrapText="1"/>
    </xf>
    <xf numFmtId="0" fontId="5" fillId="0" borderId="0" xfId="12" applyFont="1" applyFill="1" applyBorder="1" applyAlignment="1">
      <alignment horizontal="justify" vertical="top" wrapText="1"/>
    </xf>
    <xf numFmtId="4" fontId="5" fillId="0" borderId="8" xfId="23" applyNumberFormat="1" applyFill="1" applyBorder="1" applyAlignment="1">
      <alignment horizontal="right" vertical="top"/>
    </xf>
    <xf numFmtId="0" fontId="5" fillId="0" borderId="1" xfId="12" applyFill="1" applyBorder="1" applyAlignment="1">
      <alignment horizontal="left"/>
    </xf>
    <xf numFmtId="3" fontId="10" fillId="0" borderId="1" xfId="12" applyNumberFormat="1" applyFont="1" applyFill="1" applyBorder="1" applyAlignment="1">
      <alignment horizontal="center" vertical="center" wrapText="1"/>
    </xf>
    <xf numFmtId="2" fontId="5" fillId="0" borderId="1" xfId="12" applyNumberFormat="1" applyFill="1" applyBorder="1" applyAlignment="1">
      <alignment horizontal="center" vertical="center"/>
    </xf>
    <xf numFmtId="0" fontId="5" fillId="0" borderId="1" xfId="12" applyFill="1" applyBorder="1" applyAlignment="1">
      <alignment horizontal="justify" vertical="top"/>
    </xf>
    <xf numFmtId="0" fontId="5" fillId="0" borderId="1" xfId="12" applyFill="1" applyBorder="1" applyAlignment="1">
      <alignment horizontal="justify" vertical="top" wrapText="1"/>
    </xf>
    <xf numFmtId="164" fontId="0" fillId="0" borderId="1" xfId="1" applyFont="1" applyFill="1" applyBorder="1" applyAlignment="1">
      <alignment vertical="center"/>
    </xf>
    <xf numFmtId="0" fontId="5" fillId="2" borderId="0" xfId="12" applyFont="1" applyFill="1" applyAlignment="1">
      <alignment horizontal="left"/>
    </xf>
    <xf numFmtId="0" fontId="5" fillId="2" borderId="0" xfId="12" applyFont="1" applyFill="1" applyAlignment="1">
      <alignment vertical="center"/>
    </xf>
    <xf numFmtId="0" fontId="19" fillId="2" borderId="0" xfId="12" applyFont="1" applyFill="1" applyAlignment="1">
      <alignment vertical="center"/>
    </xf>
    <xf numFmtId="164" fontId="5" fillId="0" borderId="0" xfId="1" applyFont="1" applyFill="1" applyAlignment="1">
      <alignment vertical="center"/>
    </xf>
    <xf numFmtId="164" fontId="5" fillId="0" borderId="0" xfId="1" applyFont="1" applyFill="1"/>
    <xf numFmtId="49" fontId="19" fillId="0" borderId="0" xfId="12" applyNumberFormat="1" applyFont="1" applyFill="1" applyAlignment="1">
      <alignment horizontal="center" vertical="center"/>
    </xf>
    <xf numFmtId="164" fontId="5" fillId="0" borderId="0" xfId="1" applyFont="1" applyFill="1" applyAlignment="1">
      <alignment vertical="top"/>
    </xf>
    <xf numFmtId="164" fontId="0" fillId="0" borderId="8" xfId="1" applyFont="1" applyFill="1" applyBorder="1" applyAlignment="1">
      <alignment horizontal="right" vertical="top"/>
    </xf>
    <xf numFmtId="2" fontId="19" fillId="0" borderId="0" xfId="12" applyNumberFormat="1" applyFont="1" applyFill="1" applyAlignment="1">
      <alignment vertical="center"/>
    </xf>
    <xf numFmtId="164" fontId="5" fillId="0" borderId="8" xfId="1" applyFont="1" applyFill="1" applyBorder="1" applyAlignment="1">
      <alignment horizontal="right" vertical="top"/>
    </xf>
    <xf numFmtId="0" fontId="5" fillId="0" borderId="0" xfId="12" applyFill="1" applyBorder="1" applyAlignment="1">
      <alignment horizontal="center"/>
    </xf>
    <xf numFmtId="49" fontId="5" fillId="0" borderId="0" xfId="12" applyNumberFormat="1" applyFont="1" applyFill="1" applyAlignment="1">
      <alignment horizontal="center" vertical="top"/>
    </xf>
    <xf numFmtId="164" fontId="5" fillId="0" borderId="8" xfId="1" applyFont="1" applyFill="1" applyBorder="1" applyAlignment="1">
      <alignment vertical="top"/>
    </xf>
    <xf numFmtId="0" fontId="5" fillId="0" borderId="0" xfId="12" applyFont="1" applyFill="1" applyAlignment="1">
      <alignment horizontal="left" vertical="center" wrapText="1"/>
    </xf>
    <xf numFmtId="0" fontId="19" fillId="0" borderId="0" xfId="12" applyFont="1" applyFill="1" applyAlignment="1">
      <alignment horizontal="left" vertical="center" wrapText="1"/>
    </xf>
    <xf numFmtId="164" fontId="5" fillId="0" borderId="0" xfId="1" applyFont="1" applyFill="1" applyAlignment="1">
      <alignment horizontal="left" vertical="top" wrapText="1"/>
    </xf>
    <xf numFmtId="0" fontId="5" fillId="0" borderId="10" xfId="23" applyFont="1" applyFill="1" applyBorder="1" applyAlignment="1">
      <alignment vertical="top"/>
    </xf>
    <xf numFmtId="49" fontId="5" fillId="0" borderId="2" xfId="12" applyNumberFormat="1" applyFont="1" applyFill="1" applyBorder="1" applyAlignment="1">
      <alignment vertical="top"/>
    </xf>
    <xf numFmtId="0" fontId="19" fillId="0" borderId="2" xfId="12" applyFont="1" applyFill="1" applyBorder="1" applyAlignment="1">
      <alignment horizontal="center" vertical="center"/>
    </xf>
    <xf numFmtId="164" fontId="5" fillId="0" borderId="2" xfId="1" applyFont="1" applyFill="1" applyBorder="1" applyAlignment="1">
      <alignment horizontal="center" vertical="top"/>
    </xf>
    <xf numFmtId="49" fontId="5" fillId="0" borderId="3" xfId="12" applyNumberFormat="1" applyFont="1" applyFill="1" applyBorder="1" applyAlignment="1">
      <alignment vertical="top"/>
    </xf>
    <xf numFmtId="0" fontId="5" fillId="0" borderId="3" xfId="12" applyFont="1" applyFill="1" applyBorder="1" applyAlignment="1">
      <alignment horizontal="left" vertical="top" wrapText="1"/>
    </xf>
    <xf numFmtId="0" fontId="19" fillId="0" borderId="3" xfId="12" applyFont="1" applyFill="1" applyBorder="1" applyAlignment="1">
      <alignment horizontal="center" vertical="center"/>
    </xf>
    <xf numFmtId="164" fontId="5" fillId="0" borderId="3" xfId="1" applyFont="1" applyFill="1" applyBorder="1" applyAlignment="1">
      <alignment horizontal="center" vertical="top"/>
    </xf>
    <xf numFmtId="0" fontId="7" fillId="0" borderId="9" xfId="23" applyFont="1" applyFill="1" applyBorder="1" applyAlignment="1">
      <alignment horizontal="left" wrapText="1"/>
    </xf>
    <xf numFmtId="0" fontId="43" fillId="0" borderId="9" xfId="23" applyFont="1" applyFill="1" applyBorder="1" applyAlignment="1">
      <alignment horizontal="left" vertical="top" wrapText="1"/>
    </xf>
    <xf numFmtId="0" fontId="43" fillId="0" borderId="9" xfId="23" applyFont="1" applyFill="1" applyBorder="1" applyAlignment="1">
      <alignment horizontal="center" vertical="top" wrapText="1"/>
    </xf>
    <xf numFmtId="173" fontId="43" fillId="0" borderId="9" xfId="23" applyNumberFormat="1" applyFont="1" applyFill="1" applyBorder="1" applyAlignment="1">
      <alignment horizontal="left" vertical="top" wrapText="1"/>
    </xf>
    <xf numFmtId="164" fontId="5" fillId="0" borderId="2" xfId="1" applyFont="1" applyFill="1" applyBorder="1"/>
    <xf numFmtId="0" fontId="7" fillId="0" borderId="9" xfId="23" applyFont="1" applyFill="1" applyBorder="1" applyAlignment="1">
      <alignment horizontal="left"/>
    </xf>
    <xf numFmtId="0" fontId="7" fillId="0" borderId="9" xfId="23" applyFont="1" applyFill="1" applyBorder="1" applyAlignment="1">
      <alignment vertical="top" wrapText="1"/>
    </xf>
    <xf numFmtId="0" fontId="5" fillId="0" borderId="9" xfId="23" applyFont="1" applyFill="1" applyBorder="1" applyAlignment="1">
      <alignment vertical="center" wrapText="1"/>
    </xf>
    <xf numFmtId="0" fontId="5" fillId="0" borderId="9" xfId="23" applyFont="1" applyFill="1" applyBorder="1" applyAlignment="1">
      <alignment horizontal="center" vertical="center"/>
    </xf>
    <xf numFmtId="0" fontId="18" fillId="0" borderId="0" xfId="12" applyFont="1" applyFill="1" applyBorder="1"/>
    <xf numFmtId="0" fontId="5" fillId="0" borderId="9" xfId="23" applyFont="1" applyFill="1" applyBorder="1" applyAlignment="1">
      <alignment vertical="center"/>
    </xf>
    <xf numFmtId="0" fontId="5" fillId="0" borderId="9" xfId="23" applyFont="1" applyFill="1" applyBorder="1" applyAlignment="1">
      <alignment horizontal="left" vertical="center" wrapText="1"/>
    </xf>
    <xf numFmtId="173" fontId="5" fillId="0" borderId="9" xfId="23" applyNumberFormat="1" applyFont="1" applyFill="1" applyBorder="1" applyAlignment="1">
      <alignment horizontal="left" vertical="top" wrapText="1"/>
    </xf>
    <xf numFmtId="0" fontId="5" fillId="0" borderId="9" xfId="12" applyFont="1" applyFill="1" applyBorder="1" applyAlignment="1">
      <alignment horizontal="left"/>
    </xf>
    <xf numFmtId="0" fontId="5" fillId="0" borderId="9" xfId="12" applyFont="1" applyFill="1" applyBorder="1" applyAlignment="1">
      <alignment vertical="top"/>
    </xf>
    <xf numFmtId="173" fontId="5" fillId="0" borderId="9" xfId="23" applyNumberFormat="1" applyFont="1" applyFill="1" applyBorder="1" applyAlignment="1">
      <alignment horizontal="left" vertical="center" wrapText="1"/>
    </xf>
    <xf numFmtId="0" fontId="5" fillId="0" borderId="9" xfId="12" applyFont="1" applyFill="1" applyBorder="1" applyAlignment="1">
      <alignment horizontal="center" vertical="center"/>
    </xf>
    <xf numFmtId="0" fontId="5" fillId="0" borderId="9" xfId="12" applyFont="1" applyFill="1" applyBorder="1" applyAlignment="1">
      <alignment vertical="center"/>
    </xf>
    <xf numFmtId="0" fontId="7" fillId="0" borderId="9" xfId="12" applyFont="1" applyFill="1" applyBorder="1" applyAlignment="1">
      <alignment horizontal="center" vertical="top" wrapText="1"/>
    </xf>
    <xf numFmtId="0" fontId="5" fillId="0" borderId="9" xfId="12" applyFont="1" applyFill="1" applyBorder="1" applyAlignment="1">
      <alignment wrapText="1"/>
    </xf>
    <xf numFmtId="0" fontId="7" fillId="0" borderId="9" xfId="23" applyFont="1" applyFill="1" applyBorder="1" applyAlignment="1">
      <alignment horizontal="left" vertical="top"/>
    </xf>
    <xf numFmtId="0" fontId="7" fillId="0" borderId="9" xfId="23" applyFont="1" applyFill="1" applyBorder="1" applyAlignment="1">
      <alignment vertical="center" wrapText="1"/>
    </xf>
    <xf numFmtId="0" fontId="5" fillId="0" borderId="9" xfId="23" applyFont="1" applyFill="1" applyBorder="1" applyAlignment="1">
      <alignment horizontal="left" vertical="top"/>
    </xf>
    <xf numFmtId="0" fontId="7" fillId="0" borderId="9" xfId="23" applyFont="1" applyFill="1" applyBorder="1" applyAlignment="1">
      <alignment horizontal="left" vertical="center" wrapText="1"/>
    </xf>
    <xf numFmtId="0" fontId="7" fillId="0" borderId="9" xfId="23" applyFont="1" applyFill="1" applyBorder="1" applyAlignment="1">
      <alignment horizontal="left" vertical="center"/>
    </xf>
    <xf numFmtId="0" fontId="7" fillId="0" borderId="9" xfId="12" applyFont="1" applyFill="1" applyBorder="1" applyAlignment="1">
      <alignment horizontal="left" vertical="top" wrapText="1"/>
    </xf>
    <xf numFmtId="0" fontId="7" fillId="0" borderId="9" xfId="23" applyFont="1" applyFill="1" applyBorder="1" applyAlignment="1">
      <alignment horizontal="center" vertical="center"/>
    </xf>
    <xf numFmtId="173" fontId="7" fillId="0" borderId="9" xfId="23" applyNumberFormat="1" applyFont="1" applyFill="1" applyBorder="1" applyAlignment="1">
      <alignment horizontal="left" vertical="top" wrapText="1"/>
    </xf>
    <xf numFmtId="0" fontId="5" fillId="0" borderId="9" xfId="23" applyFont="1" applyFill="1" applyBorder="1" applyAlignment="1">
      <alignment horizontal="left" vertical="center"/>
    </xf>
    <xf numFmtId="0" fontId="19" fillId="0" borderId="0" xfId="23" applyFont="1" applyFill="1" applyBorder="1"/>
    <xf numFmtId="0" fontId="51" fillId="0" borderId="9" xfId="23" applyFont="1" applyFill="1" applyBorder="1" applyAlignment="1">
      <alignment horizontal="center" vertical="center"/>
    </xf>
    <xf numFmtId="0" fontId="19" fillId="0" borderId="13" xfId="23" applyFont="1" applyFill="1" applyBorder="1"/>
    <xf numFmtId="0" fontId="5" fillId="0" borderId="9" xfId="12" applyFont="1" applyFill="1" applyBorder="1" applyAlignment="1">
      <alignment horizontal="left" vertical="center"/>
    </xf>
    <xf numFmtId="0" fontId="7" fillId="0" borderId="9" xfId="23" applyFont="1" applyFill="1" applyBorder="1" applyAlignment="1">
      <alignment horizontal="left" vertical="top" wrapText="1"/>
    </xf>
    <xf numFmtId="0" fontId="7" fillId="0" borderId="9" xfId="23" applyFont="1" applyFill="1" applyBorder="1" applyAlignment="1">
      <alignment horizontal="center" vertical="center" wrapText="1"/>
    </xf>
    <xf numFmtId="0" fontId="5" fillId="0" borderId="16" xfId="23" applyFont="1" applyFill="1" applyBorder="1"/>
    <xf numFmtId="0" fontId="7" fillId="0" borderId="9" xfId="23" applyNumberFormat="1" applyFont="1" applyFill="1" applyBorder="1" applyAlignment="1">
      <alignment horizontal="left" wrapText="1"/>
    </xf>
    <xf numFmtId="0" fontId="5" fillId="0" borderId="9" xfId="23" applyFont="1" applyFill="1" applyBorder="1" applyAlignment="1">
      <alignment horizontal="left" wrapText="1"/>
    </xf>
    <xf numFmtId="0" fontId="7" fillId="0" borderId="9" xfId="23" applyFont="1" applyFill="1" applyBorder="1"/>
    <xf numFmtId="0" fontId="5" fillId="0" borderId="0" xfId="12" applyFont="1" applyFill="1" applyAlignment="1">
      <alignment horizontal="left"/>
    </xf>
    <xf numFmtId="0" fontId="5" fillId="0" borderId="0" xfId="12" applyFont="1" applyFill="1" applyAlignment="1">
      <alignment horizontal="center"/>
    </xf>
    <xf numFmtId="0" fontId="5" fillId="0" borderId="0" xfId="12" applyFont="1" applyFill="1" applyAlignment="1">
      <alignment horizontal="left" vertical="top" wrapText="1"/>
    </xf>
    <xf numFmtId="0" fontId="5" fillId="0" borderId="0" xfId="12" applyFont="1" applyFill="1" applyAlignment="1">
      <alignment vertical="center"/>
    </xf>
    <xf numFmtId="0" fontId="19" fillId="0" borderId="0" xfId="12" applyFont="1" applyFill="1" applyAlignment="1">
      <alignment vertical="center"/>
    </xf>
    <xf numFmtId="0" fontId="5" fillId="2" borderId="2" xfId="23" applyFont="1" applyFill="1" applyBorder="1" applyAlignment="1">
      <alignment horizontal="left" vertical="top"/>
    </xf>
    <xf numFmtId="0" fontId="5" fillId="3" borderId="2" xfId="23" applyFont="1" applyFill="1" applyBorder="1" applyAlignment="1">
      <alignment vertical="top"/>
    </xf>
    <xf numFmtId="0" fontId="5" fillId="2" borderId="2" xfId="23" applyFont="1" applyFill="1" applyBorder="1" applyAlignment="1">
      <alignment horizontal="right" vertical="top" wrapText="1"/>
    </xf>
    <xf numFmtId="49" fontId="5" fillId="2" borderId="1" xfId="23" applyNumberFormat="1" applyFont="1" applyFill="1" applyBorder="1" applyAlignment="1">
      <alignment horizontal="center" vertical="top"/>
    </xf>
    <xf numFmtId="0" fontId="5" fillId="0" borderId="1" xfId="23" applyFont="1" applyFill="1" applyBorder="1" applyAlignment="1">
      <alignment vertical="top"/>
    </xf>
    <xf numFmtId="0" fontId="5" fillId="2" borderId="1" xfId="23" applyFont="1" applyFill="1" applyBorder="1" applyAlignment="1">
      <alignment horizontal="right" vertical="top"/>
    </xf>
    <xf numFmtId="17" fontId="5" fillId="0" borderId="1" xfId="23" quotePrefix="1" applyNumberFormat="1" applyFont="1" applyFill="1" applyBorder="1" applyAlignment="1">
      <alignment horizontal="right" vertical="top"/>
    </xf>
    <xf numFmtId="0" fontId="5" fillId="2" borderId="1" xfId="23" quotePrefix="1" applyFont="1" applyFill="1" applyBorder="1" applyAlignment="1">
      <alignment horizontal="left" vertical="top"/>
    </xf>
    <xf numFmtId="49" fontId="5" fillId="2" borderId="3" xfId="23" applyNumberFormat="1" applyFont="1" applyFill="1" applyBorder="1" applyAlignment="1">
      <alignment horizontal="left" vertical="top"/>
    </xf>
    <xf numFmtId="0" fontId="5" fillId="2" borderId="3" xfId="23" applyFont="1" applyFill="1" applyBorder="1" applyAlignment="1">
      <alignment horizontal="left" vertical="top"/>
    </xf>
    <xf numFmtId="49" fontId="5" fillId="2" borderId="2" xfId="23" applyNumberFormat="1" applyFont="1" applyFill="1" applyBorder="1" applyAlignment="1">
      <alignment horizontal="left" vertical="top"/>
    </xf>
    <xf numFmtId="49" fontId="7" fillId="2" borderId="1" xfId="23" applyNumberFormat="1" applyFont="1" applyFill="1" applyBorder="1" applyAlignment="1">
      <alignment horizontal="center" vertical="top"/>
    </xf>
    <xf numFmtId="49" fontId="44" fillId="2" borderId="1" xfId="23" applyNumberFormat="1" applyFont="1" applyFill="1" applyBorder="1" applyAlignment="1">
      <alignment horizontal="left" vertical="top"/>
    </xf>
    <xf numFmtId="0" fontId="5" fillId="3" borderId="1" xfId="23" applyFont="1" applyFill="1" applyBorder="1" applyAlignment="1">
      <alignment horizontal="left" vertical="top"/>
    </xf>
    <xf numFmtId="49" fontId="7" fillId="2" borderId="9" xfId="23" applyNumberFormat="1" applyFont="1" applyFill="1" applyBorder="1" applyAlignment="1">
      <alignment horizontal="center" vertical="top"/>
    </xf>
    <xf numFmtId="0" fontId="7" fillId="2" borderId="9" xfId="23" applyFont="1" applyFill="1" applyBorder="1" applyAlignment="1">
      <alignment horizontal="left" vertical="top" wrapText="1"/>
    </xf>
    <xf numFmtId="0" fontId="7" fillId="2" borderId="9" xfId="23" applyFont="1" applyFill="1" applyBorder="1" applyAlignment="1">
      <alignment horizontal="left" vertical="top"/>
    </xf>
    <xf numFmtId="173" fontId="5" fillId="0" borderId="1" xfId="23" applyNumberFormat="1" applyFont="1" applyFill="1" applyBorder="1" applyAlignment="1">
      <alignment horizontal="right" vertical="top"/>
    </xf>
    <xf numFmtId="0" fontId="5" fillId="2" borderId="0" xfId="23" applyFont="1" applyFill="1"/>
    <xf numFmtId="0" fontId="5" fillId="2" borderId="5" xfId="23" applyFont="1" applyFill="1" applyBorder="1" applyAlignment="1">
      <alignment horizontal="center" vertical="top"/>
    </xf>
    <xf numFmtId="0" fontId="5" fillId="2" borderId="7" xfId="23" applyFont="1" applyFill="1" applyBorder="1" applyAlignment="1">
      <alignment horizontal="left" vertical="top"/>
    </xf>
    <xf numFmtId="0" fontId="7" fillId="2" borderId="6" xfId="23" applyFont="1" applyFill="1" applyBorder="1" applyAlignment="1">
      <alignment horizontal="center" vertical="top" wrapText="1"/>
    </xf>
    <xf numFmtId="0" fontId="7" fillId="2" borderId="13" xfId="23" applyFont="1" applyFill="1" applyBorder="1" applyAlignment="1">
      <alignment horizontal="left" vertical="top" wrapText="1"/>
    </xf>
    <xf numFmtId="0" fontId="5" fillId="2" borderId="5" xfId="23" applyFont="1" applyFill="1" applyBorder="1" applyAlignment="1">
      <alignment horizontal="center" vertical="top" wrapText="1"/>
    </xf>
    <xf numFmtId="0" fontId="5" fillId="2" borderId="7" xfId="23" applyFont="1" applyFill="1" applyBorder="1" applyAlignment="1">
      <alignment horizontal="left" vertical="top" wrapText="1"/>
    </xf>
    <xf numFmtId="170" fontId="5" fillId="0" borderId="1" xfId="23" applyNumberFormat="1" applyFont="1" applyFill="1" applyBorder="1" applyAlignment="1">
      <alignment horizontal="right" vertical="top"/>
    </xf>
    <xf numFmtId="0" fontId="7" fillId="2" borderId="6" xfId="23" applyFont="1" applyFill="1" applyBorder="1" applyAlignment="1">
      <alignment horizontal="center" vertical="top"/>
    </xf>
    <xf numFmtId="0" fontId="7" fillId="2" borderId="13" xfId="23" applyFont="1" applyFill="1" applyBorder="1" applyAlignment="1">
      <alignment horizontal="left" vertical="top"/>
    </xf>
    <xf numFmtId="170" fontId="5" fillId="0" borderId="3" xfId="23" applyNumberFormat="1" applyFont="1" applyFill="1" applyBorder="1" applyAlignment="1">
      <alignment horizontal="right" vertical="top"/>
    </xf>
    <xf numFmtId="0" fontId="5" fillId="2" borderId="4" xfId="23" applyFill="1" applyBorder="1" applyAlignment="1">
      <alignment horizontal="center" vertical="top" wrapText="1"/>
    </xf>
    <xf numFmtId="0" fontId="5" fillId="2" borderId="0" xfId="23" applyFill="1" applyBorder="1" applyAlignment="1">
      <alignment horizontal="left" vertical="top" wrapText="1"/>
    </xf>
    <xf numFmtId="0" fontId="5" fillId="2" borderId="8" xfId="23" applyFill="1" applyBorder="1" applyAlignment="1">
      <alignment horizontal="left" vertical="top" wrapText="1"/>
    </xf>
    <xf numFmtId="0" fontId="5" fillId="2" borderId="6" xfId="23" applyFill="1" applyBorder="1" applyAlignment="1">
      <alignment horizontal="center" vertical="top"/>
    </xf>
    <xf numFmtId="0" fontId="5" fillId="2" borderId="10" xfId="23" applyFill="1" applyBorder="1" applyAlignment="1">
      <alignment horizontal="left" vertical="top"/>
    </xf>
    <xf numFmtId="0" fontId="5" fillId="2" borderId="13" xfId="23" applyFill="1" applyBorder="1" applyAlignment="1">
      <alignment horizontal="left" vertical="top"/>
    </xf>
    <xf numFmtId="0" fontId="5" fillId="2" borderId="0" xfId="23" applyFill="1" applyAlignment="1">
      <alignment horizontal="center" vertical="top"/>
    </xf>
    <xf numFmtId="0" fontId="5" fillId="2" borderId="0" xfId="23" applyFill="1" applyAlignment="1">
      <alignment horizontal="left" vertical="top"/>
    </xf>
    <xf numFmtId="0" fontId="52" fillId="0" borderId="0" xfId="12" applyFont="1" applyFill="1" applyBorder="1"/>
    <xf numFmtId="0" fontId="5" fillId="0" borderId="1" xfId="12" applyFill="1" applyBorder="1" applyAlignment="1">
      <alignment horizontal="center" vertical="center"/>
    </xf>
    <xf numFmtId="0" fontId="7" fillId="3" borderId="0" xfId="23" applyFont="1" applyFill="1" applyBorder="1" applyAlignment="1">
      <alignment horizontal="left" vertical="top" wrapText="1"/>
    </xf>
    <xf numFmtId="0" fontId="5" fillId="0" borderId="0" xfId="23" applyFont="1" applyFill="1" applyBorder="1" applyAlignment="1">
      <alignment horizontal="center"/>
    </xf>
    <xf numFmtId="0" fontId="5" fillId="3" borderId="0" xfId="23" applyFont="1" applyFill="1" applyBorder="1" applyAlignment="1">
      <alignment horizontal="center"/>
    </xf>
    <xf numFmtId="0" fontId="5" fillId="3" borderId="1" xfId="12" applyFont="1" applyFill="1" applyBorder="1" applyAlignment="1">
      <alignment horizontal="center" vertical="top" wrapText="1"/>
    </xf>
    <xf numFmtId="0" fontId="5" fillId="0" borderId="1" xfId="12" applyFont="1" applyFill="1" applyBorder="1" applyAlignment="1">
      <alignment horizontal="center" vertical="top" wrapText="1"/>
    </xf>
    <xf numFmtId="0" fontId="5" fillId="0" borderId="1" xfId="6" applyNumberFormat="1" applyFont="1" applyFill="1" applyBorder="1" applyAlignment="1">
      <alignment horizontal="center" vertical="top"/>
    </xf>
    <xf numFmtId="0" fontId="53" fillId="0" borderId="1" xfId="12" applyFont="1" applyFill="1" applyBorder="1" applyAlignment="1">
      <alignment horizontal="justify" vertical="top" wrapText="1"/>
    </xf>
    <xf numFmtId="49" fontId="53" fillId="0" borderId="1" xfId="19" applyNumberFormat="1" applyFont="1" applyFill="1" applyBorder="1" applyAlignment="1">
      <alignment horizontal="left" vertical="top" wrapText="1"/>
    </xf>
    <xf numFmtId="0" fontId="53" fillId="0" borderId="1" xfId="19" applyFont="1" applyFill="1" applyBorder="1" applyAlignment="1">
      <alignment vertical="center" wrapText="1"/>
    </xf>
    <xf numFmtId="0" fontId="53" fillId="0" borderId="1" xfId="19" applyFont="1" applyFill="1" applyBorder="1" applyAlignment="1">
      <alignment horizontal="center" vertical="center"/>
    </xf>
    <xf numFmtId="176" fontId="53" fillId="0" borderId="1" xfId="2" applyNumberFormat="1" applyFont="1" applyFill="1" applyBorder="1" applyAlignment="1">
      <alignment horizontal="center" vertical="center"/>
    </xf>
    <xf numFmtId="4" fontId="53" fillId="0" borderId="1" xfId="19" applyNumberFormat="1" applyFont="1" applyFill="1" applyBorder="1" applyAlignment="1">
      <alignment horizontal="right"/>
    </xf>
    <xf numFmtId="0" fontId="53" fillId="0" borderId="1" xfId="19" applyFont="1" applyFill="1" applyBorder="1" applyAlignment="1">
      <alignment horizontal="right" wrapText="1"/>
    </xf>
    <xf numFmtId="0" fontId="53" fillId="3" borderId="0" xfId="12" applyFont="1" applyFill="1" applyBorder="1"/>
    <xf numFmtId="0" fontId="53" fillId="3" borderId="0" xfId="12" applyFont="1" applyFill="1"/>
    <xf numFmtId="0" fontId="53" fillId="0" borderId="1" xfId="12" applyFont="1" applyFill="1" applyBorder="1" applyAlignment="1">
      <alignment horizontal="center" vertical="top" wrapText="1"/>
    </xf>
    <xf numFmtId="0" fontId="54" fillId="0" borderId="1" xfId="12" applyFont="1" applyFill="1" applyBorder="1" applyAlignment="1">
      <alignment vertical="top" wrapText="1"/>
    </xf>
    <xf numFmtId="0" fontId="53" fillId="3" borderId="0" xfId="13" applyFont="1" applyFill="1" applyBorder="1" applyAlignment="1">
      <alignment vertical="top"/>
    </xf>
    <xf numFmtId="4" fontId="18" fillId="0" borderId="1" xfId="0" applyNumberFormat="1" applyFont="1" applyFill="1" applyBorder="1" applyAlignment="1">
      <alignment horizontal="right" vertical="top"/>
    </xf>
    <xf numFmtId="164" fontId="18" fillId="0" borderId="1" xfId="1" applyFont="1" applyFill="1" applyBorder="1" applyAlignment="1">
      <alignment vertical="top"/>
    </xf>
    <xf numFmtId="2" fontId="5" fillId="0" borderId="1" xfId="12" applyNumberFormat="1" applyFont="1" applyFill="1" applyBorder="1" applyAlignment="1">
      <alignment horizontal="center" vertical="center"/>
    </xf>
    <xf numFmtId="0" fontId="5" fillId="0" borderId="0" xfId="0" applyFont="1"/>
    <xf numFmtId="0" fontId="5" fillId="0" borderId="0" xfId="23" applyFont="1" applyFill="1" applyBorder="1" applyAlignment="1">
      <alignment horizontal="left"/>
    </xf>
    <xf numFmtId="0" fontId="33" fillId="8" borderId="9" xfId="0" applyFont="1" applyFill="1" applyBorder="1" applyAlignment="1">
      <alignment horizontal="left"/>
    </xf>
    <xf numFmtId="0" fontId="0" fillId="0" borderId="9" xfId="0" applyFont="1" applyFill="1" applyBorder="1" applyAlignment="1">
      <alignment horizontal="left"/>
    </xf>
    <xf numFmtId="0" fontId="0" fillId="0" borderId="9" xfId="0" applyFill="1" applyBorder="1"/>
    <xf numFmtId="0" fontId="33" fillId="8" borderId="9" xfId="0" applyFont="1" applyFill="1" applyBorder="1"/>
    <xf numFmtId="0" fontId="0" fillId="0" borderId="9" xfId="0" applyBorder="1"/>
    <xf numFmtId="0" fontId="0" fillId="0" borderId="9" xfId="0" applyFont="1" applyFill="1" applyBorder="1"/>
    <xf numFmtId="49" fontId="7" fillId="0" borderId="1" xfId="0" applyNumberFormat="1" applyFont="1" applyFill="1" applyBorder="1"/>
    <xf numFmtId="0" fontId="7" fillId="0" borderId="1" xfId="0" applyFont="1" applyFill="1" applyBorder="1" applyAlignment="1">
      <alignment horizontal="center"/>
    </xf>
    <xf numFmtId="0" fontId="7" fillId="0" borderId="0" xfId="0" applyFont="1" applyFill="1" applyBorder="1" applyAlignment="1">
      <alignment horizontal="center" vertical="top" wrapText="1"/>
    </xf>
    <xf numFmtId="0" fontId="7" fillId="0" borderId="1" xfId="0" applyNumberFormat="1" applyFont="1" applyFill="1" applyBorder="1" applyAlignment="1">
      <alignment horizontal="center"/>
    </xf>
    <xf numFmtId="4" fontId="7" fillId="0" borderId="1" xfId="0" applyNumberFormat="1" applyFont="1" applyFill="1" applyBorder="1" applyAlignment="1">
      <alignment horizontal="center" vertical="top"/>
    </xf>
    <xf numFmtId="0" fontId="5" fillId="0" borderId="4" xfId="12" applyFont="1" applyBorder="1"/>
    <xf numFmtId="164" fontId="5" fillId="0" borderId="4" xfId="1" applyFont="1" applyFill="1" applyBorder="1" applyAlignment="1">
      <alignment vertical="center"/>
    </xf>
    <xf numFmtId="0" fontId="5" fillId="2" borderId="4" xfId="12" applyFill="1" applyBorder="1"/>
    <xf numFmtId="1" fontId="5" fillId="2" borderId="0" xfId="12" applyNumberFormat="1" applyFont="1" applyFill="1" applyAlignment="1">
      <alignment vertical="top"/>
    </xf>
    <xf numFmtId="0" fontId="5" fillId="2" borderId="0" xfId="12" applyFont="1" applyFill="1" applyAlignment="1">
      <alignment horizontal="right" vertical="top"/>
    </xf>
    <xf numFmtId="0" fontId="5" fillId="2" borderId="0" xfId="12" applyFill="1" applyBorder="1" applyAlignment="1">
      <alignment vertical="top"/>
    </xf>
    <xf numFmtId="0" fontId="7" fillId="0" borderId="1" xfId="26" applyFont="1" applyBorder="1" applyAlignment="1">
      <alignment horizontal="center" vertical="center" wrapText="1"/>
    </xf>
    <xf numFmtId="0" fontId="5" fillId="0" borderId="1" xfId="26" applyFont="1" applyBorder="1" applyAlignment="1">
      <alignment horizontal="center" wrapText="1"/>
    </xf>
    <xf numFmtId="3" fontId="5" fillId="0" borderId="1" xfId="26" applyNumberFormat="1" applyFont="1" applyBorder="1" applyAlignment="1">
      <alignment horizontal="center" wrapText="1"/>
    </xf>
    <xf numFmtId="0" fontId="5" fillId="0" borderId="1" xfId="26" applyFont="1" applyBorder="1" applyAlignment="1">
      <alignment horizontal="center"/>
    </xf>
    <xf numFmtId="3" fontId="5" fillId="0" borderId="1" xfId="26" applyNumberFormat="1" applyFont="1" applyBorder="1" applyAlignment="1">
      <alignment horizontal="center"/>
    </xf>
    <xf numFmtId="0" fontId="5" fillId="0" borderId="1" xfId="19" applyFont="1" applyFill="1" applyBorder="1" applyAlignment="1">
      <alignment horizontal="left" vertical="center" wrapText="1"/>
    </xf>
    <xf numFmtId="179" fontId="5" fillId="0" borderId="1" xfId="26" applyNumberFormat="1" applyFont="1" applyBorder="1" applyAlignment="1">
      <alignment horizontal="center" vertical="center"/>
    </xf>
    <xf numFmtId="0" fontId="5" fillId="0" borderId="1" xfId="19" applyFill="1" applyBorder="1" applyAlignment="1">
      <alignment horizontal="center" wrapText="1"/>
    </xf>
    <xf numFmtId="0" fontId="5" fillId="0" borderId="1" xfId="19" applyFont="1" applyFill="1" applyBorder="1" applyAlignment="1">
      <alignment horizontal="left" vertical="top" wrapText="1"/>
    </xf>
    <xf numFmtId="0" fontId="5" fillId="0" borderId="1" xfId="19" applyFont="1" applyFill="1" applyBorder="1" applyAlignment="1">
      <alignment horizontal="center" wrapText="1"/>
    </xf>
    <xf numFmtId="3" fontId="5" fillId="0" borderId="1" xfId="26" applyNumberFormat="1" applyFont="1" applyBorder="1" applyAlignment="1">
      <alignment horizontal="center" vertical="center" wrapText="1"/>
    </xf>
    <xf numFmtId="0" fontId="7" fillId="3" borderId="1" xfId="12" applyNumberFormat="1" applyFont="1" applyFill="1" applyBorder="1" applyAlignment="1">
      <alignment horizontal="left" vertical="top"/>
    </xf>
    <xf numFmtId="0" fontId="7" fillId="3" borderId="1" xfId="15" applyFont="1" applyFill="1" applyBorder="1" applyAlignment="1">
      <alignment vertical="top" wrapText="1"/>
    </xf>
    <xf numFmtId="2" fontId="5" fillId="3" borderId="4" xfId="12" applyNumberFormat="1" applyFont="1" applyFill="1" applyBorder="1" applyAlignment="1">
      <alignment horizontal="center" vertical="top"/>
    </xf>
    <xf numFmtId="49" fontId="5" fillId="3" borderId="1" xfId="12" applyNumberFormat="1" applyFont="1" applyFill="1" applyBorder="1" applyAlignment="1">
      <alignment vertical="top"/>
    </xf>
    <xf numFmtId="0" fontId="7" fillId="3" borderId="1" xfId="36" applyFont="1" applyFill="1" applyBorder="1" applyAlignment="1">
      <alignment horizontal="left" vertical="top" wrapText="1"/>
    </xf>
    <xf numFmtId="0" fontId="5" fillId="3" borderId="1" xfId="36" applyFont="1" applyFill="1" applyBorder="1" applyAlignment="1">
      <alignment horizontal="center" vertical="top"/>
    </xf>
    <xf numFmtId="2" fontId="5" fillId="3" borderId="1" xfId="12" applyNumberFormat="1" applyFont="1" applyFill="1" applyBorder="1" applyAlignment="1">
      <alignment horizontal="center" vertical="center"/>
    </xf>
    <xf numFmtId="3" fontId="5" fillId="3" borderId="1" xfId="12" quotePrefix="1" applyNumberFormat="1" applyFont="1" applyFill="1" applyBorder="1" applyAlignment="1">
      <alignment horizontal="center" vertical="center"/>
    </xf>
    <xf numFmtId="0" fontId="5" fillId="3" borderId="1" xfId="36" applyFont="1" applyFill="1" applyBorder="1" applyAlignment="1">
      <alignment vertical="center" wrapText="1"/>
    </xf>
    <xf numFmtId="0" fontId="5" fillId="3" borderId="1" xfId="36" applyFont="1" applyFill="1" applyBorder="1" applyAlignment="1">
      <alignment horizontal="center" vertical="center"/>
    </xf>
    <xf numFmtId="1" fontId="5" fillId="2" borderId="1" xfId="12" applyNumberFormat="1" applyFont="1" applyFill="1" applyBorder="1" applyAlignment="1">
      <alignment horizontal="center" vertical="center"/>
    </xf>
    <xf numFmtId="0" fontId="19" fillId="2" borderId="1" xfId="12" applyFont="1" applyFill="1" applyBorder="1" applyAlignment="1">
      <alignment horizontal="center" vertical="top"/>
    </xf>
    <xf numFmtId="1" fontId="5" fillId="0" borderId="1" xfId="12" applyNumberFormat="1" applyFont="1" applyFill="1" applyBorder="1" applyAlignment="1">
      <alignment horizontal="center" vertical="top"/>
    </xf>
    <xf numFmtId="0" fontId="18" fillId="0" borderId="1" xfId="12" applyFont="1" applyFill="1" applyBorder="1"/>
    <xf numFmtId="164" fontId="5" fillId="0" borderId="1" xfId="37" applyFont="1" applyFill="1" applyBorder="1" applyAlignment="1">
      <alignment vertical="center"/>
    </xf>
    <xf numFmtId="0" fontId="12" fillId="0" borderId="1" xfId="12" applyFont="1" applyFill="1" applyBorder="1" applyAlignment="1">
      <alignment vertical="top" wrapText="1"/>
    </xf>
    <xf numFmtId="177" fontId="5" fillId="0" borderId="1" xfId="37" applyNumberFormat="1" applyFont="1" applyFill="1" applyBorder="1" applyAlignment="1">
      <alignment horizontal="right" vertical="top"/>
    </xf>
    <xf numFmtId="164" fontId="0" fillId="0" borderId="1" xfId="37" applyFont="1" applyFill="1" applyBorder="1" applyAlignment="1">
      <alignment vertical="center"/>
    </xf>
    <xf numFmtId="10" fontId="0" fillId="0" borderId="1" xfId="37" applyNumberFormat="1" applyFont="1" applyFill="1" applyBorder="1" applyAlignment="1">
      <alignment vertical="center"/>
    </xf>
    <xf numFmtId="0" fontId="5" fillId="0" borderId="11" xfId="12" applyFill="1" applyBorder="1" applyAlignment="1">
      <alignment horizontal="center" vertical="top"/>
    </xf>
    <xf numFmtId="0" fontId="5" fillId="0" borderId="11" xfId="12" applyFill="1" applyBorder="1" applyAlignment="1">
      <alignment horizontal="center" vertical="center"/>
    </xf>
    <xf numFmtId="0" fontId="5" fillId="0" borderId="11" xfId="12" applyFill="1" applyBorder="1"/>
    <xf numFmtId="0" fontId="5" fillId="0" borderId="11" xfId="23" applyFill="1" applyBorder="1"/>
    <xf numFmtId="0" fontId="5" fillId="2" borderId="11" xfId="12" applyFill="1" applyBorder="1"/>
    <xf numFmtId="0" fontId="5" fillId="2" borderId="0" xfId="12" applyFill="1" applyBorder="1" applyAlignment="1">
      <alignment horizontal="left"/>
    </xf>
    <xf numFmtId="1" fontId="5" fillId="2" borderId="0" xfId="12" applyNumberFormat="1" applyFill="1" applyBorder="1"/>
    <xf numFmtId="49" fontId="5" fillId="3" borderId="2" xfId="12" applyNumberFormat="1" applyFont="1" applyFill="1" applyBorder="1" applyAlignment="1">
      <alignment horizontal="center" vertical="top"/>
    </xf>
    <xf numFmtId="49" fontId="5" fillId="3" borderId="1" xfId="12" applyNumberFormat="1" applyFont="1" applyFill="1" applyBorder="1" applyAlignment="1">
      <alignment horizontal="center" vertical="top"/>
    </xf>
    <xf numFmtId="49" fontId="5" fillId="3" borderId="0" xfId="12" applyNumberFormat="1" applyFont="1" applyFill="1" applyAlignment="1">
      <alignment horizontal="left" vertical="top"/>
    </xf>
    <xf numFmtId="0" fontId="5" fillId="0" borderId="1" xfId="12" applyFill="1" applyBorder="1" applyAlignment="1">
      <alignment horizontal="center" vertical="center"/>
    </xf>
    <xf numFmtId="3" fontId="5" fillId="0" borderId="1" xfId="12" applyNumberFormat="1" applyFont="1" applyFill="1" applyBorder="1" applyAlignment="1">
      <alignment horizontal="center" vertical="center"/>
    </xf>
    <xf numFmtId="0" fontId="5" fillId="0" borderId="1" xfId="12" applyFont="1" applyFill="1" applyBorder="1" applyAlignment="1">
      <alignment horizontal="center" vertical="top" wrapText="1"/>
    </xf>
    <xf numFmtId="0" fontId="7" fillId="0" borderId="14" xfId="12" applyFont="1" applyFill="1" applyBorder="1" applyAlignment="1">
      <alignment horizontal="right" vertical="center"/>
    </xf>
    <xf numFmtId="0" fontId="7" fillId="0" borderId="15" xfId="12" applyFont="1" applyFill="1" applyBorder="1" applyAlignment="1">
      <alignment horizontal="right" vertical="center"/>
    </xf>
    <xf numFmtId="0" fontId="7" fillId="0" borderId="16" xfId="12" applyFont="1" applyFill="1" applyBorder="1" applyAlignment="1">
      <alignment horizontal="right" vertical="center"/>
    </xf>
    <xf numFmtId="0" fontId="5" fillId="0" borderId="0" xfId="12" applyFont="1" applyFill="1" applyBorder="1" applyAlignment="1">
      <alignment horizontal="center"/>
    </xf>
    <xf numFmtId="0" fontId="7" fillId="0" borderId="10" xfId="12" applyFont="1" applyBorder="1" applyAlignment="1">
      <alignment vertical="top"/>
    </xf>
    <xf numFmtId="0" fontId="5" fillId="0" borderId="0" xfId="12" applyFont="1" applyBorder="1" applyAlignment="1">
      <alignment horizontal="left" vertical="top" wrapText="1"/>
    </xf>
    <xf numFmtId="3" fontId="53" fillId="3" borderId="0" xfId="12" applyNumberFormat="1" applyFont="1" applyFill="1" applyBorder="1"/>
    <xf numFmtId="0" fontId="43" fillId="3" borderId="9" xfId="23" applyFont="1" applyFill="1" applyBorder="1" applyAlignment="1">
      <alignment horizontal="left" vertical="top" wrapText="1"/>
    </xf>
    <xf numFmtId="0" fontId="7" fillId="3" borderId="9" xfId="23" applyFont="1" applyFill="1" applyBorder="1" applyAlignment="1">
      <alignment horizontal="center" vertical="top" wrapText="1"/>
    </xf>
    <xf numFmtId="0" fontId="43" fillId="3" borderId="9" xfId="23" applyFont="1" applyFill="1" applyBorder="1" applyAlignment="1">
      <alignment horizontal="center" vertical="top" wrapText="1"/>
    </xf>
    <xf numFmtId="0" fontId="7" fillId="3" borderId="9" xfId="23" applyFont="1" applyFill="1" applyBorder="1" applyAlignment="1">
      <alignment vertical="top" wrapText="1"/>
    </xf>
    <xf numFmtId="0" fontId="5" fillId="3" borderId="9" xfId="23" applyFont="1" applyFill="1" applyBorder="1" applyAlignment="1">
      <alignment horizontal="center" vertical="center" wrapText="1"/>
    </xf>
    <xf numFmtId="0" fontId="5" fillId="3" borderId="9" xfId="23" applyFont="1" applyFill="1" applyBorder="1" applyAlignment="1">
      <alignment vertical="center" wrapText="1"/>
    </xf>
    <xf numFmtId="0" fontId="5" fillId="3" borderId="9" xfId="23" applyFont="1" applyFill="1" applyBorder="1" applyAlignment="1">
      <alignment horizontal="center" vertical="center"/>
    </xf>
    <xf numFmtId="0" fontId="5" fillId="3" borderId="9" xfId="23" applyFont="1" applyFill="1" applyBorder="1" applyAlignment="1">
      <alignment vertical="center"/>
    </xf>
    <xf numFmtId="0" fontId="5" fillId="3" borderId="9" xfId="23" applyFont="1" applyFill="1" applyBorder="1" applyAlignment="1">
      <alignment horizontal="left" vertical="center" wrapText="1"/>
    </xf>
    <xf numFmtId="0" fontId="7" fillId="3" borderId="9" xfId="23" applyFont="1" applyFill="1" applyBorder="1" applyAlignment="1">
      <alignment horizontal="center" wrapText="1"/>
    </xf>
    <xf numFmtId="0" fontId="5" fillId="3" borderId="9" xfId="23" applyFont="1" applyFill="1" applyBorder="1" applyAlignment="1">
      <alignment horizontal="center" vertical="top" wrapText="1"/>
    </xf>
    <xf numFmtId="0" fontId="5" fillId="3" borderId="9" xfId="12" applyFont="1" applyFill="1" applyBorder="1" applyAlignment="1">
      <alignment vertical="top"/>
    </xf>
    <xf numFmtId="0" fontId="5" fillId="3" borderId="9" xfId="12" applyFont="1" applyFill="1" applyBorder="1" applyAlignment="1">
      <alignment vertical="top" wrapText="1"/>
    </xf>
    <xf numFmtId="0" fontId="5" fillId="3" borderId="9" xfId="12" applyFont="1" applyFill="1" applyBorder="1" applyAlignment="1">
      <alignment horizontal="center" vertical="top"/>
    </xf>
    <xf numFmtId="0" fontId="5" fillId="3" borderId="9" xfId="12" applyNumberFormat="1" applyFont="1" applyFill="1" applyBorder="1" applyAlignment="1">
      <alignment horizontal="center" vertical="top"/>
    </xf>
    <xf numFmtId="0" fontId="5" fillId="3" borderId="9" xfId="12" applyFont="1" applyFill="1" applyBorder="1" applyAlignment="1">
      <alignment horizontal="center" vertical="center"/>
    </xf>
    <xf numFmtId="0" fontId="5" fillId="0" borderId="9" xfId="23" applyFont="1" applyBorder="1" applyAlignment="1">
      <alignment vertical="center"/>
    </xf>
    <xf numFmtId="0" fontId="5" fillId="3" borderId="9" xfId="12" applyNumberFormat="1" applyFont="1" applyFill="1" applyBorder="1" applyAlignment="1">
      <alignment horizontal="center" vertical="center"/>
    </xf>
    <xf numFmtId="0" fontId="5" fillId="3" borderId="9" xfId="12" applyFont="1" applyFill="1" applyBorder="1" applyAlignment="1">
      <alignment vertical="center"/>
    </xf>
    <xf numFmtId="0" fontId="5" fillId="3" borderId="15" xfId="12" applyFont="1" applyFill="1" applyBorder="1" applyAlignment="1">
      <alignment vertical="top" wrapText="1"/>
    </xf>
    <xf numFmtId="0" fontId="7" fillId="0" borderId="9" xfId="12" applyFont="1" applyFill="1" applyBorder="1" applyAlignment="1">
      <alignment horizontal="left"/>
    </xf>
    <xf numFmtId="0" fontId="7" fillId="3" borderId="9" xfId="12" applyFont="1" applyFill="1" applyBorder="1" applyAlignment="1">
      <alignment horizontal="center" vertical="top" wrapText="1"/>
    </xf>
    <xf numFmtId="0" fontId="5" fillId="3" borderId="9" xfId="12" applyFont="1" applyFill="1" applyBorder="1" applyAlignment="1">
      <alignment horizontal="left" vertical="top" wrapText="1"/>
    </xf>
    <xf numFmtId="0" fontId="5" fillId="3" borderId="9" xfId="12" applyFont="1" applyFill="1" applyBorder="1" applyAlignment="1">
      <alignment wrapText="1"/>
    </xf>
    <xf numFmtId="0" fontId="5" fillId="3" borderId="9" xfId="12" applyFont="1" applyFill="1" applyBorder="1" applyAlignment="1">
      <alignment horizontal="left" vertical="center"/>
    </xf>
    <xf numFmtId="0" fontId="51" fillId="3" borderId="9" xfId="23" applyFont="1" applyFill="1" applyBorder="1" applyAlignment="1">
      <alignment horizontal="center" vertical="center"/>
    </xf>
    <xf numFmtId="0" fontId="7" fillId="0" borderId="9" xfId="12" applyFont="1" applyFill="1" applyBorder="1" applyAlignment="1">
      <alignment vertical="top"/>
    </xf>
    <xf numFmtId="4" fontId="5" fillId="0" borderId="9" xfId="12" applyNumberFormat="1" applyFont="1" applyFill="1" applyBorder="1" applyAlignment="1">
      <alignment vertical="top"/>
    </xf>
    <xf numFmtId="0" fontId="7" fillId="3" borderId="9" xfId="12" applyFont="1" applyFill="1" applyBorder="1" applyAlignment="1">
      <alignment horizontal="center" wrapText="1"/>
    </xf>
    <xf numFmtId="0" fontId="5" fillId="3" borderId="9" xfId="12" applyFont="1" applyFill="1" applyBorder="1" applyAlignment="1">
      <alignment horizontal="center" vertical="center" wrapText="1"/>
    </xf>
    <xf numFmtId="0" fontId="7" fillId="3" borderId="9" xfId="12" applyFont="1" applyFill="1" applyBorder="1"/>
    <xf numFmtId="0" fontId="7" fillId="3" borderId="9" xfId="12" applyFont="1" applyFill="1" applyBorder="1" applyAlignment="1">
      <alignment wrapText="1"/>
    </xf>
    <xf numFmtId="0" fontId="7" fillId="3" borderId="9" xfId="23" applyFont="1" applyFill="1" applyBorder="1" applyAlignment="1">
      <alignment horizontal="center" vertical="center"/>
    </xf>
    <xf numFmtId="0" fontId="5" fillId="3" borderId="9" xfId="12" applyFont="1" applyFill="1" applyBorder="1"/>
    <xf numFmtId="0" fontId="5" fillId="3" borderId="9" xfId="23" applyFont="1" applyFill="1" applyBorder="1" applyAlignment="1">
      <alignment wrapText="1"/>
    </xf>
    <xf numFmtId="0" fontId="5" fillId="3" borderId="9" xfId="23" applyFont="1" applyFill="1" applyBorder="1" applyAlignment="1">
      <alignment horizontal="left" vertical="center"/>
    </xf>
    <xf numFmtId="0" fontId="7" fillId="3" borderId="9" xfId="12" applyFont="1" applyFill="1" applyBorder="1" applyAlignment="1">
      <alignment horizontal="left" wrapText="1"/>
    </xf>
    <xf numFmtId="0" fontId="5" fillId="0" borderId="14" xfId="12" applyFont="1" applyFill="1" applyBorder="1" applyAlignment="1">
      <alignment horizontal="left" vertical="center"/>
    </xf>
    <xf numFmtId="0" fontId="5" fillId="0" borderId="1" xfId="12" applyFont="1" applyFill="1" applyBorder="1" applyAlignment="1">
      <alignment horizontal="center" vertical="top" wrapText="1"/>
    </xf>
    <xf numFmtId="4" fontId="18" fillId="0" borderId="1" xfId="20" applyNumberFormat="1" applyFont="1" applyFill="1" applyBorder="1" applyAlignment="1">
      <alignment horizontal="right" vertical="top"/>
    </xf>
    <xf numFmtId="4" fontId="18" fillId="0" borderId="0" xfId="20" applyNumberFormat="1" applyFont="1" applyFill="1" applyBorder="1" applyAlignment="1">
      <alignment horizontal="right" vertical="top"/>
    </xf>
    <xf numFmtId="168" fontId="5" fillId="0" borderId="1" xfId="6" applyFont="1" applyFill="1" applyBorder="1" applyAlignment="1">
      <alignment horizontal="right" vertical="top"/>
    </xf>
    <xf numFmtId="0" fontId="5" fillId="0" borderId="1" xfId="23" applyNumberFormat="1" applyFont="1" applyFill="1" applyBorder="1" applyAlignment="1">
      <alignment horizontal="center" vertical="center" wrapText="1"/>
    </xf>
    <xf numFmtId="0" fontId="5" fillId="0" borderId="0" xfId="13" applyBorder="1" applyAlignment="1">
      <alignment horizontal="center" vertical="top" wrapText="1"/>
    </xf>
    <xf numFmtId="0" fontId="7" fillId="0" borderId="0" xfId="19" applyFont="1" applyAlignment="1">
      <alignment horizontal="left" vertical="top" wrapText="1"/>
    </xf>
    <xf numFmtId="0" fontId="7" fillId="6" borderId="1" xfId="12" applyFont="1" applyFill="1" applyBorder="1" applyAlignment="1">
      <alignment horizontal="center" vertical="top" wrapText="1"/>
    </xf>
    <xf numFmtId="0" fontId="7" fillId="0" borderId="14" xfId="12" applyFont="1" applyBorder="1" applyAlignment="1">
      <alignment horizontal="center" vertical="center" wrapText="1"/>
    </xf>
    <xf numFmtId="0" fontId="7" fillId="0" borderId="15" xfId="12" applyFont="1" applyBorder="1" applyAlignment="1">
      <alignment horizontal="center" vertical="center" wrapText="1"/>
    </xf>
    <xf numFmtId="0" fontId="7" fillId="0" borderId="16" xfId="12" applyFont="1" applyBorder="1" applyAlignment="1">
      <alignment horizontal="center" vertical="center" wrapText="1"/>
    </xf>
    <xf numFmtId="0" fontId="7" fillId="0" borderId="14" xfId="15" applyFont="1" applyFill="1" applyBorder="1" applyAlignment="1">
      <alignment horizontal="center" vertical="center"/>
    </xf>
    <xf numFmtId="0" fontId="7" fillId="0" borderId="15" xfId="15" applyFont="1" applyFill="1" applyBorder="1" applyAlignment="1">
      <alignment horizontal="center" vertical="center"/>
    </xf>
    <xf numFmtId="0" fontId="7" fillId="0" borderId="16" xfId="15" applyFont="1" applyFill="1" applyBorder="1" applyAlignment="1">
      <alignment horizontal="center" vertical="center"/>
    </xf>
    <xf numFmtId="0" fontId="25" fillId="0" borderId="4" xfId="12" applyFont="1" applyFill="1" applyBorder="1" applyAlignment="1">
      <alignment horizontal="left" vertical="center"/>
    </xf>
    <xf numFmtId="0" fontId="25" fillId="0" borderId="0" xfId="12" applyFont="1" applyFill="1" applyBorder="1" applyAlignment="1">
      <alignment horizontal="left" vertical="center"/>
    </xf>
    <xf numFmtId="0" fontId="5" fillId="0" borderId="9" xfId="23" applyFont="1" applyFill="1" applyBorder="1" applyAlignment="1">
      <alignment horizontal="center" vertical="center" wrapText="1"/>
    </xf>
    <xf numFmtId="0" fontId="7" fillId="0" borderId="14" xfId="15" applyFont="1" applyBorder="1" applyAlignment="1">
      <alignment horizontal="center" vertical="center"/>
    </xf>
    <xf numFmtId="0" fontId="7" fillId="0" borderId="15" xfId="15" applyFont="1" applyBorder="1" applyAlignment="1">
      <alignment horizontal="center" vertical="center"/>
    </xf>
    <xf numFmtId="0" fontId="7" fillId="0" borderId="16" xfId="15" applyFont="1" applyBorder="1" applyAlignment="1">
      <alignment horizontal="center" vertical="center"/>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6" borderId="1" xfId="12" applyFont="1" applyFill="1" applyBorder="1" applyAlignment="1">
      <alignment horizontal="center" vertical="top" wrapText="1"/>
    </xf>
    <xf numFmtId="0" fontId="5" fillId="3" borderId="0" xfId="12" applyFont="1" applyFill="1" applyBorder="1" applyAlignment="1">
      <alignment horizontal="center"/>
    </xf>
    <xf numFmtId="0" fontId="7" fillId="0" borderId="9" xfId="12" applyFont="1" applyFill="1" applyBorder="1" applyAlignment="1">
      <alignment horizontal="right" vertical="center"/>
    </xf>
    <xf numFmtId="0" fontId="18" fillId="3" borderId="0" xfId="12" applyFont="1" applyFill="1" applyAlignment="1">
      <alignment horizontal="center" wrapText="1"/>
    </xf>
    <xf numFmtId="0" fontId="5" fillId="0" borderId="1" xfId="12" applyFill="1" applyBorder="1" applyAlignment="1">
      <alignment horizontal="center" vertical="center"/>
    </xf>
    <xf numFmtId="0" fontId="5" fillId="3" borderId="0" xfId="0" applyFont="1" applyFill="1" applyAlignment="1">
      <alignment horizontal="left" vertical="center" wrapText="1"/>
    </xf>
    <xf numFmtId="0" fontId="5" fillId="3" borderId="8" xfId="0" applyFont="1" applyFill="1" applyBorder="1" applyAlignment="1">
      <alignment horizontal="left" vertical="center" wrapText="1"/>
    </xf>
    <xf numFmtId="0" fontId="7" fillId="3" borderId="9" xfId="12" applyFont="1" applyFill="1" applyBorder="1" applyAlignment="1">
      <alignment horizontal="right" vertical="center"/>
    </xf>
    <xf numFmtId="0" fontId="7" fillId="0" borderId="19" xfId="15" applyFont="1" applyBorder="1" applyAlignment="1">
      <alignment horizontal="center" vertical="center"/>
    </xf>
    <xf numFmtId="0" fontId="7" fillId="0" borderId="20" xfId="15" applyFont="1" applyBorder="1" applyAlignment="1">
      <alignment horizontal="center" vertical="center"/>
    </xf>
    <xf numFmtId="0" fontId="7" fillId="0" borderId="21" xfId="15" applyFont="1" applyBorder="1" applyAlignment="1">
      <alignment horizontal="center" vertical="center"/>
    </xf>
    <xf numFmtId="0" fontId="7" fillId="2" borderId="4"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2" borderId="8"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8" xfId="0" applyFont="1" applyFill="1" applyBorder="1" applyAlignment="1">
      <alignment horizontal="left" vertical="top" wrapText="1"/>
    </xf>
    <xf numFmtId="0" fontId="7" fillId="3" borderId="4" xfId="0" applyFont="1" applyFill="1" applyBorder="1" applyAlignment="1">
      <alignment horizontal="left" vertical="top"/>
    </xf>
    <xf numFmtId="0" fontId="7" fillId="3" borderId="8" xfId="0" applyFont="1" applyFill="1" applyBorder="1" applyAlignment="1">
      <alignment horizontal="left" vertical="top"/>
    </xf>
    <xf numFmtId="0" fontId="5" fillId="2"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7" fillId="0" borderId="5" xfId="23" applyFont="1" applyBorder="1" applyAlignment="1">
      <alignment horizontal="left" vertical="center" wrapText="1"/>
    </xf>
    <xf numFmtId="0" fontId="7" fillId="0" borderId="11" xfId="23" applyFont="1" applyBorder="1" applyAlignment="1">
      <alignment horizontal="left" vertical="center" wrapText="1"/>
    </xf>
    <xf numFmtId="0" fontId="7" fillId="0" borderId="7" xfId="23" applyFont="1" applyBorder="1" applyAlignment="1">
      <alignment horizontal="left" vertical="center" wrapText="1"/>
    </xf>
    <xf numFmtId="0" fontId="7" fillId="0" borderId="4" xfId="23" applyFont="1" applyBorder="1" applyAlignment="1">
      <alignment horizontal="left" vertical="center" wrapText="1"/>
    </xf>
    <xf numFmtId="0" fontId="7" fillId="0" borderId="0" xfId="23" applyFont="1" applyBorder="1" applyAlignment="1">
      <alignment horizontal="left" vertical="center" wrapText="1"/>
    </xf>
    <xf numFmtId="0" fontId="7" fillId="0" borderId="8" xfId="23" applyFont="1" applyBorder="1" applyAlignment="1">
      <alignment horizontal="left" vertical="center" wrapText="1"/>
    </xf>
    <xf numFmtId="0" fontId="7" fillId="0" borderId="6" xfId="23" applyFont="1" applyBorder="1" applyAlignment="1">
      <alignment horizontal="left" vertical="center" wrapText="1"/>
    </xf>
    <xf numFmtId="0" fontId="7" fillId="0" borderId="10" xfId="23" applyFont="1" applyBorder="1" applyAlignment="1">
      <alignment horizontal="left" vertical="center" wrapText="1"/>
    </xf>
    <xf numFmtId="0" fontId="7" fillId="0" borderId="13" xfId="23" applyFont="1" applyBorder="1" applyAlignment="1">
      <alignment horizontal="left" vertical="center" wrapText="1"/>
    </xf>
    <xf numFmtId="0" fontId="5" fillId="0" borderId="1" xfId="12" applyBorder="1" applyAlignment="1">
      <alignment horizontal="center" vertical="top" wrapText="1"/>
    </xf>
    <xf numFmtId="0" fontId="7" fillId="0" borderId="9" xfId="15" applyFont="1" applyFill="1" applyBorder="1" applyAlignment="1">
      <alignment horizontal="center" vertical="center"/>
    </xf>
    <xf numFmtId="0" fontId="7" fillId="0" borderId="5" xfId="23" applyFont="1" applyFill="1" applyBorder="1" applyAlignment="1">
      <alignment horizontal="left" wrapText="1"/>
    </xf>
    <xf numFmtId="0" fontId="7" fillId="0" borderId="11" xfId="23" applyFont="1" applyFill="1" applyBorder="1" applyAlignment="1">
      <alignment horizontal="left" wrapText="1"/>
    </xf>
    <xf numFmtId="0" fontId="7" fillId="0" borderId="7" xfId="23" applyFont="1" applyFill="1" applyBorder="1" applyAlignment="1">
      <alignment horizontal="left" wrapText="1"/>
    </xf>
    <xf numFmtId="0" fontId="7" fillId="0" borderId="4" xfId="23" applyFont="1" applyFill="1" applyBorder="1" applyAlignment="1">
      <alignment horizontal="left" wrapText="1"/>
    </xf>
    <xf numFmtId="0" fontId="7" fillId="0" borderId="0" xfId="23" applyFont="1" applyFill="1" applyBorder="1" applyAlignment="1">
      <alignment horizontal="left" wrapText="1"/>
    </xf>
    <xf numFmtId="0" fontId="7" fillId="0" borderId="8" xfId="23" applyFont="1" applyFill="1" applyBorder="1" applyAlignment="1">
      <alignment horizontal="left" wrapText="1"/>
    </xf>
    <xf numFmtId="0" fontId="7" fillId="0" borderId="6" xfId="23" applyFont="1" applyFill="1" applyBorder="1" applyAlignment="1">
      <alignment horizontal="left" wrapText="1"/>
    </xf>
    <xf numFmtId="0" fontId="7" fillId="0" borderId="10" xfId="23" applyFont="1" applyFill="1" applyBorder="1" applyAlignment="1">
      <alignment horizontal="left" wrapText="1"/>
    </xf>
    <xf numFmtId="0" fontId="7" fillId="0" borderId="13" xfId="23" applyFont="1" applyFill="1" applyBorder="1" applyAlignment="1">
      <alignment horizontal="left" wrapText="1"/>
    </xf>
    <xf numFmtId="0" fontId="5" fillId="0" borderId="10" xfId="12" applyFont="1" applyFill="1" applyBorder="1" applyAlignment="1">
      <alignment horizontal="left" vertical="top"/>
    </xf>
    <xf numFmtId="0" fontId="7" fillId="0" borderId="1" xfId="12" applyFont="1" applyFill="1" applyBorder="1" applyAlignment="1">
      <alignment horizontal="left" vertical="center"/>
    </xf>
    <xf numFmtId="0" fontId="7" fillId="0" borderId="1" xfId="23" applyFont="1" applyFill="1" applyBorder="1" applyAlignment="1">
      <alignment horizontal="left" vertical="center"/>
    </xf>
    <xf numFmtId="0" fontId="5" fillId="0" borderId="8" xfId="23" applyFill="1" applyBorder="1" applyAlignment="1">
      <alignment horizontal="center" vertical="center"/>
    </xf>
    <xf numFmtId="0" fontId="5" fillId="0" borderId="4" xfId="23" applyFont="1" applyFill="1" applyBorder="1" applyAlignment="1">
      <alignment horizontal="center" vertical="center" wrapText="1"/>
    </xf>
    <xf numFmtId="3" fontId="5" fillId="0" borderId="1" xfId="12" applyNumberFormat="1" applyFont="1" applyFill="1" applyBorder="1" applyAlignment="1">
      <alignment horizontal="center" vertical="center"/>
    </xf>
    <xf numFmtId="0" fontId="5" fillId="0" borderId="1" xfId="23" applyFill="1" applyBorder="1" applyAlignment="1">
      <alignment horizontal="center" vertical="center"/>
    </xf>
    <xf numFmtId="1" fontId="5" fillId="0" borderId="1" xfId="23" applyNumberFormat="1" applyFill="1" applyBorder="1" applyAlignment="1">
      <alignment horizontal="left" vertical="center"/>
    </xf>
    <xf numFmtId="0" fontId="5" fillId="0" borderId="1" xfId="23" applyFont="1" applyFill="1" applyBorder="1" applyAlignment="1">
      <alignment horizontal="center" vertical="center" wrapText="1"/>
    </xf>
    <xf numFmtId="0" fontId="7" fillId="2" borderId="5" xfId="23" applyFont="1" applyFill="1" applyBorder="1" applyAlignment="1">
      <alignment horizontal="left" vertical="top" wrapText="1"/>
    </xf>
    <xf numFmtId="0" fontId="7" fillId="2" borderId="11" xfId="23" applyFont="1" applyFill="1" applyBorder="1" applyAlignment="1">
      <alignment horizontal="left" vertical="top" wrapText="1"/>
    </xf>
    <xf numFmtId="0" fontId="7" fillId="2" borderId="7" xfId="23" applyFont="1" applyFill="1" applyBorder="1" applyAlignment="1">
      <alignment horizontal="left" vertical="top" wrapText="1"/>
    </xf>
    <xf numFmtId="0" fontId="7" fillId="2" borderId="4" xfId="23" applyFont="1" applyFill="1" applyBorder="1" applyAlignment="1">
      <alignment horizontal="left" vertical="top" wrapText="1"/>
    </xf>
    <xf numFmtId="0" fontId="7" fillId="3" borderId="0" xfId="23" applyFont="1" applyFill="1" applyBorder="1" applyAlignment="1">
      <alignment horizontal="left" vertical="top" wrapText="1"/>
    </xf>
    <xf numFmtId="0" fontId="7" fillId="2" borderId="8" xfId="23" applyFont="1" applyFill="1" applyBorder="1" applyAlignment="1">
      <alignment horizontal="left" vertical="top" wrapText="1"/>
    </xf>
    <xf numFmtId="0" fontId="7" fillId="2" borderId="6" xfId="23" applyFont="1" applyFill="1" applyBorder="1" applyAlignment="1">
      <alignment horizontal="left" vertical="top" wrapText="1"/>
    </xf>
    <xf numFmtId="0" fontId="7" fillId="2" borderId="10" xfId="23" applyFont="1" applyFill="1" applyBorder="1" applyAlignment="1">
      <alignment horizontal="left" vertical="top" wrapText="1"/>
    </xf>
    <xf numFmtId="0" fontId="7" fillId="2" borderId="13" xfId="23" applyFont="1" applyFill="1" applyBorder="1" applyAlignment="1">
      <alignment horizontal="left" vertical="top" wrapText="1"/>
    </xf>
    <xf numFmtId="0" fontId="5" fillId="3" borderId="10" xfId="23" applyFont="1" applyFill="1" applyBorder="1" applyAlignment="1">
      <alignment horizontal="left"/>
    </xf>
    <xf numFmtId="0" fontId="7" fillId="0" borderId="9" xfId="15" applyFont="1" applyBorder="1" applyAlignment="1">
      <alignment horizontal="center" vertical="center"/>
    </xf>
    <xf numFmtId="0" fontId="5" fillId="0" borderId="0" xfId="23" applyFont="1" applyFill="1" applyBorder="1" applyAlignment="1">
      <alignment horizontal="center"/>
    </xf>
    <xf numFmtId="0" fontId="7" fillId="0" borderId="5" xfId="23" applyFont="1" applyFill="1" applyBorder="1" applyAlignment="1">
      <alignment horizontal="left" vertical="top" wrapText="1"/>
    </xf>
    <xf numFmtId="0" fontId="7" fillId="0" borderId="11" xfId="23" applyFont="1" applyFill="1" applyBorder="1" applyAlignment="1">
      <alignment horizontal="left" vertical="top" wrapText="1"/>
    </xf>
    <xf numFmtId="0" fontId="7" fillId="0" borderId="7" xfId="23" applyFont="1" applyFill="1" applyBorder="1" applyAlignment="1">
      <alignment horizontal="left" vertical="top" wrapText="1"/>
    </xf>
    <xf numFmtId="0" fontId="7" fillId="0" borderId="4" xfId="23" applyFont="1" applyFill="1" applyBorder="1" applyAlignment="1">
      <alignment horizontal="left" vertical="top" wrapText="1"/>
    </xf>
    <xf numFmtId="0" fontId="7" fillId="0" borderId="0" xfId="23" applyFont="1" applyFill="1" applyBorder="1" applyAlignment="1">
      <alignment horizontal="left" vertical="top" wrapText="1"/>
    </xf>
    <xf numFmtId="0" fontId="7" fillId="0" borderId="8" xfId="23" applyFont="1" applyFill="1" applyBorder="1" applyAlignment="1">
      <alignment horizontal="left" vertical="top" wrapText="1"/>
    </xf>
    <xf numFmtId="0" fontId="7" fillId="0" borderId="6" xfId="23" applyFont="1" applyFill="1" applyBorder="1" applyAlignment="1">
      <alignment horizontal="left" vertical="top" wrapText="1"/>
    </xf>
    <xf numFmtId="0" fontId="7" fillId="0" borderId="10" xfId="23" applyFont="1" applyFill="1" applyBorder="1" applyAlignment="1">
      <alignment horizontal="left" vertical="top" wrapText="1"/>
    </xf>
    <xf numFmtId="0" fontId="7" fillId="0" borderId="13" xfId="23" applyFont="1" applyFill="1" applyBorder="1" applyAlignment="1">
      <alignment horizontal="left" vertical="top" wrapText="1"/>
    </xf>
    <xf numFmtId="0" fontId="5" fillId="0" borderId="4" xfId="23" applyFont="1" applyFill="1" applyBorder="1" applyAlignment="1">
      <alignment horizontal="center" vertical="top"/>
    </xf>
    <xf numFmtId="0" fontId="7" fillId="0" borderId="5" xfId="15" applyFont="1" applyFill="1" applyBorder="1" applyAlignment="1">
      <alignment horizontal="center" vertical="center"/>
    </xf>
    <xf numFmtId="0" fontId="7" fillId="0" borderId="11" xfId="15" applyFont="1" applyFill="1" applyBorder="1" applyAlignment="1">
      <alignment horizontal="center" vertical="center"/>
    </xf>
    <xf numFmtId="0" fontId="7" fillId="0" borderId="7" xfId="15" applyFont="1" applyFill="1" applyBorder="1" applyAlignment="1">
      <alignment horizontal="center" vertical="center"/>
    </xf>
    <xf numFmtId="0" fontId="5" fillId="0" borderId="4" xfId="12" applyFill="1" applyBorder="1" applyAlignment="1">
      <alignment horizontal="center" vertical="top"/>
    </xf>
    <xf numFmtId="0" fontId="5" fillId="0" borderId="1" xfId="12" applyFont="1" applyFill="1" applyBorder="1" applyAlignment="1">
      <alignment horizontal="center" vertical="top" wrapText="1"/>
    </xf>
    <xf numFmtId="0" fontId="5" fillId="3" borderId="0" xfId="23" applyFont="1" applyFill="1" applyBorder="1" applyAlignment="1">
      <alignment horizontal="center"/>
    </xf>
    <xf numFmtId="0" fontId="7" fillId="3" borderId="5" xfId="23" applyFont="1" applyFill="1" applyBorder="1" applyAlignment="1">
      <alignment horizontal="left" vertical="top" wrapText="1"/>
    </xf>
    <xf numFmtId="0" fontId="7" fillId="3" borderId="11" xfId="23" applyFont="1" applyFill="1" applyBorder="1" applyAlignment="1">
      <alignment horizontal="left" vertical="top" wrapText="1"/>
    </xf>
    <xf numFmtId="0" fontId="7" fillId="3" borderId="7" xfId="23" applyFont="1" applyFill="1" applyBorder="1" applyAlignment="1">
      <alignment horizontal="left" vertical="top" wrapText="1"/>
    </xf>
    <xf numFmtId="0" fontId="7" fillId="3" borderId="4" xfId="23" applyFont="1" applyFill="1" applyBorder="1" applyAlignment="1">
      <alignment horizontal="left" vertical="top" wrapText="1"/>
    </xf>
    <xf numFmtId="0" fontId="7" fillId="3" borderId="8" xfId="23" applyFont="1" applyFill="1" applyBorder="1" applyAlignment="1">
      <alignment horizontal="left" vertical="top" wrapText="1"/>
    </xf>
    <xf numFmtId="0" fontId="7" fillId="3" borderId="6" xfId="23" applyFont="1" applyFill="1" applyBorder="1" applyAlignment="1">
      <alignment horizontal="left" vertical="top" wrapText="1"/>
    </xf>
    <xf numFmtId="0" fontId="7" fillId="3" borderId="10" xfId="23" applyFont="1" applyFill="1" applyBorder="1" applyAlignment="1">
      <alignment horizontal="left" vertical="top" wrapText="1"/>
    </xf>
    <xf numFmtId="0" fontId="7" fillId="3" borderId="13" xfId="23" applyFont="1" applyFill="1" applyBorder="1" applyAlignment="1">
      <alignment horizontal="left" vertical="top" wrapText="1"/>
    </xf>
    <xf numFmtId="0" fontId="46" fillId="3" borderId="0" xfId="12" applyFont="1" applyFill="1" applyAlignment="1">
      <alignment horizontal="center" wrapText="1"/>
    </xf>
    <xf numFmtId="0" fontId="7" fillId="0" borderId="0" xfId="15" applyFont="1" applyBorder="1" applyAlignment="1">
      <alignment horizontal="center" vertical="center"/>
    </xf>
    <xf numFmtId="0" fontId="7" fillId="0" borderId="5" xfId="15" applyFont="1" applyBorder="1" applyAlignment="1">
      <alignment horizontal="center" vertical="center"/>
    </xf>
    <xf numFmtId="0" fontId="7" fillId="0" borderId="11" xfId="15" applyFont="1" applyBorder="1" applyAlignment="1">
      <alignment horizontal="center" vertical="center"/>
    </xf>
    <xf numFmtId="0" fontId="7" fillId="0" borderId="7" xfId="15" applyFont="1" applyBorder="1" applyAlignment="1">
      <alignment horizontal="center" vertical="center"/>
    </xf>
    <xf numFmtId="0" fontId="7" fillId="0" borderId="6" xfId="15" applyFont="1" applyBorder="1" applyAlignment="1">
      <alignment horizontal="center" vertical="center"/>
    </xf>
    <xf numFmtId="0" fontId="7" fillId="0" borderId="10" xfId="15" applyFont="1" applyBorder="1" applyAlignment="1">
      <alignment horizontal="center" vertical="center"/>
    </xf>
    <xf numFmtId="0" fontId="7" fillId="0" borderId="13" xfId="15" applyFont="1" applyBorder="1" applyAlignment="1">
      <alignment horizontal="center" vertical="center"/>
    </xf>
    <xf numFmtId="0" fontId="7" fillId="2" borderId="27" xfId="23" applyFont="1" applyFill="1" applyBorder="1" applyAlignment="1">
      <alignment horizontal="center" vertical="top" wrapText="1"/>
    </xf>
    <xf numFmtId="0" fontId="7" fillId="2" borderId="3" xfId="23" applyFont="1" applyFill="1" applyBorder="1" applyAlignment="1">
      <alignment horizontal="center" vertical="top" wrapText="1"/>
    </xf>
    <xf numFmtId="0" fontId="7" fillId="2" borderId="5" xfId="12" applyFont="1" applyFill="1" applyBorder="1" applyAlignment="1">
      <alignment horizontal="left" vertical="top" wrapText="1"/>
    </xf>
    <xf numFmtId="0" fontId="7" fillId="2" borderId="11" xfId="12" applyFont="1" applyFill="1" applyBorder="1" applyAlignment="1">
      <alignment horizontal="left" vertical="top" wrapText="1"/>
    </xf>
    <xf numFmtId="0" fontId="7" fillId="2" borderId="7" xfId="12" applyFont="1" applyFill="1" applyBorder="1" applyAlignment="1">
      <alignment horizontal="left" vertical="top" wrapText="1"/>
    </xf>
    <xf numFmtId="0" fontId="7" fillId="2" borderId="4" xfId="12" applyFont="1" applyFill="1" applyBorder="1" applyAlignment="1">
      <alignment horizontal="left" vertical="top" wrapText="1"/>
    </xf>
    <xf numFmtId="0" fontId="7" fillId="2" borderId="0" xfId="12" applyFont="1" applyFill="1" applyBorder="1" applyAlignment="1">
      <alignment horizontal="left" vertical="top" wrapText="1"/>
    </xf>
    <xf numFmtId="0" fontId="7" fillId="2" borderId="8" xfId="12" applyFont="1" applyFill="1" applyBorder="1" applyAlignment="1">
      <alignment horizontal="left" vertical="top" wrapText="1"/>
    </xf>
    <xf numFmtId="0" fontId="7" fillId="2" borderId="6" xfId="12" applyFont="1" applyFill="1" applyBorder="1" applyAlignment="1">
      <alignment horizontal="left" vertical="top" wrapText="1"/>
    </xf>
    <xf numFmtId="0" fontId="7" fillId="2" borderId="10" xfId="12" applyFont="1" applyFill="1" applyBorder="1" applyAlignment="1">
      <alignment horizontal="left" vertical="top" wrapText="1"/>
    </xf>
    <xf numFmtId="0" fontId="7" fillId="2" borderId="13" xfId="12" applyFont="1" applyFill="1" applyBorder="1" applyAlignment="1">
      <alignment horizontal="left" vertical="top" wrapText="1"/>
    </xf>
    <xf numFmtId="0" fontId="5" fillId="3" borderId="1" xfId="12" applyFont="1" applyFill="1" applyBorder="1" applyAlignment="1">
      <alignment horizontal="center" vertical="top" wrapText="1"/>
    </xf>
    <xf numFmtId="0" fontId="7" fillId="0" borderId="14" xfId="12" applyFont="1" applyFill="1" applyBorder="1" applyAlignment="1">
      <alignment horizontal="right" vertical="center"/>
    </xf>
    <xf numFmtId="0" fontId="7" fillId="0" borderId="15" xfId="12" applyFont="1" applyFill="1" applyBorder="1" applyAlignment="1">
      <alignment horizontal="right" vertical="center"/>
    </xf>
    <xf numFmtId="0" fontId="7" fillId="0" borderId="16" xfId="12" applyFont="1" applyFill="1" applyBorder="1" applyAlignment="1">
      <alignment horizontal="right" vertical="center"/>
    </xf>
    <xf numFmtId="0" fontId="7" fillId="0" borderId="2" xfId="23" applyFont="1" applyFill="1" applyBorder="1" applyAlignment="1">
      <alignment horizontal="left" vertical="center" wrapText="1"/>
    </xf>
    <xf numFmtId="0" fontId="7" fillId="0" borderId="3" xfId="23" applyFont="1" applyFill="1" applyBorder="1" applyAlignment="1">
      <alignment horizontal="left" vertical="center" wrapText="1"/>
    </xf>
    <xf numFmtId="0" fontId="5" fillId="0" borderId="0" xfId="12" applyFont="1" applyFill="1" applyBorder="1" applyAlignment="1">
      <alignment horizontal="center"/>
    </xf>
    <xf numFmtId="0" fontId="7" fillId="0" borderId="5" xfId="12" applyFont="1" applyFill="1" applyBorder="1" applyAlignment="1">
      <alignment horizontal="left" vertical="top" wrapText="1"/>
    </xf>
    <xf numFmtId="0" fontId="7" fillId="0" borderId="11" xfId="12" applyFont="1" applyFill="1" applyBorder="1" applyAlignment="1">
      <alignment horizontal="left" vertical="top" wrapText="1"/>
    </xf>
    <xf numFmtId="0" fontId="7" fillId="0" borderId="7" xfId="12" applyFont="1" applyFill="1" applyBorder="1" applyAlignment="1">
      <alignment horizontal="left" vertical="top" wrapText="1"/>
    </xf>
    <xf numFmtId="0" fontId="7" fillId="0" borderId="4" xfId="12" applyFont="1" applyFill="1" applyBorder="1" applyAlignment="1">
      <alignment horizontal="left" vertical="top" wrapText="1"/>
    </xf>
    <xf numFmtId="0" fontId="7" fillId="0" borderId="0" xfId="12" applyFont="1" applyFill="1" applyBorder="1" applyAlignment="1">
      <alignment horizontal="left" vertical="top" wrapText="1"/>
    </xf>
    <xf numFmtId="0" fontId="7" fillId="0" borderId="8" xfId="12" applyFont="1" applyFill="1" applyBorder="1" applyAlignment="1">
      <alignment horizontal="left" vertical="top" wrapText="1"/>
    </xf>
    <xf numFmtId="0" fontId="7" fillId="0" borderId="6" xfId="12" applyFont="1" applyFill="1" applyBorder="1" applyAlignment="1">
      <alignment horizontal="left" vertical="top" wrapText="1"/>
    </xf>
    <xf numFmtId="0" fontId="7" fillId="0" borderId="10" xfId="12" applyFont="1" applyFill="1" applyBorder="1" applyAlignment="1">
      <alignment horizontal="left" vertical="top" wrapText="1"/>
    </xf>
    <xf numFmtId="0" fontId="7" fillId="0" borderId="13" xfId="12" applyFont="1" applyFill="1" applyBorder="1" applyAlignment="1">
      <alignment horizontal="left" vertical="top" wrapText="1"/>
    </xf>
    <xf numFmtId="0" fontId="7" fillId="0" borderId="2" xfId="23" applyFont="1" applyFill="1" applyBorder="1" applyAlignment="1">
      <alignment horizontal="left" vertical="center"/>
    </xf>
    <xf numFmtId="0" fontId="7" fillId="0" borderId="3" xfId="23" applyFont="1" applyFill="1" applyBorder="1" applyAlignment="1">
      <alignment horizontal="left" vertical="center"/>
    </xf>
    <xf numFmtId="0" fontId="7" fillId="0" borderId="10" xfId="12" applyFont="1" applyBorder="1" applyAlignment="1">
      <alignment horizontal="center" vertical="top" wrapText="1"/>
    </xf>
    <xf numFmtId="0" fontId="5" fillId="3" borderId="14" xfId="23" applyFont="1" applyFill="1" applyBorder="1" applyAlignment="1">
      <alignment horizontal="left" vertical="top" wrapText="1"/>
    </xf>
    <xf numFmtId="0" fontId="5" fillId="2" borderId="16" xfId="23" applyFont="1" applyFill="1" applyBorder="1" applyAlignment="1">
      <alignment horizontal="left" vertical="top" wrapText="1"/>
    </xf>
    <xf numFmtId="0" fontId="11" fillId="2" borderId="4" xfId="23" applyFont="1" applyFill="1" applyBorder="1" applyAlignment="1">
      <alignment horizontal="left" vertical="top" wrapText="1"/>
    </xf>
    <xf numFmtId="0" fontId="11" fillId="2" borderId="8" xfId="23" applyFont="1" applyFill="1" applyBorder="1" applyAlignment="1">
      <alignment horizontal="left" vertical="top" wrapText="1"/>
    </xf>
    <xf numFmtId="0" fontId="9" fillId="2" borderId="4" xfId="23" applyFont="1" applyFill="1" applyBorder="1" applyAlignment="1">
      <alignment horizontal="left" vertical="top" wrapText="1"/>
    </xf>
    <xf numFmtId="0" fontId="9" fillId="2" borderId="0" xfId="23" applyFont="1" applyFill="1" applyBorder="1" applyAlignment="1">
      <alignment horizontal="left" vertical="top" wrapText="1"/>
    </xf>
    <xf numFmtId="0" fontId="9" fillId="2" borderId="8" xfId="23" applyFont="1" applyFill="1" applyBorder="1" applyAlignment="1">
      <alignment horizontal="left" vertical="top" wrapText="1"/>
    </xf>
    <xf numFmtId="0" fontId="7" fillId="2" borderId="1" xfId="23" applyFont="1" applyFill="1" applyBorder="1" applyAlignment="1">
      <alignment horizontal="left" vertical="top" wrapText="1"/>
    </xf>
    <xf numFmtId="0" fontId="5" fillId="3" borderId="0" xfId="23" applyFont="1" applyFill="1" applyAlignment="1">
      <alignment horizontal="center"/>
    </xf>
    <xf numFmtId="0" fontId="5" fillId="3" borderId="0" xfId="23" applyFill="1" applyAlignment="1">
      <alignment horizontal="center"/>
    </xf>
    <xf numFmtId="0" fontId="5"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0" fontId="7" fillId="2" borderId="8" xfId="0" applyFont="1" applyFill="1" applyBorder="1" applyAlignment="1">
      <alignment horizontal="left" vertical="top"/>
    </xf>
  </cellXfs>
  <cellStyles count="38">
    <cellStyle name="Comma" xfId="1" builtinId="3"/>
    <cellStyle name="Comma 2" xfId="2" xr:uid="{00000000-0005-0000-0000-000001000000}"/>
    <cellStyle name="Comma 2 2" xfId="3" xr:uid="{00000000-0005-0000-0000-000002000000}"/>
    <cellStyle name="Comma 2 3" xfId="25" xr:uid="{00000000-0005-0000-0000-000003000000}"/>
    <cellStyle name="Comma 2 4" xfId="37" xr:uid="{00000000-0005-0000-0000-000004000000}"/>
    <cellStyle name="Comma 3" xfId="4" xr:uid="{00000000-0005-0000-0000-000005000000}"/>
    <cellStyle name="Comma 3 2" xfId="34" xr:uid="{00000000-0005-0000-0000-000006000000}"/>
    <cellStyle name="Comma 4" xfId="24" xr:uid="{00000000-0005-0000-0000-000007000000}"/>
    <cellStyle name="Curren - Style1" xfId="5" xr:uid="{00000000-0005-0000-0000-000008000000}"/>
    <cellStyle name="Currency" xfId="6" builtinId="4"/>
    <cellStyle name="Currency 2" xfId="7" xr:uid="{00000000-0005-0000-0000-00000A000000}"/>
    <cellStyle name="Currency 2 2" xfId="8" xr:uid="{00000000-0005-0000-0000-00000B000000}"/>
    <cellStyle name="Currency 2 3" xfId="9" xr:uid="{00000000-0005-0000-0000-00000C000000}"/>
    <cellStyle name="Currency 3" xfId="10" xr:uid="{00000000-0005-0000-0000-00000D000000}"/>
    <cellStyle name="Currency 3 2" xfId="11" xr:uid="{00000000-0005-0000-0000-00000E000000}"/>
    <cellStyle name="Normal" xfId="0" builtinId="0"/>
    <cellStyle name="Normal 10 2" xfId="23" xr:uid="{00000000-0005-0000-0000-000010000000}"/>
    <cellStyle name="Normal 2" xfId="12" xr:uid="{00000000-0005-0000-0000-000011000000}"/>
    <cellStyle name="Normal 2 2" xfId="13" xr:uid="{00000000-0005-0000-0000-000012000000}"/>
    <cellStyle name="Normal 236 2" xfId="22" xr:uid="{00000000-0005-0000-0000-000013000000}"/>
    <cellStyle name="Normal 236 2 9" xfId="14" xr:uid="{00000000-0005-0000-0000-000014000000}"/>
    <cellStyle name="Normal 236 2 9 2" xfId="32" xr:uid="{00000000-0005-0000-0000-000015000000}"/>
    <cellStyle name="Normal 259" xfId="31" xr:uid="{00000000-0005-0000-0000-000016000000}"/>
    <cellStyle name="Normal 3" xfId="15" xr:uid="{00000000-0005-0000-0000-000017000000}"/>
    <cellStyle name="Normal 3 2" xfId="16" xr:uid="{00000000-0005-0000-0000-000018000000}"/>
    <cellStyle name="Normal 4" xfId="17" xr:uid="{00000000-0005-0000-0000-000019000000}"/>
    <cellStyle name="Normal 4 2" xfId="18" xr:uid="{00000000-0005-0000-0000-00001A000000}"/>
    <cellStyle name="Normal 4 2 2" xfId="35" xr:uid="{00000000-0005-0000-0000-00001B000000}"/>
    <cellStyle name="Normal 4 3" xfId="33" xr:uid="{00000000-0005-0000-0000-00001C000000}"/>
    <cellStyle name="Normal 4 4" xfId="36" xr:uid="{00000000-0005-0000-0000-00001D000000}"/>
    <cellStyle name="Normal 5" xfId="28" xr:uid="{00000000-0005-0000-0000-00001E000000}"/>
    <cellStyle name="Normal 7" xfId="19" xr:uid="{00000000-0005-0000-0000-00001F000000}"/>
    <cellStyle name="Normal_0655soqProjD30mrtr07" xfId="27" xr:uid="{00000000-0005-0000-0000-000020000000}"/>
    <cellStyle name="Normal_0753tempcst" xfId="26" xr:uid="{00000000-0005-0000-0000-000021000000}"/>
    <cellStyle name="Normal_9609-2qt" xfId="30" xr:uid="{00000000-0005-0000-0000-000022000000}"/>
    <cellStyle name="Normal_Master - Rates" xfId="29" xr:uid="{00000000-0005-0000-0000-000023000000}"/>
    <cellStyle name="Percent" xfId="20" builtinId="5"/>
    <cellStyle name="Percent 2" xfId="21" xr:uid="{00000000-0005-0000-0000-000025000000}"/>
  </cellStyles>
  <dxfs count="5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4</xdr:row>
      <xdr:rowOff>66675</xdr:rowOff>
    </xdr:from>
    <xdr:to>
      <xdr:col>4</xdr:col>
      <xdr:colOff>419100</xdr:colOff>
      <xdr:row>9</xdr:row>
      <xdr:rowOff>152400</xdr:rowOff>
    </xdr:to>
    <xdr:pic>
      <xdr:nvPicPr>
        <xdr:cNvPr id="2" name="Picture 1" descr="RWLogo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714375"/>
          <a:ext cx="12763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4</xdr:row>
      <xdr:rowOff>66675</xdr:rowOff>
    </xdr:from>
    <xdr:to>
      <xdr:col>4</xdr:col>
      <xdr:colOff>419100</xdr:colOff>
      <xdr:row>9</xdr:row>
      <xdr:rowOff>152400</xdr:rowOff>
    </xdr:to>
    <xdr:pic>
      <xdr:nvPicPr>
        <xdr:cNvPr id="2" name="Picture 1" descr="RWLogo 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714375"/>
          <a:ext cx="12763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361950</xdr:colOff>
      <xdr:row>4</xdr:row>
      <xdr:rowOff>66675</xdr:rowOff>
    </xdr:from>
    <xdr:to>
      <xdr:col>4</xdr:col>
      <xdr:colOff>419100</xdr:colOff>
      <xdr:row>9</xdr:row>
      <xdr:rowOff>152400</xdr:rowOff>
    </xdr:to>
    <xdr:pic>
      <xdr:nvPicPr>
        <xdr:cNvPr id="2" name="Picture 1" descr="RWLogo 3">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714375"/>
          <a:ext cx="12763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data\Documents%20and%20Settings\Hendrich%20Kilpert\My%20Documents\SUPERWAY%20Pty(Ltd)\CURRENT%20Contracts\F2%20F3\F2-F3%2025-11-04%20Cert%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TASVR\Water\Clint\Temp\Res%20Cost%20She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ata\Projects\24042\Design\Excel\PH2%20PipeQuan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rinda\marinda%20-%20c\MSOffice\Excel\work\9535wk-segooa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rinda\c\My%20Documents\Excel\work\9815lepogoconstrual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esign%20Office\Pre%20Tender%20Design%2030%20September%202021-2022\Panfontein%20Package%203%20-%20P.01665%20&amp;%20P.03743\Work%20package%203B%20-%20P.03743%20ZB%20Sludge\BoQ\BOQ%20for%20tend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
      <sheetName val="5.A1"/>
      <sheetName val="5.A2"/>
      <sheetName val="5.A3"/>
      <sheetName val="Financial control and cash flow"/>
      <sheetName val="Payment certificate"/>
      <sheetName val="GroupF2-F3"/>
      <sheetName val="CPA-GroupF2-F3"/>
      <sheetName val="CPA-Contractor"/>
      <sheetName val="F2"/>
      <sheetName val="F3"/>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SUMMARY OF CONTRACT PRICE ADJUSTMENTS</v>
          </cell>
        </row>
        <row r="3">
          <cell r="A3" t="str">
            <v>PROJECT :</v>
          </cell>
          <cell r="C3" t="str">
            <v>East London Area : Group F2-F3</v>
          </cell>
        </row>
        <row r="4">
          <cell r="A4" t="str">
            <v>BASE MONTH :</v>
          </cell>
          <cell r="C4">
            <v>37288</v>
          </cell>
          <cell r="D4" t="str">
            <v>Labour Indices 2000=100 Pretoria Area</v>
          </cell>
        </row>
        <row r="5">
          <cell r="D5" t="str">
            <v>x=</v>
          </cell>
          <cell r="E5">
            <v>0.15</v>
          </cell>
        </row>
        <row r="6">
          <cell r="D6" t="str">
            <v>a=</v>
          </cell>
          <cell r="E6">
            <v>0.25</v>
          </cell>
          <cell r="F6" t="str">
            <v>Lwt=</v>
          </cell>
          <cell r="G6">
            <v>110.7</v>
          </cell>
        </row>
        <row r="7">
          <cell r="D7" t="str">
            <v>b=</v>
          </cell>
          <cell r="E7">
            <v>0.25</v>
          </cell>
          <cell r="F7" t="str">
            <v>Po=</v>
          </cell>
          <cell r="G7">
            <v>135.80000000000001</v>
          </cell>
          <cell r="H7" t="str">
            <v>ESCALATION FORMULA</v>
          </cell>
        </row>
        <row r="8">
          <cell r="A8" t="str">
            <v>CONTRACT CONSTANTS :</v>
          </cell>
          <cell r="D8" t="str">
            <v>c=</v>
          </cell>
          <cell r="E8">
            <v>0.25</v>
          </cell>
          <cell r="F8" t="str">
            <v>Mo=</v>
          </cell>
          <cell r="G8">
            <v>113.4</v>
          </cell>
          <cell r="H8" t="str">
            <v>f=(0.85)(axLct/Lco + axLwt/Lwo + bxPt/Po + cxMt/Mo + dxFt/Fuo -1)</v>
          </cell>
        </row>
        <row r="9">
          <cell r="D9" t="str">
            <v>d=</v>
          </cell>
          <cell r="E9">
            <v>0.25</v>
          </cell>
          <cell r="F9" t="str">
            <v>Fo=</v>
          </cell>
          <cell r="G9">
            <v>124.4</v>
          </cell>
        </row>
        <row r="10">
          <cell r="A10" t="str">
            <v>CERTIFICATE</v>
          </cell>
          <cell r="C10" t="str">
            <v xml:space="preserve">ESCALATION </v>
          </cell>
          <cell r="D10" t="str">
            <v>CORRECT INDICES</v>
          </cell>
          <cell r="H10" t="str">
            <v>FACTOR</v>
          </cell>
          <cell r="I10" t="str">
            <v>ADJUSTMENT</v>
          </cell>
          <cell r="J10" t="str">
            <v>CUMULATIVE</v>
          </cell>
        </row>
        <row r="11">
          <cell r="A11" t="str">
            <v>NO.</v>
          </cell>
          <cell r="B11" t="str">
            <v>MONTH</v>
          </cell>
          <cell r="C11" t="str">
            <v>VALUE</v>
          </cell>
          <cell r="D11" t="str">
            <v>Lt</v>
          </cell>
          <cell r="E11" t="str">
            <v>Pt</v>
          </cell>
          <cell r="F11" t="str">
            <v>Mt</v>
          </cell>
          <cell r="G11" t="str">
            <v>Ft</v>
          </cell>
        </row>
        <row r="12">
          <cell r="A12">
            <v>1</v>
          </cell>
          <cell r="B12">
            <v>37561</v>
          </cell>
          <cell r="C12">
            <v>0</v>
          </cell>
          <cell r="D12">
            <v>119.5</v>
          </cell>
          <cell r="E12">
            <v>146.80000000000001</v>
          </cell>
          <cell r="F12">
            <v>125.6</v>
          </cell>
          <cell r="G12">
            <v>144.30000000000001</v>
          </cell>
          <cell r="H12">
            <v>9.0959999999999999E-2</v>
          </cell>
          <cell r="I12">
            <v>0</v>
          </cell>
          <cell r="J12">
            <v>0</v>
          </cell>
        </row>
        <row r="13">
          <cell r="A13">
            <v>2</v>
          </cell>
          <cell r="B13">
            <v>37591</v>
          </cell>
          <cell r="C13">
            <v>30000</v>
          </cell>
          <cell r="D13">
            <v>119.2</v>
          </cell>
          <cell r="E13">
            <v>146.5</v>
          </cell>
          <cell r="F13">
            <v>125.5</v>
          </cell>
          <cell r="G13">
            <v>136.1</v>
          </cell>
          <cell r="H13">
            <v>7.5719999999999996E-2</v>
          </cell>
          <cell r="I13">
            <v>2271.6</v>
          </cell>
          <cell r="J13">
            <v>2271.6</v>
          </cell>
        </row>
        <row r="14">
          <cell r="A14">
            <v>3</v>
          </cell>
          <cell r="B14">
            <v>37622</v>
          </cell>
          <cell r="C14">
            <v>528968.60000000009</v>
          </cell>
          <cell r="D14">
            <v>120.1</v>
          </cell>
          <cell r="E14">
            <v>146.19999999999999</v>
          </cell>
          <cell r="F14">
            <v>128.30000000000001</v>
          </cell>
          <cell r="G14">
            <v>121.2</v>
          </cell>
          <cell r="H14">
            <v>5.6772999999999997E-2</v>
          </cell>
          <cell r="I14">
            <v>30031.13</v>
          </cell>
          <cell r="J14">
            <v>32302.73</v>
          </cell>
        </row>
        <row r="15">
          <cell r="A15">
            <v>4</v>
          </cell>
          <cell r="B15">
            <v>37653</v>
          </cell>
          <cell r="C15">
            <v>631972.30000000005</v>
          </cell>
          <cell r="D15">
            <v>120</v>
          </cell>
          <cell r="E15">
            <v>147.19999999999999</v>
          </cell>
          <cell r="F15">
            <v>129.6</v>
          </cell>
          <cell r="G15">
            <v>124.3</v>
          </cell>
          <cell r="H15">
            <v>6.5877000000000005E-2</v>
          </cell>
          <cell r="I15">
            <v>41632.44</v>
          </cell>
          <cell r="J15">
            <v>73935.17</v>
          </cell>
        </row>
        <row r="16">
          <cell r="A16">
            <v>5</v>
          </cell>
          <cell r="B16">
            <v>37681</v>
          </cell>
          <cell r="C16">
            <v>1129009.2</v>
          </cell>
          <cell r="D16">
            <v>121.5</v>
          </cell>
          <cell r="E16">
            <v>146.9</v>
          </cell>
          <cell r="F16">
            <v>129.4</v>
          </cell>
          <cell r="G16">
            <v>133</v>
          </cell>
          <cell r="H16">
            <v>8.2774E-2</v>
          </cell>
          <cell r="I16">
            <v>93452.61</v>
          </cell>
          <cell r="J16">
            <v>167387.78</v>
          </cell>
        </row>
        <row r="17">
          <cell r="A17">
            <v>6</v>
          </cell>
          <cell r="B17">
            <v>37712</v>
          </cell>
          <cell r="C17">
            <v>154708.5</v>
          </cell>
          <cell r="D17">
            <v>121.8</v>
          </cell>
          <cell r="E17">
            <v>146.9</v>
          </cell>
          <cell r="F17">
            <v>129.80000000000001</v>
          </cell>
          <cell r="G17">
            <v>138.5</v>
          </cell>
          <cell r="H17">
            <v>9.3493999999999994E-2</v>
          </cell>
          <cell r="I17">
            <v>14464.32</v>
          </cell>
          <cell r="J17">
            <v>181852.1</v>
          </cell>
        </row>
        <row r="18">
          <cell r="A18">
            <v>7</v>
          </cell>
          <cell r="B18">
            <v>37742</v>
          </cell>
          <cell r="C18">
            <v>30000</v>
          </cell>
          <cell r="D18">
            <v>121.2</v>
          </cell>
          <cell r="E18">
            <v>141.4</v>
          </cell>
          <cell r="F18">
            <v>129.69999999999999</v>
          </cell>
          <cell r="G18">
            <v>105.8</v>
          </cell>
          <cell r="H18">
            <v>2.7691E-2</v>
          </cell>
          <cell r="I18">
            <v>830.73</v>
          </cell>
          <cell r="J18">
            <v>182682.83000000002</v>
          </cell>
        </row>
        <row r="19">
          <cell r="A19">
            <v>8</v>
          </cell>
          <cell r="B19">
            <v>37773</v>
          </cell>
          <cell r="C19">
            <v>30000</v>
          </cell>
          <cell r="D19">
            <v>120.3</v>
          </cell>
          <cell r="E19">
            <v>141.4</v>
          </cell>
          <cell r="F19">
            <v>130.5</v>
          </cell>
          <cell r="G19">
            <v>97.5</v>
          </cell>
          <cell r="H19">
            <v>1.3284000000000001E-2</v>
          </cell>
          <cell r="I19">
            <v>398.52</v>
          </cell>
          <cell r="J19">
            <v>183081.35</v>
          </cell>
        </row>
        <row r="20">
          <cell r="A20">
            <v>9</v>
          </cell>
          <cell r="B20">
            <v>37803</v>
          </cell>
          <cell r="C20">
            <v>30000</v>
          </cell>
          <cell r="D20">
            <v>120.7</v>
          </cell>
          <cell r="E20">
            <v>140.80000000000001</v>
          </cell>
          <cell r="F20">
            <v>131.69999999999999</v>
          </cell>
          <cell r="G20">
            <v>108</v>
          </cell>
          <cell r="H20">
            <v>3.3298000000000001E-2</v>
          </cell>
          <cell r="I20">
            <v>998.94</v>
          </cell>
          <cell r="J20">
            <v>184080.29</v>
          </cell>
        </row>
        <row r="21">
          <cell r="A21">
            <v>10</v>
          </cell>
          <cell r="B21">
            <v>37834</v>
          </cell>
          <cell r="C21">
            <v>30000</v>
          </cell>
          <cell r="D21">
            <v>121.1</v>
          </cell>
          <cell r="E21">
            <v>138.80000000000001</v>
          </cell>
          <cell r="F21">
            <v>132.69999999999999</v>
          </cell>
          <cell r="G21">
            <v>103.9</v>
          </cell>
          <cell r="H21">
            <v>2.5805999999999999E-2</v>
          </cell>
          <cell r="I21">
            <v>774.18</v>
          </cell>
          <cell r="J21">
            <v>184854.47</v>
          </cell>
        </row>
        <row r="22">
          <cell r="A22">
            <v>11</v>
          </cell>
          <cell r="B22">
            <v>37865</v>
          </cell>
          <cell r="C22">
            <v>30000</v>
          </cell>
          <cell r="D22">
            <v>120.8</v>
          </cell>
          <cell r="E22">
            <v>138.5</v>
          </cell>
          <cell r="F22">
            <v>132.69999999999999</v>
          </cell>
          <cell r="G22">
            <v>106.4</v>
          </cell>
          <cell r="H22">
            <v>2.9031999999999999E-2</v>
          </cell>
          <cell r="I22">
            <v>870.96</v>
          </cell>
          <cell r="J22">
            <v>185725.43</v>
          </cell>
        </row>
        <row r="23">
          <cell r="A23">
            <v>12</v>
          </cell>
          <cell r="B23">
            <v>37895</v>
          </cell>
          <cell r="C23">
            <v>40000</v>
          </cell>
          <cell r="D23">
            <v>120</v>
          </cell>
          <cell r="E23">
            <v>138.5</v>
          </cell>
          <cell r="F23">
            <v>132.9</v>
          </cell>
          <cell r="G23">
            <v>103.7</v>
          </cell>
          <cell r="H23">
            <v>2.3258999999999998E-2</v>
          </cell>
          <cell r="I23">
            <v>930.36</v>
          </cell>
          <cell r="J23">
            <v>186655.78999999998</v>
          </cell>
        </row>
        <row r="24">
          <cell r="A24">
            <v>13</v>
          </cell>
          <cell r="B24">
            <v>37926</v>
          </cell>
          <cell r="C24">
            <v>40000</v>
          </cell>
          <cell r="D24">
            <v>119.3</v>
          </cell>
          <cell r="E24">
            <v>135.69999999999999</v>
          </cell>
          <cell r="F24">
            <v>134.69999999999999</v>
          </cell>
          <cell r="G24">
            <v>108.4</v>
          </cell>
          <cell r="H24">
            <v>2.8934999999999999E-2</v>
          </cell>
          <cell r="I24">
            <v>1157.4000000000001</v>
          </cell>
          <cell r="J24">
            <v>187813.18999999997</v>
          </cell>
        </row>
        <row r="25">
          <cell r="A25">
            <v>14</v>
          </cell>
          <cell r="B25">
            <v>37956</v>
          </cell>
          <cell r="C25">
            <v>40000</v>
          </cell>
          <cell r="D25">
            <v>119.7</v>
          </cell>
          <cell r="E25">
            <v>135.69999999999999</v>
          </cell>
          <cell r="F25">
            <v>134.4</v>
          </cell>
          <cell r="G25">
            <v>106.6</v>
          </cell>
          <cell r="H25">
            <v>2.6065999999999999E-2</v>
          </cell>
          <cell r="I25">
            <v>1042.6400000000001</v>
          </cell>
          <cell r="J25">
            <v>188855.83</v>
          </cell>
        </row>
        <row r="26">
          <cell r="A26">
            <v>15</v>
          </cell>
          <cell r="B26">
            <v>37987</v>
          </cell>
          <cell r="C26">
            <v>35140</v>
          </cell>
          <cell r="D26">
            <v>121</v>
          </cell>
          <cell r="E26">
            <v>135.69999999999999</v>
          </cell>
          <cell r="F26">
            <v>137.30000000000001</v>
          </cell>
          <cell r="G26">
            <v>103.4</v>
          </cell>
          <cell r="H26">
            <v>2.8528999999999999E-2</v>
          </cell>
          <cell r="I26">
            <v>1002.51</v>
          </cell>
          <cell r="J26">
            <v>189858.34</v>
          </cell>
        </row>
        <row r="27">
          <cell r="A27">
            <v>16</v>
          </cell>
          <cell r="B27">
            <v>38018</v>
          </cell>
          <cell r="C27">
            <v>50000</v>
          </cell>
          <cell r="D27">
            <v>121.8</v>
          </cell>
          <cell r="E27">
            <v>133.80000000000001</v>
          </cell>
          <cell r="F27">
            <v>137.6</v>
          </cell>
          <cell r="G27">
            <v>117.6</v>
          </cell>
          <cell r="H27">
            <v>5.1910999999999999E-2</v>
          </cell>
          <cell r="I27">
            <v>2595.5500000000002</v>
          </cell>
          <cell r="J27">
            <v>192453.88999999998</v>
          </cell>
        </row>
        <row r="28">
          <cell r="A28">
            <v>17</v>
          </cell>
          <cell r="B28">
            <v>38047</v>
          </cell>
          <cell r="C28">
            <v>40000</v>
          </cell>
          <cell r="D28">
            <v>122.6</v>
          </cell>
          <cell r="E28">
            <v>133.80000000000001</v>
          </cell>
          <cell r="F28">
            <v>137.6</v>
          </cell>
          <cell r="G28">
            <v>112.1</v>
          </cell>
          <cell r="H28">
            <v>4.4051E-2</v>
          </cell>
          <cell r="I28">
            <v>1762.04</v>
          </cell>
          <cell r="J28">
            <v>194215.93</v>
          </cell>
        </row>
        <row r="29">
          <cell r="A29">
            <v>18</v>
          </cell>
          <cell r="B29">
            <v>38078</v>
          </cell>
          <cell r="C29">
            <v>40000</v>
          </cell>
          <cell r="D29">
            <v>122.8</v>
          </cell>
          <cell r="E29">
            <v>133.9</v>
          </cell>
          <cell r="F29">
            <v>142.19999999999999</v>
          </cell>
          <cell r="G29">
            <v>115.9</v>
          </cell>
          <cell r="H29">
            <v>5.9702999999999999E-2</v>
          </cell>
          <cell r="I29">
            <v>2388.12</v>
          </cell>
          <cell r="J29">
            <v>196604.05</v>
          </cell>
        </row>
        <row r="30">
          <cell r="A30">
            <v>19</v>
          </cell>
          <cell r="B30">
            <v>38108</v>
          </cell>
          <cell r="C30">
            <v>42250.799999999814</v>
          </cell>
          <cell r="D30">
            <v>122.8</v>
          </cell>
          <cell r="E30">
            <v>132.4</v>
          </cell>
          <cell r="F30">
            <v>147</v>
          </cell>
          <cell r="G30">
            <v>117.2</v>
          </cell>
          <cell r="H30">
            <v>6.8570999999999993E-2</v>
          </cell>
          <cell r="I30">
            <v>2897.18</v>
          </cell>
          <cell r="J30">
            <v>199501.22999999998</v>
          </cell>
        </row>
        <row r="31">
          <cell r="A31">
            <v>20</v>
          </cell>
          <cell r="B31">
            <v>38139</v>
          </cell>
          <cell r="C31">
            <v>60000</v>
          </cell>
          <cell r="D31">
            <v>123.3</v>
          </cell>
          <cell r="E31">
            <v>132.1</v>
          </cell>
          <cell r="F31">
            <v>145.1</v>
          </cell>
          <cell r="G31">
            <v>130.1</v>
          </cell>
          <cell r="H31">
            <v>8.7537000000000004E-2</v>
          </cell>
          <cell r="I31">
            <v>5252.22</v>
          </cell>
          <cell r="J31">
            <v>204753.44999999998</v>
          </cell>
        </row>
        <row r="32">
          <cell r="A32">
            <v>21</v>
          </cell>
          <cell r="B32">
            <v>38169</v>
          </cell>
          <cell r="C32">
            <v>40000</v>
          </cell>
          <cell r="D32">
            <v>124.1</v>
          </cell>
          <cell r="E32">
            <v>132.1</v>
          </cell>
          <cell r="F32">
            <v>146.30000000000001</v>
          </cell>
          <cell r="G32">
            <v>122</v>
          </cell>
          <cell r="H32">
            <v>7.7483999999999997E-2</v>
          </cell>
          <cell r="I32">
            <v>3099.36</v>
          </cell>
          <cell r="J32">
            <v>207852.80999999997</v>
          </cell>
        </row>
        <row r="33">
          <cell r="A33">
            <v>22</v>
          </cell>
          <cell r="B33">
            <v>38200</v>
          </cell>
          <cell r="C33">
            <v>40000</v>
          </cell>
          <cell r="D33">
            <v>123.8</v>
          </cell>
          <cell r="E33">
            <v>133.1</v>
          </cell>
          <cell r="F33">
            <v>147.6</v>
          </cell>
          <cell r="G33">
            <v>126.6</v>
          </cell>
          <cell r="H33">
            <v>8.8766999999999999E-2</v>
          </cell>
          <cell r="I33">
            <v>3550.68</v>
          </cell>
          <cell r="J33">
            <v>211403.48999999996</v>
          </cell>
        </row>
        <row r="34">
          <cell r="A34">
            <v>23</v>
          </cell>
          <cell r="B34">
            <v>38231</v>
          </cell>
          <cell r="C34">
            <v>40000</v>
          </cell>
          <cell r="D34">
            <v>123.7</v>
          </cell>
          <cell r="E34">
            <v>133.4</v>
          </cell>
          <cell r="F34">
            <v>147.6</v>
          </cell>
          <cell r="G34">
            <v>139.19999999999999</v>
          </cell>
          <cell r="H34">
            <v>0.110568</v>
          </cell>
          <cell r="I34">
            <v>4422.72</v>
          </cell>
          <cell r="J34">
            <v>215826.20999999996</v>
          </cell>
        </row>
        <row r="35">
          <cell r="A35">
            <v>24</v>
          </cell>
          <cell r="B35">
            <v>38261</v>
          </cell>
          <cell r="C35">
            <v>40000</v>
          </cell>
          <cell r="D35">
            <v>123.9</v>
          </cell>
          <cell r="E35">
            <v>133.1</v>
          </cell>
          <cell r="F35">
            <v>150.80000000000001</v>
          </cell>
          <cell r="G35">
            <v>148</v>
          </cell>
          <cell r="H35">
            <v>0.13151099999999999</v>
          </cell>
          <cell r="I35">
            <v>5260.44</v>
          </cell>
          <cell r="J35">
            <v>221086.64999999997</v>
          </cell>
        </row>
        <row r="36">
          <cell r="A36">
            <v>25</v>
          </cell>
          <cell r="B36">
            <v>38292</v>
          </cell>
          <cell r="C36">
            <v>40000</v>
          </cell>
          <cell r="D36">
            <v>124.4</v>
          </cell>
          <cell r="E36">
            <v>133.4</v>
          </cell>
          <cell r="F36">
            <v>147.9</v>
          </cell>
          <cell r="G36">
            <v>126.9</v>
          </cell>
          <cell r="H36">
            <v>9.1463000000000003E-2</v>
          </cell>
          <cell r="I36">
            <v>3658.52</v>
          </cell>
          <cell r="J36">
            <v>224745.16999999995</v>
          </cell>
        </row>
        <row r="37">
          <cell r="A37">
            <v>26</v>
          </cell>
          <cell r="B37">
            <v>38322</v>
          </cell>
          <cell r="C37">
            <v>40000</v>
          </cell>
          <cell r="D37">
            <v>124.6</v>
          </cell>
          <cell r="E37">
            <v>133.5</v>
          </cell>
          <cell r="F37">
            <v>148</v>
          </cell>
          <cell r="G37">
            <v>127</v>
          </cell>
          <cell r="H37">
            <v>9.2362E-2</v>
          </cell>
          <cell r="I37">
            <v>3694.48</v>
          </cell>
          <cell r="J37">
            <v>228439.64999999997</v>
          </cell>
        </row>
        <row r="38">
          <cell r="A38">
            <v>27</v>
          </cell>
          <cell r="B38">
            <v>38353</v>
          </cell>
          <cell r="C38">
            <v>40000</v>
          </cell>
          <cell r="D38">
            <v>124.8</v>
          </cell>
          <cell r="E38">
            <v>133.6</v>
          </cell>
          <cell r="F38">
            <v>148.1</v>
          </cell>
          <cell r="G38">
            <v>127.1</v>
          </cell>
          <cell r="H38">
            <v>9.3259999999999996E-2</v>
          </cell>
          <cell r="I38">
            <v>3730.4</v>
          </cell>
          <cell r="J38">
            <v>232170.04999999996</v>
          </cell>
        </row>
        <row r="39">
          <cell r="A39">
            <v>28</v>
          </cell>
          <cell r="B39">
            <v>38384</v>
          </cell>
          <cell r="C39">
            <v>40000</v>
          </cell>
          <cell r="D39">
            <v>125</v>
          </cell>
          <cell r="E39">
            <v>133.69999999999999</v>
          </cell>
          <cell r="F39">
            <v>148.19999999999999</v>
          </cell>
          <cell r="G39">
            <v>127.2</v>
          </cell>
          <cell r="H39">
            <v>9.4159000000000007E-2</v>
          </cell>
          <cell r="I39">
            <v>3766.36</v>
          </cell>
          <cell r="J39">
            <v>235936.40999999995</v>
          </cell>
        </row>
        <row r="40">
          <cell r="A40">
            <v>29</v>
          </cell>
          <cell r="B40">
            <v>38412</v>
          </cell>
          <cell r="C40">
            <v>40000</v>
          </cell>
          <cell r="D40">
            <v>125.2</v>
          </cell>
          <cell r="E40">
            <v>133.80000000000001</v>
          </cell>
          <cell r="F40">
            <v>148.30000000000001</v>
          </cell>
          <cell r="G40">
            <v>127.3</v>
          </cell>
          <cell r="H40">
            <v>9.5057000000000003E-2</v>
          </cell>
          <cell r="I40">
            <v>3802.28</v>
          </cell>
          <cell r="J40">
            <v>239738.68999999994</v>
          </cell>
        </row>
        <row r="41">
          <cell r="A41">
            <v>30</v>
          </cell>
          <cell r="B41">
            <v>38443</v>
          </cell>
          <cell r="C41">
            <v>40000</v>
          </cell>
          <cell r="D41">
            <v>125.4</v>
          </cell>
          <cell r="E41">
            <v>133.9</v>
          </cell>
          <cell r="F41">
            <v>148.4</v>
          </cell>
          <cell r="G41">
            <v>127.4</v>
          </cell>
          <cell r="H41">
            <v>9.5956E-2</v>
          </cell>
          <cell r="I41">
            <v>3838.24</v>
          </cell>
          <cell r="J41">
            <v>243576.92999999993</v>
          </cell>
        </row>
        <row r="42">
          <cell r="A42">
            <v>31</v>
          </cell>
          <cell r="B42">
            <v>38473</v>
          </cell>
          <cell r="C42">
            <v>40000</v>
          </cell>
          <cell r="D42">
            <v>125.6</v>
          </cell>
          <cell r="E42">
            <v>134</v>
          </cell>
          <cell r="F42">
            <v>148.5</v>
          </cell>
          <cell r="G42">
            <v>127.5</v>
          </cell>
          <cell r="H42">
            <v>9.6854999999999997E-2</v>
          </cell>
          <cell r="I42">
            <v>3874.2</v>
          </cell>
          <cell r="J42">
            <v>247451.12999999995</v>
          </cell>
        </row>
        <row r="43">
          <cell r="A43">
            <v>32</v>
          </cell>
          <cell r="B43">
            <v>38504</v>
          </cell>
          <cell r="C43">
            <v>40000</v>
          </cell>
          <cell r="D43">
            <v>125.8</v>
          </cell>
          <cell r="E43">
            <v>134.1</v>
          </cell>
          <cell r="F43">
            <v>148.6</v>
          </cell>
          <cell r="G43">
            <v>127.6</v>
          </cell>
          <cell r="H43">
            <v>9.7753000000000007E-2</v>
          </cell>
          <cell r="I43">
            <v>3910.12</v>
          </cell>
          <cell r="J43">
            <v>251361.24999999994</v>
          </cell>
        </row>
        <row r="44">
          <cell r="A44">
            <v>33</v>
          </cell>
          <cell r="B44">
            <v>38534</v>
          </cell>
          <cell r="C44">
            <v>40000</v>
          </cell>
          <cell r="D44">
            <v>126</v>
          </cell>
          <cell r="E44">
            <v>134.19999999999999</v>
          </cell>
          <cell r="F44">
            <v>148.69999999999999</v>
          </cell>
          <cell r="G44">
            <v>127.7</v>
          </cell>
          <cell r="H44">
            <v>9.8652000000000004E-2</v>
          </cell>
          <cell r="I44">
            <v>3946.08</v>
          </cell>
          <cell r="J44">
            <v>255307.32999999993</v>
          </cell>
        </row>
        <row r="45">
          <cell r="A45">
            <v>34</v>
          </cell>
          <cell r="B45">
            <v>38565</v>
          </cell>
          <cell r="C45">
            <v>40000</v>
          </cell>
          <cell r="D45">
            <v>126.2</v>
          </cell>
          <cell r="E45">
            <v>134.30000000000001</v>
          </cell>
          <cell r="F45">
            <v>148.80000000000001</v>
          </cell>
          <cell r="G45">
            <v>127.8</v>
          </cell>
          <cell r="H45">
            <v>9.955E-2</v>
          </cell>
          <cell r="I45">
            <v>3982</v>
          </cell>
          <cell r="J45">
            <v>259289.32999999993</v>
          </cell>
        </row>
        <row r="46">
          <cell r="A46">
            <v>35</v>
          </cell>
          <cell r="B46">
            <v>38596</v>
          </cell>
          <cell r="C46">
            <v>40000</v>
          </cell>
          <cell r="D46">
            <v>126.4</v>
          </cell>
          <cell r="E46">
            <v>134.4</v>
          </cell>
          <cell r="F46">
            <v>148.9</v>
          </cell>
          <cell r="G46">
            <v>127.9</v>
          </cell>
          <cell r="H46">
            <v>0.100449</v>
          </cell>
          <cell r="I46">
            <v>4017.96</v>
          </cell>
          <cell r="J46">
            <v>263307.28999999992</v>
          </cell>
        </row>
        <row r="47">
          <cell r="A47">
            <v>36</v>
          </cell>
          <cell r="B47">
            <v>38626</v>
          </cell>
          <cell r="C47">
            <v>40000</v>
          </cell>
          <cell r="D47">
            <v>126.6</v>
          </cell>
          <cell r="E47">
            <v>134.5</v>
          </cell>
          <cell r="F47">
            <v>149</v>
          </cell>
          <cell r="G47">
            <v>128</v>
          </cell>
          <cell r="H47">
            <v>0.10134799999999999</v>
          </cell>
          <cell r="I47">
            <v>4053.92</v>
          </cell>
          <cell r="J47">
            <v>267361.2099999999</v>
          </cell>
        </row>
        <row r="48">
          <cell r="A48">
            <v>37</v>
          </cell>
          <cell r="B48">
            <v>38657</v>
          </cell>
          <cell r="C48">
            <v>40000</v>
          </cell>
          <cell r="D48">
            <v>126.8</v>
          </cell>
          <cell r="E48">
            <v>134.6</v>
          </cell>
          <cell r="F48">
            <v>149.1</v>
          </cell>
          <cell r="G48">
            <v>128.1</v>
          </cell>
          <cell r="H48">
            <v>0.102246</v>
          </cell>
          <cell r="I48">
            <v>4089.84</v>
          </cell>
          <cell r="J48">
            <v>271451.04999999993</v>
          </cell>
        </row>
        <row r="49">
          <cell r="A49">
            <v>38</v>
          </cell>
          <cell r="B49">
            <v>38749</v>
          </cell>
          <cell r="C49">
            <v>0</v>
          </cell>
          <cell r="D49">
            <v>126.8</v>
          </cell>
          <cell r="E49">
            <v>134.6</v>
          </cell>
          <cell r="F49">
            <v>149.1</v>
          </cell>
          <cell r="G49">
            <v>128.1</v>
          </cell>
          <cell r="H49">
            <v>0.102246</v>
          </cell>
          <cell r="I49">
            <v>0</v>
          </cell>
          <cell r="J49">
            <v>271451.04999999993</v>
          </cell>
        </row>
        <row r="51">
          <cell r="B51" t="str">
            <v>Bedrag</v>
          </cell>
          <cell r="C51">
            <v>3692049.4</v>
          </cell>
        </row>
        <row r="52">
          <cell r="B52" t="str">
            <v xml:space="preserve">Retention </v>
          </cell>
        </row>
        <row r="53">
          <cell r="B53" t="str">
            <v>Repair 10%</v>
          </cell>
          <cell r="C53">
            <v>-1685.43</v>
          </cell>
        </row>
        <row r="54">
          <cell r="B54" t="str">
            <v>Maintenance 10%</v>
          </cell>
          <cell r="C54">
            <v>-12100</v>
          </cell>
        </row>
        <row r="55">
          <cell r="B55" t="str">
            <v>Retention CPA</v>
          </cell>
          <cell r="H55" t="str">
            <v xml:space="preserve"> </v>
          </cell>
        </row>
        <row r="56">
          <cell r="B56" t="str">
            <v>Repair 10%</v>
          </cell>
          <cell r="C56">
            <v>-157.58000000000001</v>
          </cell>
          <cell r="H56" t="str">
            <v xml:space="preserve"> </v>
          </cell>
        </row>
        <row r="57">
          <cell r="B57" t="str">
            <v>Maintenance 10%</v>
          </cell>
          <cell r="C57">
            <v>-1131.28</v>
          </cell>
          <cell r="H57" t="str">
            <v xml:space="preserve"> </v>
          </cell>
        </row>
        <row r="58">
          <cell r="B58" t="str">
            <v xml:space="preserve">Total Retention </v>
          </cell>
          <cell r="C58">
            <v>-15074.29</v>
          </cell>
          <cell r="H58" t="str">
            <v xml:space="preserve"> </v>
          </cell>
        </row>
        <row r="59">
          <cell r="H59" t="str">
            <v xml:space="preserve"> </v>
          </cell>
          <cell r="I59" t="str">
            <v>Totaal</v>
          </cell>
          <cell r="J59">
            <v>271451.04999999993</v>
          </cell>
        </row>
      </sheetData>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y size"/>
      <sheetName val="Any_size"/>
      <sheetName val="Reticulation_Ph2"/>
      <sheetName val="Any_size1"/>
      <sheetName val="Any_size2"/>
    </sheetNames>
    <sheetDataSet>
      <sheetData sheetId="0" refreshError="1">
        <row r="5">
          <cell r="C5" t="str">
            <v xml:space="preserve">Transport materials to unspecified sites </v>
          </cell>
          <cell r="D5" t="str">
            <v>t.km</v>
          </cell>
          <cell r="E5">
            <v>3.4333333333333336</v>
          </cell>
          <cell r="F5">
            <v>2.2999999999999998</v>
          </cell>
          <cell r="G5">
            <v>3</v>
          </cell>
          <cell r="H5">
            <v>5</v>
          </cell>
          <cell r="L5">
            <v>30</v>
          </cell>
          <cell r="M5">
            <v>103</v>
          </cell>
        </row>
        <row r="6">
          <cell r="C6" t="str">
            <v>Remove topsoil to 150mm &amp; stockpile</v>
          </cell>
          <cell r="D6" t="str">
            <v>m²</v>
          </cell>
          <cell r="E6">
            <v>5.6333333333333329</v>
          </cell>
          <cell r="F6">
            <v>3.7</v>
          </cell>
          <cell r="G6">
            <v>3.2</v>
          </cell>
          <cell r="H6">
            <v>10</v>
          </cell>
          <cell r="L6">
            <v>56.462920227426856</v>
          </cell>
          <cell r="M6">
            <v>318.0744506145046</v>
          </cell>
          <cell r="O6" t="str">
            <v>Height (m)</v>
          </cell>
          <cell r="P6">
            <v>3</v>
          </cell>
        </row>
        <row r="7">
          <cell r="C7" t="str">
            <v>EARTHWORKS</v>
          </cell>
          <cell r="M7">
            <v>0</v>
          </cell>
          <cell r="O7" t="str">
            <v>Diameter ø (m)</v>
          </cell>
          <cell r="P7">
            <v>7.9788456080286538</v>
          </cell>
        </row>
        <row r="8">
          <cell r="C8" t="str">
            <v>Bulk Excavation</v>
          </cell>
          <cell r="M8">
            <v>0</v>
          </cell>
        </row>
        <row r="9">
          <cell r="C9" t="str">
            <v xml:space="preserve">Exc. in all materials, use for backfill </v>
          </cell>
          <cell r="D9" t="str">
            <v>m³</v>
          </cell>
          <cell r="E9">
            <v>29.233333333333334</v>
          </cell>
          <cell r="F9">
            <v>28.7</v>
          </cell>
          <cell r="G9">
            <v>27</v>
          </cell>
          <cell r="H9">
            <v>32</v>
          </cell>
          <cell r="L9">
            <v>28.231460113713428</v>
          </cell>
          <cell r="M9">
            <v>825.29968399088921</v>
          </cell>
        </row>
        <row r="10">
          <cell r="C10" t="str">
            <v>E.O.</v>
          </cell>
          <cell r="M10">
            <v>0</v>
          </cell>
          <cell r="O10" t="str">
            <v>Area (m²)</v>
          </cell>
          <cell r="P10">
            <v>50</v>
          </cell>
        </row>
        <row r="11">
          <cell r="C11" t="str">
            <v>Intermediate excavation</v>
          </cell>
          <cell r="D11" t="str">
            <v>m³</v>
          </cell>
          <cell r="E11">
            <v>25.666666666666668</v>
          </cell>
          <cell r="F11">
            <v>35</v>
          </cell>
          <cell r="G11">
            <v>12</v>
          </cell>
          <cell r="H11">
            <v>30</v>
          </cell>
          <cell r="L11">
            <v>2.8231460113713429</v>
          </cell>
          <cell r="M11">
            <v>72.460747625197811</v>
          </cell>
          <cell r="O11" t="str">
            <v>Capacity (kl)</v>
          </cell>
          <cell r="P11">
            <v>150</v>
          </cell>
        </row>
        <row r="12">
          <cell r="C12" t="str">
            <v>Hard rock excavation</v>
          </cell>
          <cell r="D12" t="str">
            <v>m³</v>
          </cell>
          <cell r="E12">
            <v>129.93333333333334</v>
          </cell>
          <cell r="F12">
            <v>149.80000000000001</v>
          </cell>
          <cell r="G12">
            <v>140</v>
          </cell>
          <cell r="H12">
            <v>100</v>
          </cell>
          <cell r="L12">
            <v>1.4115730056856715</v>
          </cell>
          <cell r="M12">
            <v>183.41038587209158</v>
          </cell>
        </row>
        <row r="13">
          <cell r="C13" t="str">
            <v>Restricted excavation</v>
          </cell>
          <cell r="M13">
            <v>0</v>
          </cell>
          <cell r="N13">
            <v>8.4788456080286529</v>
          </cell>
          <cell r="O13" t="str">
            <v>m</v>
          </cell>
          <cell r="P13" t="str">
            <v>Outside diameter of reservoir</v>
          </cell>
        </row>
        <row r="14">
          <cell r="C14" t="str">
            <v xml:space="preserve">Exc. for restricted foundations, footings, chambers &amp; trenches in all materials </v>
          </cell>
          <cell r="D14" t="str">
            <v>m³</v>
          </cell>
          <cell r="E14">
            <v>39.666666666666664</v>
          </cell>
          <cell r="F14">
            <v>48</v>
          </cell>
          <cell r="G14">
            <v>41</v>
          </cell>
          <cell r="H14">
            <v>30</v>
          </cell>
          <cell r="L14">
            <v>5.25</v>
          </cell>
          <cell r="M14">
            <v>208.25</v>
          </cell>
          <cell r="N14">
            <v>7.9788456080286538</v>
          </cell>
          <cell r="O14" t="str">
            <v>m</v>
          </cell>
          <cell r="P14" t="str">
            <v>Inside diameter of reservoir</v>
          </cell>
        </row>
        <row r="15">
          <cell r="C15" t="str">
            <v>E.O.</v>
          </cell>
          <cell r="M15">
            <v>0</v>
          </cell>
          <cell r="N15">
            <v>0.25</v>
          </cell>
          <cell r="O15" t="str">
            <v>m</v>
          </cell>
          <cell r="P15" t="str">
            <v>Wall thickness</v>
          </cell>
        </row>
        <row r="16">
          <cell r="C16" t="str">
            <v>Intermediate excavation</v>
          </cell>
          <cell r="D16" t="str">
            <v>m³</v>
          </cell>
          <cell r="E16">
            <v>38.333333333333336</v>
          </cell>
          <cell r="F16">
            <v>50</v>
          </cell>
          <cell r="G16">
            <v>15</v>
          </cell>
          <cell r="H16">
            <v>50</v>
          </cell>
          <cell r="L16">
            <v>1</v>
          </cell>
          <cell r="M16">
            <v>38.333333333333336</v>
          </cell>
          <cell r="N16">
            <v>0.25</v>
          </cell>
          <cell r="O16" t="str">
            <v>m</v>
          </cell>
          <cell r="P16" t="str">
            <v>Deck slab thickness</v>
          </cell>
        </row>
        <row r="17">
          <cell r="C17" t="str">
            <v>Hard rock excavation</v>
          </cell>
          <cell r="D17" t="str">
            <v>m³</v>
          </cell>
          <cell r="E17">
            <v>147.93333333333334</v>
          </cell>
          <cell r="F17">
            <v>149.80000000000001</v>
          </cell>
          <cell r="G17">
            <v>174</v>
          </cell>
          <cell r="H17">
            <v>120</v>
          </cell>
          <cell r="L17">
            <v>1.5</v>
          </cell>
          <cell r="M17">
            <v>221.9</v>
          </cell>
          <cell r="N17">
            <v>0.25</v>
          </cell>
          <cell r="O17" t="str">
            <v>m</v>
          </cell>
          <cell r="P17" t="str">
            <v>Floor slab thickness</v>
          </cell>
        </row>
        <row r="18">
          <cell r="C18" t="str">
            <v xml:space="preserve">Extra exc.for working space </v>
          </cell>
          <cell r="D18" t="str">
            <v>m²</v>
          </cell>
          <cell r="E18">
            <v>22.566666666666666</v>
          </cell>
          <cell r="F18">
            <v>28.7</v>
          </cell>
          <cell r="G18">
            <v>19</v>
          </cell>
          <cell r="H18">
            <v>20</v>
          </cell>
          <cell r="L18">
            <v>6.659269768276225</v>
          </cell>
          <cell r="M18">
            <v>150.27752110410015</v>
          </cell>
          <cell r="N18">
            <v>3</v>
          </cell>
          <cell r="O18" t="str">
            <v>m</v>
          </cell>
          <cell r="P18" t="str">
            <v>Height of walls (excl. slabs)</v>
          </cell>
        </row>
        <row r="19">
          <cell r="C19" t="str">
            <v>Importing of materials</v>
          </cell>
          <cell r="D19" t="str">
            <v>m³</v>
          </cell>
          <cell r="E19">
            <v>42.333333333333336</v>
          </cell>
          <cell r="F19">
            <v>35</v>
          </cell>
          <cell r="G19">
            <v>22</v>
          </cell>
          <cell r="H19">
            <v>70</v>
          </cell>
          <cell r="L19">
            <v>5.6462920227426858</v>
          </cell>
          <cell r="M19">
            <v>239.02636229610704</v>
          </cell>
          <cell r="N19">
            <v>0.5</v>
          </cell>
          <cell r="O19" t="str">
            <v>m</v>
          </cell>
          <cell r="P19" t="str">
            <v>Depth of structure below ground</v>
          </cell>
        </row>
        <row r="20">
          <cell r="C20" t="str">
            <v>CONCRETE (STRUCTURAL)</v>
          </cell>
          <cell r="M20">
            <v>0</v>
          </cell>
          <cell r="N20">
            <v>0.4</v>
          </cell>
          <cell r="O20" t="str">
            <v>m</v>
          </cell>
          <cell r="P20" t="str">
            <v>Column Diameter</v>
          </cell>
        </row>
        <row r="21">
          <cell r="C21" t="str">
            <v>FORMWORK</v>
          </cell>
          <cell r="M21">
            <v>0</v>
          </cell>
          <cell r="N21">
            <v>3</v>
          </cell>
          <cell r="O21" t="str">
            <v>m</v>
          </cell>
          <cell r="P21" t="str">
            <v>Column height</v>
          </cell>
        </row>
        <row r="22">
          <cell r="C22" t="str">
            <v>Rough vertical plane</v>
          </cell>
          <cell r="M22">
            <v>0</v>
          </cell>
        </row>
        <row r="23">
          <cell r="C23" t="str">
            <v>for walls and slabs below ground level</v>
          </cell>
          <cell r="D23" t="str">
            <v>m²</v>
          </cell>
          <cell r="E23">
            <v>109.10000000000001</v>
          </cell>
          <cell r="F23">
            <v>98.3</v>
          </cell>
          <cell r="G23">
            <v>124</v>
          </cell>
          <cell r="H23">
            <v>105</v>
          </cell>
          <cell r="L23">
            <v>13.31853953655245</v>
          </cell>
          <cell r="M23">
            <v>1453.0526634378723</v>
          </cell>
        </row>
        <row r="24">
          <cell r="C24" t="str">
            <v>Smooth vertical plane</v>
          </cell>
          <cell r="M24">
            <v>0</v>
          </cell>
        </row>
        <row r="25">
          <cell r="C25" t="str">
            <v>for walls above ground</v>
          </cell>
          <cell r="D25" t="str">
            <v>m²</v>
          </cell>
          <cell r="E25">
            <v>156.66666666666666</v>
          </cell>
          <cell r="F25">
            <v>170</v>
          </cell>
          <cell r="G25">
            <v>150</v>
          </cell>
          <cell r="H25">
            <v>150</v>
          </cell>
          <cell r="L25">
            <v>141.79154592169226</v>
          </cell>
          <cell r="M25">
            <v>22214.008861065118</v>
          </cell>
        </row>
        <row r="26">
          <cell r="C26" t="str">
            <v>Smooth horizontal plane</v>
          </cell>
          <cell r="M26">
            <v>0</v>
          </cell>
        </row>
        <row r="27">
          <cell r="C27" t="str">
            <v>Slabs above ground level</v>
          </cell>
          <cell r="D27" t="str">
            <v>m²</v>
          </cell>
          <cell r="E27">
            <v>153.33333333333334</v>
          </cell>
          <cell r="F27">
            <v>120</v>
          </cell>
          <cell r="G27">
            <v>150</v>
          </cell>
          <cell r="H27">
            <v>190</v>
          </cell>
          <cell r="L27">
            <v>50</v>
          </cell>
          <cell r="M27">
            <v>7666.666666666667</v>
          </cell>
        </row>
        <row r="28">
          <cell r="C28" t="str">
            <v>Smooth narrow width (0-300m) curved</v>
          </cell>
          <cell r="D28" t="str">
            <v xml:space="preserve"> m</v>
          </cell>
          <cell r="E28">
            <v>26.099999999999998</v>
          </cell>
          <cell r="F28">
            <v>24.3</v>
          </cell>
          <cell r="G28">
            <v>34</v>
          </cell>
          <cell r="H28">
            <v>20</v>
          </cell>
          <cell r="L28">
            <v>26.6370790731049</v>
          </cell>
          <cell r="M28">
            <v>695.22776380803782</v>
          </cell>
        </row>
        <row r="29">
          <cell r="C29" t="str">
            <v>Box out holes for specials</v>
          </cell>
          <cell r="D29" t="str">
            <v>No.</v>
          </cell>
          <cell r="E29">
            <v>67.100000000000009</v>
          </cell>
          <cell r="F29">
            <v>71.3</v>
          </cell>
          <cell r="G29">
            <v>80</v>
          </cell>
          <cell r="H29">
            <v>50</v>
          </cell>
          <cell r="L29">
            <v>7</v>
          </cell>
          <cell r="M29">
            <v>469.70000000000005</v>
          </cell>
        </row>
        <row r="30">
          <cell r="C30" t="str">
            <v>Box out holes for manhole covers</v>
          </cell>
          <cell r="D30" t="str">
            <v>No.</v>
          </cell>
          <cell r="E30">
            <v>104.60000000000001</v>
          </cell>
          <cell r="F30">
            <v>118.8</v>
          </cell>
          <cell r="G30">
            <v>80</v>
          </cell>
          <cell r="H30">
            <v>115</v>
          </cell>
          <cell r="L30">
            <v>4</v>
          </cell>
          <cell r="M30">
            <v>418.40000000000003</v>
          </cell>
        </row>
        <row r="31">
          <cell r="C31" t="str">
            <v>REINFORCEMENT</v>
          </cell>
          <cell r="M31">
            <v>0</v>
          </cell>
        </row>
        <row r="32">
          <cell r="C32" t="str">
            <v>Mild steel bars</v>
          </cell>
          <cell r="D32" t="str">
            <v>t</v>
          </cell>
          <cell r="E32">
            <v>5500</v>
          </cell>
          <cell r="F32">
            <v>5000</v>
          </cell>
          <cell r="G32">
            <v>5500</v>
          </cell>
          <cell r="H32">
            <v>6000</v>
          </cell>
          <cell r="L32">
            <v>0.10139442382884958</v>
          </cell>
          <cell r="M32">
            <v>557.6693310586727</v>
          </cell>
        </row>
        <row r="33">
          <cell r="C33" t="str">
            <v>High-tensile steel bars</v>
          </cell>
          <cell r="D33" t="str">
            <v>t</v>
          </cell>
          <cell r="E33">
            <v>5500</v>
          </cell>
          <cell r="F33">
            <v>5000</v>
          </cell>
          <cell r="G33">
            <v>5500</v>
          </cell>
          <cell r="H33">
            <v>6000</v>
          </cell>
          <cell r="L33">
            <v>5.0697211914424791</v>
          </cell>
          <cell r="M33">
            <v>27883.466552933634</v>
          </cell>
        </row>
        <row r="34">
          <cell r="C34" t="str">
            <v>High tensile welded mesh</v>
          </cell>
          <cell r="D34" t="str">
            <v xml:space="preserve"> t</v>
          </cell>
          <cell r="E34">
            <v>5666.666666666667</v>
          </cell>
          <cell r="F34">
            <v>5000</v>
          </cell>
          <cell r="G34">
            <v>5500</v>
          </cell>
          <cell r="H34">
            <v>6500</v>
          </cell>
          <cell r="L34">
            <v>0.25348605957212395</v>
          </cell>
          <cell r="M34">
            <v>1436.4210042420357</v>
          </cell>
        </row>
        <row r="35">
          <cell r="C35" t="str">
            <v>CONCRETE</v>
          </cell>
          <cell r="M35">
            <v>0</v>
          </cell>
        </row>
        <row r="36">
          <cell r="C36" t="str">
            <v>50mm blinding layer to res. &amp; chambers</v>
          </cell>
          <cell r="D36" t="str">
            <v>m³</v>
          </cell>
          <cell r="E36">
            <v>816.66666666666663</v>
          </cell>
          <cell r="F36">
            <v>650</v>
          </cell>
          <cell r="G36">
            <v>1000</v>
          </cell>
          <cell r="H36">
            <v>800</v>
          </cell>
          <cell r="L36">
            <v>3.201146011371343</v>
          </cell>
          <cell r="M36">
            <v>2614.2692426199301</v>
          </cell>
        </row>
        <row r="37">
          <cell r="C37" t="str">
            <v>Strength concrete : 30MPa/20mm</v>
          </cell>
          <cell r="M37">
            <v>0</v>
          </cell>
        </row>
        <row r="38">
          <cell r="C38" t="str">
            <v>kl Reservoir incl. chambers</v>
          </cell>
          <cell r="D38" t="str">
            <v>m³</v>
          </cell>
          <cell r="E38">
            <v>866.66666666666663</v>
          </cell>
          <cell r="F38">
            <v>850</v>
          </cell>
          <cell r="G38">
            <v>1000</v>
          </cell>
          <cell r="H38">
            <v>750</v>
          </cell>
          <cell r="L38">
            <v>50.697211914424791</v>
          </cell>
          <cell r="M38">
            <v>43937.583659168151</v>
          </cell>
          <cell r="N38" t="str">
            <v>CAPACITY :</v>
          </cell>
          <cell r="O38">
            <v>150</v>
          </cell>
        </row>
        <row r="39">
          <cell r="C39" t="str">
            <v>UNFORMED SURFACE FINISHES</v>
          </cell>
          <cell r="M39">
            <v>0</v>
          </cell>
          <cell r="N39" t="str">
            <v>Vol. of concrete F/Slab</v>
          </cell>
          <cell r="O39">
            <v>14.115730056856714</v>
          </cell>
        </row>
        <row r="40">
          <cell r="C40" t="str">
            <v>a) Wood floated finish to blinding layer, chamber floor slabs, horizontal joints</v>
          </cell>
          <cell r="D40" t="str">
            <v>m²</v>
          </cell>
          <cell r="E40">
            <v>3.2166666666666668</v>
          </cell>
          <cell r="F40">
            <v>3</v>
          </cell>
          <cell r="G40">
            <v>3.15</v>
          </cell>
          <cell r="H40">
            <v>3.5</v>
          </cell>
          <cell r="L40">
            <v>64.022920227426852</v>
          </cell>
          <cell r="M40">
            <v>205.94039339822305</v>
          </cell>
          <cell r="N40" t="str">
            <v>Vol. of concrete R/Slab</v>
          </cell>
          <cell r="O40">
            <v>15.015730056856714</v>
          </cell>
        </row>
        <row r="41">
          <cell r="C41" t="str">
            <v>b) Steel floated finish to reservoir roof and floor slabs and chamber roof slabs</v>
          </cell>
          <cell r="D41" t="str">
            <v>m²</v>
          </cell>
          <cell r="E41">
            <v>4.75</v>
          </cell>
          <cell r="F41">
            <v>4.5</v>
          </cell>
          <cell r="G41">
            <v>4.3499999999999996</v>
          </cell>
          <cell r="H41">
            <v>5.4</v>
          </cell>
          <cell r="L41">
            <v>121.97864045485372</v>
          </cell>
          <cell r="M41">
            <v>579.39854216055517</v>
          </cell>
          <cell r="N41" t="str">
            <v>Vol. of concrete Column</v>
          </cell>
          <cell r="O41">
            <v>0.37699111843077521</v>
          </cell>
        </row>
        <row r="42">
          <cell r="C42" t="str">
            <v>JOINTS</v>
          </cell>
          <cell r="M42">
            <v>0</v>
          </cell>
          <cell r="N42" t="str">
            <v xml:space="preserve"> Walls</v>
          </cell>
          <cell r="O42">
            <v>19.388760682280587</v>
          </cell>
        </row>
        <row r="43">
          <cell r="C43" t="str">
            <v xml:space="preserve">Horizontal joint at base with water stop </v>
          </cell>
          <cell r="D43" t="str">
            <v>m</v>
          </cell>
          <cell r="E43">
            <v>61.433333333333337</v>
          </cell>
          <cell r="F43">
            <v>30</v>
          </cell>
          <cell r="G43">
            <v>54.3</v>
          </cell>
          <cell r="H43">
            <v>100</v>
          </cell>
          <cell r="L43">
            <v>25.851680909707451</v>
          </cell>
          <cell r="M43">
            <v>1588.1549305530277</v>
          </cell>
          <cell r="N43" t="str">
            <v>Chamber slabs</v>
          </cell>
          <cell r="O43">
            <v>1.7999999999999998</v>
          </cell>
        </row>
        <row r="44">
          <cell r="C44" t="str">
            <v>Horizontal at construction joint at intermediate level of reservoir wall</v>
          </cell>
          <cell r="D44" t="str">
            <v>m</v>
          </cell>
          <cell r="E44">
            <v>30</v>
          </cell>
          <cell r="F44">
            <v>25</v>
          </cell>
          <cell r="G44">
            <v>30</v>
          </cell>
          <cell r="H44">
            <v>35</v>
          </cell>
          <cell r="L44">
            <v>25.851680909707451</v>
          </cell>
          <cell r="M44">
            <v>775.55042729122351</v>
          </cell>
        </row>
        <row r="45">
          <cell r="C45" t="str">
            <v>MISCELLANEOUS</v>
          </cell>
          <cell r="M45">
            <v>0</v>
          </cell>
          <cell r="N45" t="str">
            <v>Total Vol. : Concrete</v>
          </cell>
          <cell r="O45">
            <v>50.697211914424791</v>
          </cell>
          <cell r="P45" t="str">
            <v>(m³)</v>
          </cell>
        </row>
        <row r="46">
          <cell r="C46" t="str">
            <v xml:space="preserve">Build in pipes </v>
          </cell>
          <cell r="D46" t="str">
            <v>No.</v>
          </cell>
          <cell r="E46">
            <v>83.333333333333329</v>
          </cell>
          <cell r="F46">
            <v>150</v>
          </cell>
          <cell r="G46">
            <v>45</v>
          </cell>
          <cell r="H46">
            <v>55</v>
          </cell>
          <cell r="L46">
            <v>7</v>
          </cell>
          <cell r="M46">
            <v>583.33333333333326</v>
          </cell>
        </row>
        <row r="47">
          <cell r="C47" t="str">
            <v xml:space="preserve">Install valves in chambers </v>
          </cell>
          <cell r="D47" t="str">
            <v>No.</v>
          </cell>
          <cell r="E47">
            <v>1033.3333333333333</v>
          </cell>
          <cell r="F47">
            <v>1800</v>
          </cell>
          <cell r="G47">
            <v>500</v>
          </cell>
          <cell r="H47">
            <v>800</v>
          </cell>
          <cell r="L47">
            <v>3</v>
          </cell>
          <cell r="M47">
            <v>3100</v>
          </cell>
        </row>
        <row r="48">
          <cell r="C48" t="str">
            <v>Water level indicator</v>
          </cell>
          <cell r="D48" t="str">
            <v>No.</v>
          </cell>
          <cell r="E48">
            <v>5533.333333333333</v>
          </cell>
          <cell r="F48">
            <v>5300</v>
          </cell>
          <cell r="G48">
            <v>5300</v>
          </cell>
          <cell r="H48">
            <v>6000</v>
          </cell>
          <cell r="L48">
            <v>1</v>
          </cell>
          <cell r="M48">
            <v>5533.333333333333</v>
          </cell>
        </row>
        <row r="49">
          <cell r="C49" t="str">
            <v>Supply of Valves</v>
          </cell>
          <cell r="D49" t="str">
            <v>No.</v>
          </cell>
          <cell r="E49">
            <v>2866.6666666666665</v>
          </cell>
          <cell r="F49">
            <v>2800</v>
          </cell>
          <cell r="G49">
            <v>2800</v>
          </cell>
          <cell r="H49">
            <v>3000</v>
          </cell>
          <cell r="L49">
            <v>3</v>
          </cell>
          <cell r="M49">
            <v>8600</v>
          </cell>
        </row>
        <row r="50">
          <cell r="C50" t="str">
            <v>Flow Meter</v>
          </cell>
          <cell r="D50" t="str">
            <v>No.</v>
          </cell>
          <cell r="E50">
            <v>3266.6666666666665</v>
          </cell>
          <cell r="F50">
            <v>4500</v>
          </cell>
          <cell r="G50">
            <v>1800</v>
          </cell>
          <cell r="H50">
            <v>3500</v>
          </cell>
          <cell r="L50">
            <v>1</v>
          </cell>
          <cell r="M50">
            <v>3266.6666666666665</v>
          </cell>
        </row>
        <row r="51">
          <cell r="C51" t="str">
            <v>Strainer</v>
          </cell>
          <cell r="D51" t="str">
            <v>No.</v>
          </cell>
          <cell r="E51">
            <v>1016.6666666666666</v>
          </cell>
          <cell r="F51">
            <v>1500</v>
          </cell>
          <cell r="G51">
            <v>650</v>
          </cell>
          <cell r="H51">
            <v>900</v>
          </cell>
          <cell r="L51">
            <v>1</v>
          </cell>
          <cell r="M51">
            <v>1016.6666666666666</v>
          </cell>
        </row>
        <row r="52">
          <cell r="C52" t="str">
            <v>LevelDex float valve</v>
          </cell>
          <cell r="D52" t="str">
            <v>No.</v>
          </cell>
          <cell r="E52">
            <v>6166.666666666667</v>
          </cell>
          <cell r="F52">
            <v>7000</v>
          </cell>
          <cell r="G52">
            <v>5500</v>
          </cell>
          <cell r="H52">
            <v>6000</v>
          </cell>
          <cell r="L52">
            <v>1</v>
          </cell>
          <cell r="M52">
            <v>6166.666666666667</v>
          </cell>
        </row>
        <row r="53">
          <cell r="C53" t="str">
            <v>50 Micron PVC sheeting , in two layers on top of walls as a bond breaker to roof slabs</v>
          </cell>
          <cell r="D53" t="str">
            <v>m</v>
          </cell>
          <cell r="E53">
            <v>4.42</v>
          </cell>
          <cell r="F53">
            <v>3</v>
          </cell>
          <cell r="G53">
            <v>6</v>
          </cell>
          <cell r="H53">
            <v>4.26</v>
          </cell>
          <cell r="L53">
            <v>51.703361819414901</v>
          </cell>
          <cell r="M53">
            <v>228.52885924181385</v>
          </cell>
        </row>
        <row r="54">
          <cell r="C54" t="str">
            <v>75 Micron PVC sheeting placed as bond breaker between base and blinding</v>
          </cell>
          <cell r="D54" t="str">
            <v>m²</v>
          </cell>
          <cell r="E54">
            <v>6.0666666666666664</v>
          </cell>
          <cell r="F54">
            <v>5</v>
          </cell>
          <cell r="G54">
            <v>8</v>
          </cell>
          <cell r="H54">
            <v>5.2</v>
          </cell>
          <cell r="L54">
            <v>56.462920227426856</v>
          </cell>
          <cell r="M54">
            <v>342.54171604638958</v>
          </cell>
        </row>
        <row r="55">
          <cell r="C55" t="str">
            <v>Manhole covers for :</v>
          </cell>
          <cell r="M55">
            <v>0</v>
          </cell>
        </row>
        <row r="56">
          <cell r="C56" t="str">
            <v xml:space="preserve">          a) Reservoirs</v>
          </cell>
          <cell r="D56" t="str">
            <v>No.</v>
          </cell>
          <cell r="E56">
            <v>603.33333333333337</v>
          </cell>
          <cell r="F56">
            <v>600</v>
          </cell>
          <cell r="G56">
            <v>600</v>
          </cell>
          <cell r="H56">
            <v>610</v>
          </cell>
          <cell r="L56">
            <v>1</v>
          </cell>
          <cell r="M56">
            <v>603.33333333333337</v>
          </cell>
        </row>
        <row r="57">
          <cell r="C57" t="str">
            <v xml:space="preserve">          b) Chambers</v>
          </cell>
          <cell r="D57" t="str">
            <v>No.</v>
          </cell>
          <cell r="E57">
            <v>603.33333333333337</v>
          </cell>
          <cell r="F57">
            <v>600</v>
          </cell>
          <cell r="G57">
            <v>600</v>
          </cell>
          <cell r="H57">
            <v>610</v>
          </cell>
          <cell r="L57">
            <v>3</v>
          </cell>
          <cell r="M57">
            <v>1810</v>
          </cell>
        </row>
        <row r="58">
          <cell r="C58" t="str">
            <v>Ladders : supply and install</v>
          </cell>
          <cell r="D58" t="str">
            <v>No.</v>
          </cell>
          <cell r="E58">
            <v>3100</v>
          </cell>
          <cell r="F58">
            <v>1800</v>
          </cell>
          <cell r="G58">
            <v>3000</v>
          </cell>
          <cell r="H58">
            <v>4500</v>
          </cell>
          <cell r="L58">
            <v>1</v>
          </cell>
          <cell r="M58">
            <v>3100</v>
          </cell>
        </row>
        <row r="59">
          <cell r="C59" t="str">
            <v>MEDIUM PRESSURE PIPELINES</v>
          </cell>
          <cell r="M59">
            <v>0</v>
          </cell>
        </row>
        <row r="60">
          <cell r="C60" t="str">
            <v>Supply &amp; place pipes and specials for :</v>
          </cell>
          <cell r="M60">
            <v>0</v>
          </cell>
        </row>
        <row r="61">
          <cell r="C61" t="str">
            <v xml:space="preserve">Inlet pipe </v>
          </cell>
          <cell r="D61" t="str">
            <v>No.</v>
          </cell>
          <cell r="E61">
            <v>1400</v>
          </cell>
          <cell r="F61">
            <v>1900</v>
          </cell>
          <cell r="G61">
            <v>1500</v>
          </cell>
          <cell r="H61">
            <v>800</v>
          </cell>
          <cell r="L61">
            <v>1</v>
          </cell>
          <cell r="M61">
            <v>1400</v>
          </cell>
        </row>
        <row r="62">
          <cell r="C62" t="str">
            <v xml:space="preserve">Outlet pipe </v>
          </cell>
          <cell r="D62" t="str">
            <v>No.</v>
          </cell>
          <cell r="E62">
            <v>1333.3333333333333</v>
          </cell>
          <cell r="F62">
            <v>1500</v>
          </cell>
          <cell r="G62">
            <v>1000</v>
          </cell>
          <cell r="H62">
            <v>1500</v>
          </cell>
          <cell r="L62">
            <v>1</v>
          </cell>
          <cell r="M62">
            <v>1333.3333333333333</v>
          </cell>
        </row>
        <row r="63">
          <cell r="C63" t="str">
            <v xml:space="preserve">Scour pipe </v>
          </cell>
          <cell r="D63" t="str">
            <v>No.</v>
          </cell>
          <cell r="E63">
            <v>833.33333333333337</v>
          </cell>
          <cell r="F63">
            <v>700</v>
          </cell>
          <cell r="G63">
            <v>1000</v>
          </cell>
          <cell r="H63">
            <v>800</v>
          </cell>
          <cell r="L63">
            <v>1</v>
          </cell>
          <cell r="M63">
            <v>833.33333333333337</v>
          </cell>
        </row>
        <row r="64">
          <cell r="C64" t="str">
            <v>Ventilation pipe</v>
          </cell>
          <cell r="D64" t="str">
            <v>No.</v>
          </cell>
          <cell r="E64">
            <v>766.66666666666663</v>
          </cell>
          <cell r="F64">
            <v>600</v>
          </cell>
          <cell r="G64">
            <v>800</v>
          </cell>
          <cell r="H64">
            <v>900</v>
          </cell>
          <cell r="L64">
            <v>4</v>
          </cell>
          <cell r="M64">
            <v>3066.6666666666665</v>
          </cell>
        </row>
        <row r="65">
          <cell r="C65" t="str">
            <v>Overflow pipe</v>
          </cell>
          <cell r="D65" t="str">
            <v>No.</v>
          </cell>
          <cell r="E65">
            <v>500</v>
          </cell>
          <cell r="F65">
            <v>500</v>
          </cell>
          <cell r="G65">
            <v>500</v>
          </cell>
          <cell r="H65">
            <v>500</v>
          </cell>
          <cell r="L65">
            <v>2</v>
          </cell>
          <cell r="M65">
            <v>1000</v>
          </cell>
        </row>
        <row r="66">
          <cell r="C66" t="str">
            <v>BEDDING (PIPES)</v>
          </cell>
          <cell r="M66">
            <v>0</v>
          </cell>
        </row>
        <row r="67">
          <cell r="C67" t="str">
            <v>Provision of bedding</v>
          </cell>
          <cell r="D67" t="str">
            <v>m³</v>
          </cell>
          <cell r="E67">
            <v>26.666666666666668</v>
          </cell>
          <cell r="F67">
            <v>30</v>
          </cell>
          <cell r="G67">
            <v>25</v>
          </cell>
          <cell r="H67">
            <v>25</v>
          </cell>
          <cell r="L67">
            <v>10</v>
          </cell>
          <cell r="M67">
            <v>266.66666666666669</v>
          </cell>
        </row>
        <row r="68">
          <cell r="C68" t="str">
            <v>BRICKWORK</v>
          </cell>
          <cell r="M68">
            <v>0</v>
          </cell>
        </row>
        <row r="69">
          <cell r="C69" t="str">
            <v>Brickwork to all chambers</v>
          </cell>
          <cell r="D69" t="str">
            <v>m²</v>
          </cell>
          <cell r="E69">
            <v>203.33333333333334</v>
          </cell>
          <cell r="F69">
            <v>180</v>
          </cell>
          <cell r="G69">
            <v>180</v>
          </cell>
          <cell r="H69">
            <v>250</v>
          </cell>
          <cell r="L69">
            <v>12.66</v>
          </cell>
          <cell r="M69">
            <v>2574.2000000000003</v>
          </cell>
        </row>
        <row r="70">
          <cell r="C70" t="str">
            <v>STERILEATION AND HYDROTESTING</v>
          </cell>
          <cell r="D70" t="str">
            <v>No.</v>
          </cell>
          <cell r="E70">
            <v>1166.6666666666667</v>
          </cell>
          <cell r="F70">
            <v>1000</v>
          </cell>
          <cell r="G70">
            <v>1500</v>
          </cell>
          <cell r="H70">
            <v>1000</v>
          </cell>
          <cell r="L70">
            <v>1</v>
          </cell>
          <cell r="M70">
            <v>1166.6666666666667</v>
          </cell>
        </row>
        <row r="72">
          <cell r="L72" t="str">
            <v xml:space="preserve"> Capacity (kl) :</v>
          </cell>
          <cell r="M72">
            <v>150</v>
          </cell>
        </row>
        <row r="73">
          <cell r="L73" t="str">
            <v>Cost :</v>
          </cell>
          <cell r="M73">
            <v>160975.65860402482</v>
          </cell>
        </row>
        <row r="74">
          <cell r="E74">
            <v>0.15</v>
          </cell>
          <cell r="L74" t="str">
            <v>P&amp;G's :</v>
          </cell>
          <cell r="M74">
            <v>24146.348790603723</v>
          </cell>
        </row>
        <row r="75">
          <cell r="L75" t="str">
            <v>Total Est. Cost :</v>
          </cell>
          <cell r="M75">
            <v>185122.00739462854</v>
          </cell>
        </row>
        <row r="76">
          <cell r="L76" t="str">
            <v>Cost / kl :</v>
          </cell>
          <cell r="M76">
            <v>1234.1467159641902</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ing Mains Ph2"/>
      <sheetName val="Reticulation Ph2"/>
    </sheetNames>
    <sheetDataSet>
      <sheetData sheetId="0" refreshError="1"/>
      <sheetData sheetId="1" refreshError="1">
        <row r="1">
          <cell r="A1" t="str">
            <v>E</v>
          </cell>
          <cell r="C1" t="str">
            <v>WILLOWVALE PHASE II : RETICULATION</v>
          </cell>
          <cell r="D1" t="str">
            <v>Unit</v>
          </cell>
          <cell r="E1" t="str">
            <v>Quantity</v>
          </cell>
          <cell r="F1" t="str">
            <v>Rate</v>
          </cell>
          <cell r="G1" t="str">
            <v>Amnt</v>
          </cell>
          <cell r="H1">
            <v>14440</v>
          </cell>
          <cell r="I1" t="str">
            <v>Total length of trenches (Less Shared Trench)</v>
          </cell>
        </row>
        <row r="2">
          <cell r="A2" t="str">
            <v>E1</v>
          </cell>
          <cell r="C2" t="str">
            <v>SITE CLEARANCE</v>
          </cell>
          <cell r="H2">
            <v>0.6</v>
          </cell>
          <cell r="I2" t="str">
            <v xml:space="preserve">Width of cleared area </v>
          </cell>
        </row>
        <row r="3">
          <cell r="B3" t="str">
            <v>8.2.1</v>
          </cell>
          <cell r="C3" t="str">
            <v>Clear and grub</v>
          </cell>
          <cell r="D3" t="str">
            <v>ha</v>
          </cell>
          <cell r="E3">
            <v>0.86639999999999995</v>
          </cell>
          <cell r="F3">
            <v>5000</v>
          </cell>
          <cell r="G3">
            <v>4332</v>
          </cell>
          <cell r="H3">
            <v>0.85</v>
          </cell>
          <cell r="I3" t="str">
            <v>Total depth of excavation</v>
          </cell>
        </row>
        <row r="4">
          <cell r="B4" t="str">
            <v>8.2.10</v>
          </cell>
          <cell r="C4" t="str">
            <v>Remove topsoil to nominal depth of 150mm and stockpile</v>
          </cell>
          <cell r="D4" t="str">
            <v>m³</v>
          </cell>
          <cell r="E4">
            <v>1299.5999999999999</v>
          </cell>
          <cell r="F4">
            <v>15</v>
          </cell>
          <cell r="G4">
            <v>19494</v>
          </cell>
          <cell r="H4">
            <v>6.3E-2</v>
          </cell>
          <cell r="I4" t="str">
            <v>Diameter of average pipe</v>
          </cell>
        </row>
        <row r="5">
          <cell r="A5" t="str">
            <v>E2</v>
          </cell>
          <cell r="C5" t="str">
            <v>EARTHWORKS (PIPE TRENCHES)</v>
          </cell>
          <cell r="G5">
            <v>0</v>
          </cell>
          <cell r="H5">
            <v>0.55000000000000004</v>
          </cell>
          <cell r="I5" t="str">
            <v>Width of excavated trench</v>
          </cell>
        </row>
        <row r="6">
          <cell r="B6" t="str">
            <v>PSD1.1(a)</v>
          </cell>
          <cell r="C6" t="str">
            <v>Excavation for trenches, backfill and compaction.</v>
          </cell>
          <cell r="G6">
            <v>0</v>
          </cell>
        </row>
        <row r="7">
          <cell r="C7" t="str">
            <v>Exceeding 0 m but not exceeding 0.75 m</v>
          </cell>
          <cell r="D7" t="str">
            <v xml:space="preserve"> m</v>
          </cell>
          <cell r="E7">
            <v>8806</v>
          </cell>
          <cell r="F7">
            <v>15</v>
          </cell>
          <cell r="G7">
            <v>132090</v>
          </cell>
        </row>
        <row r="8">
          <cell r="C8" t="str">
            <v>Exceeding 0.75 m but not exceeding 1.0 m</v>
          </cell>
          <cell r="D8" t="str">
            <v xml:space="preserve"> m</v>
          </cell>
          <cell r="E8">
            <v>5584</v>
          </cell>
          <cell r="F8">
            <v>19</v>
          </cell>
          <cell r="G8">
            <v>106096</v>
          </cell>
          <cell r="H8">
            <v>3</v>
          </cell>
          <cell r="I8" t="str">
            <v xml:space="preserve">No. of road crossings </v>
          </cell>
        </row>
        <row r="9">
          <cell r="C9" t="str">
            <v>Exceeding 1.0 m but not exceeding 2.0 m</v>
          </cell>
          <cell r="D9" t="str">
            <v>m</v>
          </cell>
          <cell r="E9">
            <v>50</v>
          </cell>
          <cell r="F9">
            <v>25</v>
          </cell>
          <cell r="G9">
            <v>1250</v>
          </cell>
          <cell r="H9">
            <v>8</v>
          </cell>
          <cell r="I9" t="str">
            <v>Width of road crossing</v>
          </cell>
        </row>
        <row r="10">
          <cell r="B10" t="str">
            <v>(b)</v>
          </cell>
          <cell r="G10">
            <v>0</v>
          </cell>
          <cell r="H10">
            <v>7215.5050000000001</v>
          </cell>
          <cell r="I10" t="str">
            <v>Total excavation  (m³)</v>
          </cell>
        </row>
        <row r="11">
          <cell r="C11" t="str">
            <v>Extra-over items C2.1 and C2.2 above for</v>
          </cell>
        </row>
        <row r="12">
          <cell r="C12" t="str">
            <v>Intermediate excavation</v>
          </cell>
          <cell r="D12" t="str">
            <v>m³</v>
          </cell>
          <cell r="E12">
            <v>721.55050000000006</v>
          </cell>
          <cell r="G12">
            <v>0</v>
          </cell>
          <cell r="H12">
            <v>0.1</v>
          </cell>
        </row>
        <row r="13">
          <cell r="C13" t="str">
            <v>Hard rock excavation</v>
          </cell>
          <cell r="D13" t="str">
            <v>m³</v>
          </cell>
          <cell r="E13">
            <v>360.77525000000003</v>
          </cell>
          <cell r="G13">
            <v>0</v>
          </cell>
          <cell r="H13">
            <v>0.05</v>
          </cell>
        </row>
        <row r="14">
          <cell r="B14" t="str">
            <v>8.3.2(c)</v>
          </cell>
          <cell r="C14" t="str">
            <v xml:space="preserve">Excavate and dispose of unsuitable material </v>
          </cell>
          <cell r="D14" t="str">
            <v>m³</v>
          </cell>
          <cell r="E14">
            <v>144.31010000000001</v>
          </cell>
          <cell r="G14">
            <v>0</v>
          </cell>
          <cell r="H14">
            <v>0.02</v>
          </cell>
        </row>
        <row r="15">
          <cell r="B15" t="str">
            <v>8.3.3</v>
          </cell>
          <cell r="C15" t="str">
            <v>Excavation Ancillaries</v>
          </cell>
          <cell r="G15">
            <v>0</v>
          </cell>
        </row>
        <row r="16">
          <cell r="B16" t="str">
            <v>8.3.3.1</v>
          </cell>
          <cell r="C16" t="str">
            <v>Make up deficiency in back-fill material (Provisional)</v>
          </cell>
          <cell r="D16" t="str">
            <v>m³</v>
          </cell>
          <cell r="E16">
            <v>165.956615</v>
          </cell>
          <cell r="G16">
            <v>0</v>
          </cell>
          <cell r="H16">
            <v>1.1499999999999999</v>
          </cell>
        </row>
        <row r="17">
          <cell r="B17" t="str">
            <v>8.3.3.2</v>
          </cell>
          <cell r="C17" t="str">
            <v>Opening up and closing down of designated borrow pit</v>
          </cell>
          <cell r="D17" t="str">
            <v>Sum</v>
          </cell>
          <cell r="E17">
            <v>0</v>
          </cell>
          <cell r="G17">
            <v>0</v>
          </cell>
          <cell r="J17" t="str">
            <v>Length of shared trench - excavation excluded from Reticulation section (measured under bulk mains)</v>
          </cell>
        </row>
        <row r="18">
          <cell r="B18" t="str">
            <v>8.3.3.3</v>
          </cell>
          <cell r="C18" t="str">
            <v>Compaction in road reserves</v>
          </cell>
          <cell r="D18" t="str">
            <v>m³</v>
          </cell>
          <cell r="E18">
            <v>11.22</v>
          </cell>
          <cell r="G18">
            <v>0</v>
          </cell>
        </row>
        <row r="19">
          <cell r="B19" t="str">
            <v>8.3.6</v>
          </cell>
          <cell r="C19" t="str">
            <v>Finishing</v>
          </cell>
          <cell r="G19">
            <v>0</v>
          </cell>
          <cell r="J19">
            <v>4269</v>
          </cell>
          <cell r="K19">
            <v>1350</v>
          </cell>
          <cell r="L19">
            <v>2875</v>
          </cell>
          <cell r="N19">
            <v>8494</v>
          </cell>
        </row>
        <row r="20">
          <cell r="B20" t="str">
            <v>8.3.6.1</v>
          </cell>
          <cell r="C20" t="str">
            <v>Reinstate gravel road surfaces</v>
          </cell>
          <cell r="D20" t="str">
            <v>m²</v>
          </cell>
          <cell r="E20">
            <v>12</v>
          </cell>
          <cell r="G20">
            <v>0</v>
          </cell>
        </row>
        <row r="21">
          <cell r="A21" t="str">
            <v>E3</v>
          </cell>
          <cell r="C21" t="str">
            <v>MEDIUM PRESSURE PIPELINES</v>
          </cell>
          <cell r="G21">
            <v>0</v>
          </cell>
          <cell r="J21" t="str">
            <v>Reticulation</v>
          </cell>
        </row>
        <row r="22">
          <cell r="B22" t="str">
            <v>8.2.1</v>
          </cell>
          <cell r="C22" t="str">
            <v>Supply, lay and bed pipes complete with couplings for :</v>
          </cell>
          <cell r="G22">
            <v>0</v>
          </cell>
          <cell r="J22" t="str">
            <v>DADAMBA</v>
          </cell>
          <cell r="K22" t="str">
            <v>LUBOMVINI</v>
          </cell>
          <cell r="L22" t="str">
            <v>NTLABANE</v>
          </cell>
          <cell r="N22" t="str">
            <v>TOTAL</v>
          </cell>
        </row>
        <row r="23">
          <cell r="A23" t="str">
            <v>HDPE</v>
          </cell>
          <cell r="C23" t="str">
            <v>32 mm NB class 10</v>
          </cell>
          <cell r="D23" t="str">
            <v>m</v>
          </cell>
          <cell r="E23">
            <v>8000</v>
          </cell>
          <cell r="G23">
            <v>0</v>
          </cell>
          <cell r="I23">
            <v>32</v>
          </cell>
          <cell r="J23">
            <v>3178</v>
          </cell>
          <cell r="K23">
            <v>2143</v>
          </cell>
          <cell r="L23">
            <v>2675</v>
          </cell>
          <cell r="N23">
            <v>7996</v>
          </cell>
        </row>
        <row r="24">
          <cell r="C24" t="str">
            <v>50 mm NB class 10</v>
          </cell>
          <cell r="D24" t="str">
            <v>m</v>
          </cell>
          <cell r="E24">
            <v>2600</v>
          </cell>
          <cell r="G24">
            <v>0</v>
          </cell>
          <cell r="H24" t="str">
            <v>HDPE</v>
          </cell>
          <cell r="I24">
            <v>50</v>
          </cell>
          <cell r="J24">
            <v>1088</v>
          </cell>
          <cell r="K24">
            <v>542</v>
          </cell>
          <cell r="L24">
            <v>888</v>
          </cell>
          <cell r="N24">
            <v>2518</v>
          </cell>
        </row>
        <row r="25">
          <cell r="C25" t="str">
            <v>63 mm NB class 10</v>
          </cell>
          <cell r="D25" t="str">
            <v>m</v>
          </cell>
          <cell r="E25">
            <v>6400</v>
          </cell>
          <cell r="G25">
            <v>0</v>
          </cell>
          <cell r="H25">
            <v>17300</v>
          </cell>
          <cell r="I25" t="str">
            <v>63/9</v>
          </cell>
          <cell r="J25">
            <v>5154</v>
          </cell>
          <cell r="K25">
            <v>398</v>
          </cell>
          <cell r="L25">
            <v>825</v>
          </cell>
          <cell r="N25">
            <v>6377</v>
          </cell>
        </row>
        <row r="26">
          <cell r="C26" t="str">
            <v>63 mm NB class 12</v>
          </cell>
          <cell r="D26" t="str">
            <v>m</v>
          </cell>
          <cell r="E26">
            <v>300</v>
          </cell>
          <cell r="I26" t="str">
            <v>63/12</v>
          </cell>
          <cell r="J26">
            <v>270</v>
          </cell>
          <cell r="N26">
            <v>270</v>
          </cell>
        </row>
        <row r="27">
          <cell r="A27" t="str">
            <v>mPVC</v>
          </cell>
          <cell r="C27" t="str">
            <v>75 mm NB class 9</v>
          </cell>
          <cell r="D27" t="str">
            <v>m</v>
          </cell>
          <cell r="E27">
            <v>4148</v>
          </cell>
          <cell r="G27">
            <v>0</v>
          </cell>
          <cell r="I27">
            <v>75</v>
          </cell>
          <cell r="J27">
            <v>535</v>
          </cell>
          <cell r="K27">
            <v>2013</v>
          </cell>
          <cell r="L27">
            <v>1600</v>
          </cell>
          <cell r="N27">
            <v>4148</v>
          </cell>
        </row>
        <row r="28">
          <cell r="C28" t="str">
            <v>90 mm NB class 9</v>
          </cell>
          <cell r="D28" t="str">
            <v>m</v>
          </cell>
          <cell r="E28">
            <v>1486</v>
          </cell>
          <cell r="G28">
            <v>0</v>
          </cell>
          <cell r="I28">
            <v>90</v>
          </cell>
          <cell r="L28">
            <v>1486</v>
          </cell>
          <cell r="N28">
            <v>1486</v>
          </cell>
        </row>
        <row r="29">
          <cell r="C29" t="str">
            <v>110 mm NB class 9</v>
          </cell>
          <cell r="D29" t="str">
            <v>m</v>
          </cell>
          <cell r="E29">
            <v>0</v>
          </cell>
          <cell r="G29">
            <v>0</v>
          </cell>
          <cell r="I29">
            <v>110</v>
          </cell>
          <cell r="N29">
            <v>0</v>
          </cell>
        </row>
        <row r="30">
          <cell r="D30" t="str">
            <v>m</v>
          </cell>
          <cell r="G30">
            <v>0</v>
          </cell>
          <cell r="H30" t="str">
            <v>PVC</v>
          </cell>
          <cell r="I30" t="str">
            <v>Standpipes</v>
          </cell>
          <cell r="J30">
            <v>29</v>
          </cell>
          <cell r="K30">
            <v>13</v>
          </cell>
          <cell r="L30">
            <v>23</v>
          </cell>
          <cell r="N30">
            <v>65</v>
          </cell>
        </row>
        <row r="31">
          <cell r="D31" t="str">
            <v>m</v>
          </cell>
          <cell r="G31">
            <v>0</v>
          </cell>
          <cell r="I31" t="str">
            <v>Chambers</v>
          </cell>
          <cell r="J31">
            <v>1</v>
          </cell>
          <cell r="K31">
            <v>1</v>
          </cell>
          <cell r="L31">
            <v>0</v>
          </cell>
          <cell r="N31">
            <v>2</v>
          </cell>
        </row>
        <row r="32">
          <cell r="D32" t="str">
            <v>m</v>
          </cell>
          <cell r="G32">
            <v>0</v>
          </cell>
          <cell r="H32">
            <v>5634</v>
          </cell>
          <cell r="I32" t="str">
            <v>BPT</v>
          </cell>
          <cell r="J32">
            <v>0</v>
          </cell>
          <cell r="K32">
            <v>0</v>
          </cell>
          <cell r="L32">
            <v>0</v>
          </cell>
          <cell r="N32">
            <v>0</v>
          </cell>
        </row>
        <row r="33">
          <cell r="I33" t="str">
            <v>Valves</v>
          </cell>
          <cell r="J33">
            <v>2</v>
          </cell>
          <cell r="K33">
            <v>1</v>
          </cell>
          <cell r="L33">
            <v>2</v>
          </cell>
          <cell r="N33">
            <v>5</v>
          </cell>
        </row>
        <row r="34">
          <cell r="C34" t="str">
            <v>Total length of pipe sleeves to be used for road X-ing's</v>
          </cell>
          <cell r="D34" t="str">
            <v>m</v>
          </cell>
          <cell r="E34">
            <v>36</v>
          </cell>
          <cell r="G34">
            <v>0</v>
          </cell>
          <cell r="J34">
            <v>10225</v>
          </cell>
          <cell r="K34">
            <v>5096</v>
          </cell>
          <cell r="L34">
            <v>7474</v>
          </cell>
        </row>
        <row r="35">
          <cell r="B35" t="str">
            <v>8.2.13</v>
          </cell>
          <cell r="C35" t="str">
            <v xml:space="preserve">Valve and hydrant chambers </v>
          </cell>
          <cell r="D35" t="str">
            <v>No.</v>
          </cell>
          <cell r="E35">
            <v>2</v>
          </cell>
          <cell r="G35">
            <v>0</v>
          </cell>
        </row>
        <row r="36">
          <cell r="B36" t="str">
            <v>8.2.15</v>
          </cell>
          <cell r="C36" t="str">
            <v>Special wrapping in corrosive soils</v>
          </cell>
          <cell r="D36" t="str">
            <v>m</v>
          </cell>
          <cell r="E36">
            <v>0</v>
          </cell>
          <cell r="G36">
            <v>0</v>
          </cell>
          <cell r="L36" t="str">
            <v xml:space="preserve">Total length of reticulation piping (m)  </v>
          </cell>
          <cell r="N36">
            <v>22795</v>
          </cell>
        </row>
        <row r="37">
          <cell r="C37" t="str">
            <v>Supply and install PI and route markers</v>
          </cell>
          <cell r="D37" t="str">
            <v>No.</v>
          </cell>
          <cell r="E37">
            <v>9.39</v>
          </cell>
          <cell r="G37">
            <v>0</v>
          </cell>
        </row>
        <row r="38">
          <cell r="A38" t="str">
            <v>E4</v>
          </cell>
          <cell r="C38" t="str">
            <v>BEDDING (PIPES)</v>
          </cell>
          <cell r="G38">
            <v>0</v>
          </cell>
          <cell r="J38" t="str">
            <v xml:space="preserve">Selected Fill </v>
          </cell>
          <cell r="K38" t="str">
            <v>Diameter</v>
          </cell>
          <cell r="L38" t="str">
            <v>Area m²</v>
          </cell>
          <cell r="N38" t="str">
            <v>m³</v>
          </cell>
        </row>
        <row r="39">
          <cell r="B39" t="str">
            <v>PSLB.2.1</v>
          </cell>
          <cell r="C39" t="str">
            <v>Bedding for PVC pipes</v>
          </cell>
          <cell r="D39" t="str">
            <v>m³</v>
          </cell>
          <cell r="E39">
            <v>338.03999999999996</v>
          </cell>
          <cell r="G39">
            <v>0</v>
          </cell>
          <cell r="J39" t="str">
            <v>PVC</v>
          </cell>
          <cell r="K39" t="str">
            <v>ø110 mm</v>
          </cell>
          <cell r="L39">
            <v>0.24860000000000002</v>
          </cell>
          <cell r="N39">
            <v>0</v>
          </cell>
        </row>
        <row r="40">
          <cell r="C40" t="str">
            <v>Selected fill material</v>
          </cell>
          <cell r="D40" t="str">
            <v>m³</v>
          </cell>
          <cell r="E40">
            <v>3648.0046400000001</v>
          </cell>
          <cell r="G40">
            <v>0</v>
          </cell>
          <cell r="J40" t="str">
            <v>PVC</v>
          </cell>
          <cell r="K40" t="str">
            <v>ø90 mm</v>
          </cell>
          <cell r="L40">
            <v>0.23860000000000001</v>
          </cell>
          <cell r="N40">
            <v>354.55959999999999</v>
          </cell>
        </row>
        <row r="41">
          <cell r="C41" t="str">
            <v>STANDPIPES</v>
          </cell>
          <cell r="D41" t="str">
            <v>No.</v>
          </cell>
          <cell r="E41">
            <v>65</v>
          </cell>
          <cell r="G41">
            <v>0</v>
          </cell>
          <cell r="J41" t="str">
            <v>PVC</v>
          </cell>
          <cell r="K41" t="str">
            <v>ø75 mm</v>
          </cell>
          <cell r="L41">
            <v>0.23357999999999998</v>
          </cell>
          <cell r="N41">
            <v>968.88983999999994</v>
          </cell>
        </row>
        <row r="42">
          <cell r="C42" t="str">
            <v>10,000 L Polyethelene tanks</v>
          </cell>
          <cell r="D42" t="str">
            <v>No.</v>
          </cell>
          <cell r="E42">
            <v>0</v>
          </cell>
          <cell r="G42">
            <v>0</v>
          </cell>
          <cell r="J42" t="str">
            <v>HDPE</v>
          </cell>
          <cell r="K42" t="str">
            <v>ø63 mm</v>
          </cell>
          <cell r="L42">
            <v>0.14188299999999998</v>
          </cell>
          <cell r="N42">
            <v>908.05119999999988</v>
          </cell>
        </row>
        <row r="43">
          <cell r="G43">
            <v>0</v>
          </cell>
          <cell r="J43" t="str">
            <v>HDPE</v>
          </cell>
          <cell r="K43" t="str">
            <v>ø50 mm</v>
          </cell>
          <cell r="L43">
            <v>0.13804000000000002</v>
          </cell>
          <cell r="N43">
            <v>358.90400000000005</v>
          </cell>
        </row>
        <row r="44">
          <cell r="G44">
            <v>0</v>
          </cell>
          <cell r="J44" t="str">
            <v>HDPE</v>
          </cell>
          <cell r="K44" t="str">
            <v>ø32 mm</v>
          </cell>
          <cell r="L44">
            <v>0.13220000000000001</v>
          </cell>
          <cell r="N44">
            <v>1057.6000000000001</v>
          </cell>
        </row>
        <row r="45">
          <cell r="G45">
            <v>0</v>
          </cell>
        </row>
        <row r="46">
          <cell r="G46">
            <v>0</v>
          </cell>
          <cell r="K46" t="str">
            <v>Total selected fill (m³)</v>
          </cell>
          <cell r="N46">
            <v>3648.0046400000001</v>
          </cell>
        </row>
        <row r="47">
          <cell r="G47">
            <v>0</v>
          </cell>
        </row>
        <row r="48">
          <cell r="G48">
            <v>0</v>
          </cell>
          <cell r="J48" t="str">
            <v>Bedding</v>
          </cell>
          <cell r="K48" t="str">
            <v>PVC</v>
          </cell>
          <cell r="L48">
            <v>0.06</v>
          </cell>
          <cell r="N48">
            <v>338.03999999999996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VER"/>
      <sheetName val="SUMMARY1"/>
      <sheetName val="TASKS"/>
      <sheetName val="MOS"/>
      <sheetName val="CONTIN"/>
      <sheetName val="VO's"/>
      <sheetName val="DEDUCT"/>
      <sheetName val="C"/>
      <sheetName val="DB"/>
      <sheetName val="LB"/>
      <sheetName val="DM"/>
      <sheetName val="LD"/>
      <sheetName val="LE"/>
      <sheetName val="ME"/>
      <sheetName val="PMFS"/>
      <sheetName val="MH"/>
      <sheetName val="MJ"/>
      <sheetName val="MK"/>
      <sheetName val="MM"/>
      <sheetName val="Summary"/>
      <sheetName val="SUM"/>
      <sheetName val="ESCAL"/>
      <sheetName val="R&amp;F"/>
      <sheetName val="D"/>
      <sheetName val="DK"/>
      <sheetName val="L "/>
      <sheetName val="LE "/>
      <sheetName val="LF"/>
    </sheetNames>
    <sheetDataSet>
      <sheetData sheetId="0" refreshError="1">
        <row r="1">
          <cell r="C1" t="str">
            <v>UNIT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31A"/>
      <sheetName val="9431C"/>
      <sheetName val="9431D"/>
      <sheetName val="9431G"/>
      <sheetName val="9431L"/>
      <sheetName val="9431P"/>
      <sheetName val="ALTERNATIVE"/>
      <sheetName val="Summary"/>
    </sheetNames>
    <sheetDataSet>
      <sheetData sheetId="0" refreshError="1">
        <row r="1">
          <cell r="C1" t="str">
            <v>SHORT DESCRIPTION</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1 WP 3B P&amp;Gs"/>
      <sheetName val="Sch 2 WP 3B SHERQ"/>
      <sheetName val="Sch 3 WP 3B Prov Sums"/>
      <sheetName val="Sch 4 WP 3B Automation"/>
      <sheetName val="Sch 5 WP 3B Civil"/>
      <sheetName val="Sch 6 WP 3B Electr"/>
      <sheetName val="Sch 7 WP 3B Mech"/>
      <sheetName val="Sch 8 WP 3B Pipelines"/>
      <sheetName val="Sch 9 WP 3B CP"/>
      <sheetName val="Summary"/>
    </sheetNames>
    <sheetDataSet>
      <sheetData sheetId="0">
        <row r="1">
          <cell r="G1" t="str">
            <v>ZB Sludge Pipeline</v>
          </cell>
        </row>
        <row r="3">
          <cell r="G3">
            <v>44470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9"/>
  <sheetViews>
    <sheetView showWhiteSpace="0" view="pageBreakPreview" topLeftCell="A8" zoomScaleNormal="100" zoomScaleSheetLayoutView="100" workbookViewId="0">
      <selection activeCell="C28" sqref="C28"/>
    </sheetView>
  </sheetViews>
  <sheetFormatPr defaultColWidth="9.1796875" defaultRowHeight="12.5" x14ac:dyDescent="0.25"/>
  <cols>
    <col min="1" max="6" width="9.1796875" style="993"/>
    <col min="7" max="7" width="11.26953125" style="993" customWidth="1"/>
    <col min="8" max="16384" width="9.1796875" style="993"/>
  </cols>
  <sheetData>
    <row r="1" spans="1:7" x14ac:dyDescent="0.25">
      <c r="A1" s="987"/>
      <c r="B1" s="988"/>
      <c r="C1" s="989"/>
      <c r="D1" s="988"/>
      <c r="E1" s="990"/>
      <c r="F1" s="991"/>
      <c r="G1" s="992"/>
    </row>
    <row r="2" spans="1:7" x14ac:dyDescent="0.25">
      <c r="A2" s="987"/>
      <c r="B2" s="988"/>
      <c r="C2" s="994"/>
      <c r="D2" s="988"/>
      <c r="E2" s="995"/>
      <c r="F2" s="991"/>
      <c r="G2" s="992"/>
    </row>
    <row r="3" spans="1:7" x14ac:dyDescent="0.25">
      <c r="A3" s="987"/>
      <c r="B3" s="988"/>
      <c r="C3" s="996"/>
      <c r="D3" s="997"/>
      <c r="E3" s="998"/>
      <c r="F3" s="999"/>
      <c r="G3" s="1000"/>
    </row>
    <row r="4" spans="1:7" x14ac:dyDescent="0.25">
      <c r="A4" s="1001"/>
      <c r="B4" s="988"/>
      <c r="C4" s="997"/>
      <c r="D4" s="988"/>
      <c r="E4" s="1002"/>
      <c r="F4" s="1003"/>
      <c r="G4" s="1003"/>
    </row>
    <row r="5" spans="1:7" x14ac:dyDescent="0.25">
      <c r="A5" s="1001"/>
      <c r="B5" s="988"/>
      <c r="C5" s="997"/>
      <c r="D5" s="988"/>
      <c r="E5" s="1002"/>
      <c r="F5" s="1003"/>
      <c r="G5" s="1003"/>
    </row>
    <row r="6" spans="1:7" x14ac:dyDescent="0.25">
      <c r="A6" s="1001"/>
      <c r="B6" s="988"/>
      <c r="C6" s="997"/>
      <c r="D6" s="988"/>
      <c r="E6" s="1002"/>
      <c r="F6" s="1003"/>
      <c r="G6" s="1003"/>
    </row>
    <row r="7" spans="1:7" ht="13" x14ac:dyDescent="0.25">
      <c r="A7" s="1004"/>
      <c r="B7" s="1987"/>
      <c r="C7" s="1005"/>
      <c r="D7" s="1006"/>
      <c r="E7" s="1006"/>
      <c r="F7" s="1007"/>
      <c r="G7" s="1007"/>
    </row>
    <row r="8" spans="1:7" ht="13" x14ac:dyDescent="0.25">
      <c r="A8" s="1008"/>
      <c r="B8" s="1987"/>
      <c r="C8" s="1005"/>
      <c r="D8" s="1006"/>
      <c r="E8" s="1006"/>
      <c r="F8" s="1007"/>
      <c r="G8" s="1007"/>
    </row>
    <row r="9" spans="1:7" ht="13" x14ac:dyDescent="0.25">
      <c r="A9" s="1008"/>
      <c r="B9" s="1006"/>
      <c r="C9" s="1005"/>
      <c r="D9" s="1006"/>
      <c r="E9" s="1006"/>
      <c r="F9" s="1007"/>
      <c r="G9" s="1007"/>
    </row>
    <row r="10" spans="1:7" ht="13" x14ac:dyDescent="0.25">
      <c r="A10" s="1008"/>
      <c r="B10" s="1006"/>
      <c r="C10" s="1005"/>
      <c r="D10" s="1006"/>
      <c r="E10" s="1006"/>
      <c r="F10" s="1007"/>
      <c r="G10" s="1007"/>
    </row>
    <row r="11" spans="1:7" ht="13" x14ac:dyDescent="0.25">
      <c r="A11" s="1008"/>
      <c r="B11" s="1006"/>
      <c r="C11" s="1005"/>
      <c r="D11" s="1006"/>
      <c r="E11" s="1006"/>
      <c r="F11" s="1007"/>
      <c r="G11" s="1007"/>
    </row>
    <row r="12" spans="1:7" ht="13" x14ac:dyDescent="0.25">
      <c r="A12" s="1008"/>
      <c r="B12" s="1006"/>
      <c r="C12" s="1005"/>
      <c r="D12" s="1009" t="s">
        <v>1095</v>
      </c>
      <c r="E12" s="1006"/>
      <c r="F12" s="1007"/>
      <c r="G12" s="1007"/>
    </row>
    <row r="13" spans="1:7" x14ac:dyDescent="0.25">
      <c r="A13" s="1008"/>
      <c r="B13" s="1006"/>
      <c r="C13" s="1010"/>
      <c r="D13" s="1006"/>
      <c r="E13" s="1006"/>
      <c r="F13" s="1007"/>
      <c r="G13" s="1007"/>
    </row>
    <row r="14" spans="1:7" x14ac:dyDescent="0.25">
      <c r="A14" s="1008"/>
      <c r="B14" s="1011"/>
      <c r="C14" s="1012"/>
      <c r="D14" s="1006"/>
      <c r="E14" s="1006"/>
      <c r="F14" s="1007"/>
      <c r="G14" s="1007"/>
    </row>
    <row r="15" spans="1:7" ht="13" x14ac:dyDescent="0.3">
      <c r="A15" s="1013" t="s">
        <v>1096</v>
      </c>
      <c r="B15" s="1014"/>
      <c r="C15" s="1005"/>
      <c r="D15" s="1047"/>
      <c r="E15" s="1015"/>
      <c r="F15" s="1015"/>
      <c r="G15" s="1015"/>
    </row>
    <row r="16" spans="1:7" ht="13" x14ac:dyDescent="0.25">
      <c r="A16" s="1016"/>
      <c r="B16" s="1017"/>
      <c r="C16" s="1005"/>
      <c r="D16" s="1015"/>
      <c r="E16" s="1015"/>
      <c r="F16" s="1015"/>
      <c r="G16" s="1015"/>
    </row>
    <row r="17" spans="1:7" ht="13" x14ac:dyDescent="0.25">
      <c r="A17" s="1016"/>
      <c r="B17" s="1017"/>
      <c r="C17" s="1005"/>
      <c r="D17" s="1017"/>
      <c r="E17" s="1017"/>
      <c r="F17" s="1018"/>
      <c r="G17" s="1018"/>
    </row>
    <row r="18" spans="1:7" ht="12.75" customHeight="1" x14ac:dyDescent="0.3">
      <c r="A18" s="1013" t="s">
        <v>1097</v>
      </c>
      <c r="B18" s="1017"/>
      <c r="C18" s="1988" t="s">
        <v>2749</v>
      </c>
      <c r="D18" s="1988"/>
      <c r="E18" s="1988"/>
      <c r="F18" s="1988"/>
      <c r="G18" s="1988"/>
    </row>
    <row r="19" spans="1:7" ht="165.75" customHeight="1" x14ac:dyDescent="0.25">
      <c r="A19" s="1016"/>
      <c r="B19" s="1017"/>
      <c r="C19" s="1988"/>
      <c r="D19" s="1988"/>
      <c r="E19" s="1988"/>
      <c r="F19" s="1988"/>
      <c r="G19" s="1988"/>
    </row>
    <row r="20" spans="1:7" ht="13" x14ac:dyDescent="0.25">
      <c r="A20" s="1016"/>
      <c r="B20" s="1017"/>
      <c r="C20" s="1019"/>
      <c r="D20" s="1017"/>
      <c r="E20" s="1017"/>
      <c r="F20" s="1018"/>
      <c r="G20" s="1018"/>
    </row>
    <row r="21" spans="1:7" ht="13" x14ac:dyDescent="0.3">
      <c r="A21" s="1013" t="s">
        <v>1098</v>
      </c>
      <c r="B21" s="1017"/>
      <c r="C21" s="1005"/>
      <c r="D21" s="1020" t="s">
        <v>1167</v>
      </c>
      <c r="E21" s="1017"/>
      <c r="F21" s="1018"/>
      <c r="G21" s="1018"/>
    </row>
    <row r="22" spans="1:7" ht="13" x14ac:dyDescent="0.25">
      <c r="A22" s="1016"/>
      <c r="B22" s="1017"/>
      <c r="C22" s="1005"/>
      <c r="D22" s="1017"/>
      <c r="E22" s="1017"/>
      <c r="F22" s="1018"/>
      <c r="G22" s="1021"/>
    </row>
    <row r="23" spans="1:7" ht="13" x14ac:dyDescent="0.25">
      <c r="A23" s="1022" t="s">
        <v>1099</v>
      </c>
      <c r="B23" s="1023"/>
      <c r="C23" s="1024"/>
      <c r="D23" s="1164" t="s">
        <v>2758</v>
      </c>
      <c r="E23" s="1023"/>
      <c r="F23" s="1025"/>
      <c r="G23" s="1026"/>
    </row>
    <row r="24" spans="1:7" x14ac:dyDescent="0.25">
      <c r="A24" s="1008"/>
      <c r="B24" s="1006"/>
      <c r="C24" s="1012"/>
      <c r="D24" s="1011"/>
      <c r="E24" s="1006"/>
      <c r="F24" s="1007"/>
      <c r="G24" s="1027"/>
    </row>
    <row r="25" spans="1:7" x14ac:dyDescent="0.25">
      <c r="A25" s="1008"/>
      <c r="B25" s="1006"/>
      <c r="C25" s="1010"/>
      <c r="D25" s="1006"/>
      <c r="E25" s="1006"/>
      <c r="F25" s="1007"/>
      <c r="G25" s="1027"/>
    </row>
    <row r="26" spans="1:7" x14ac:dyDescent="0.25">
      <c r="A26" s="1008"/>
      <c r="B26" s="1006"/>
      <c r="C26" s="1010"/>
      <c r="D26" s="1011"/>
      <c r="E26" s="1006"/>
      <c r="F26" s="1007"/>
      <c r="G26" s="1027"/>
    </row>
    <row r="27" spans="1:7" x14ac:dyDescent="0.25">
      <c r="A27" s="1008"/>
      <c r="B27" s="1006"/>
      <c r="C27" s="1010"/>
      <c r="D27" s="1006"/>
      <c r="E27" s="1006"/>
      <c r="F27" s="1007"/>
      <c r="G27" s="1027"/>
    </row>
    <row r="28" spans="1:7" x14ac:dyDescent="0.25">
      <c r="A28" s="1008"/>
      <c r="B28" s="1006"/>
      <c r="C28" s="1010"/>
      <c r="D28" s="1011"/>
      <c r="E28" s="1006"/>
      <c r="F28" s="1007"/>
      <c r="G28" s="1027"/>
    </row>
    <row r="29" spans="1:7" x14ac:dyDescent="0.25">
      <c r="A29" s="1008"/>
      <c r="B29" s="1006"/>
      <c r="C29" s="1010"/>
      <c r="D29" s="1011"/>
      <c r="E29" s="1006"/>
      <c r="F29" s="1007"/>
      <c r="G29" s="1027"/>
    </row>
    <row r="30" spans="1:7" ht="13" x14ac:dyDescent="0.25">
      <c r="A30" s="1008"/>
      <c r="B30" s="1006"/>
      <c r="C30" s="1005"/>
      <c r="D30" s="1011"/>
      <c r="E30" s="1006"/>
      <c r="F30" s="1007"/>
      <c r="G30" s="1027"/>
    </row>
    <row r="31" spans="1:7" x14ac:dyDescent="0.25">
      <c r="A31" s="1008"/>
      <c r="B31" s="1006"/>
      <c r="C31" s="1010"/>
      <c r="D31" s="1011"/>
      <c r="E31" s="1006"/>
      <c r="F31" s="1007"/>
      <c r="G31" s="1027"/>
    </row>
    <row r="32" spans="1:7" x14ac:dyDescent="0.25">
      <c r="A32" s="1008"/>
      <c r="B32" s="1006"/>
      <c r="C32" s="1010"/>
      <c r="D32" s="1011"/>
      <c r="E32" s="1006"/>
      <c r="F32" s="1007"/>
      <c r="G32" s="1027"/>
    </row>
    <row r="33" spans="1:7" x14ac:dyDescent="0.25">
      <c r="A33" s="1008"/>
      <c r="B33" s="1006"/>
      <c r="C33" s="1010"/>
      <c r="D33" s="1011"/>
      <c r="E33" s="1006"/>
      <c r="F33" s="1007"/>
      <c r="G33" s="1027"/>
    </row>
    <row r="34" spans="1:7" x14ac:dyDescent="0.25">
      <c r="A34" s="1008"/>
      <c r="B34" s="1006"/>
      <c r="C34" s="1010"/>
      <c r="D34" s="1011"/>
      <c r="E34" s="1006"/>
      <c r="F34" s="1007"/>
      <c r="G34" s="1027"/>
    </row>
    <row r="35" spans="1:7" x14ac:dyDescent="0.25">
      <c r="A35" s="1008"/>
      <c r="B35" s="1006"/>
      <c r="C35" s="1010"/>
      <c r="D35" s="1011"/>
      <c r="E35" s="1006"/>
      <c r="F35" s="1007"/>
      <c r="G35" s="1007"/>
    </row>
    <row r="36" spans="1:7" x14ac:dyDescent="0.25">
      <c r="A36" s="1008"/>
      <c r="B36" s="1006"/>
      <c r="C36" s="1010"/>
      <c r="D36" s="1011"/>
      <c r="E36" s="1006"/>
      <c r="F36" s="1007"/>
      <c r="G36" s="1007"/>
    </row>
    <row r="37" spans="1:7" x14ac:dyDescent="0.25">
      <c r="A37" s="1008"/>
      <c r="B37" s="1028"/>
      <c r="C37" s="1010"/>
      <c r="D37" s="1006"/>
      <c r="E37" s="1006"/>
      <c r="F37" s="1007"/>
      <c r="G37" s="1007"/>
    </row>
    <row r="38" spans="1:7" ht="13" x14ac:dyDescent="0.25">
      <c r="A38" s="1008"/>
      <c r="B38" s="1028"/>
      <c r="C38" s="1005"/>
      <c r="D38" s="1006"/>
      <c r="E38" s="1006"/>
      <c r="F38" s="1007"/>
      <c r="G38" s="1007"/>
    </row>
    <row r="39" spans="1:7" x14ac:dyDescent="0.25">
      <c r="A39" s="1008"/>
      <c r="B39" s="1028"/>
      <c r="C39" s="1010"/>
      <c r="D39" s="1006"/>
      <c r="E39" s="1006"/>
      <c r="F39" s="1007"/>
      <c r="G39" s="1007"/>
    </row>
    <row r="40" spans="1:7" ht="13" x14ac:dyDescent="0.25">
      <c r="A40" s="1029"/>
      <c r="B40" s="1028"/>
      <c r="C40" s="1005"/>
      <c r="D40" s="1011"/>
      <c r="E40" s="1006"/>
      <c r="F40" s="1007"/>
      <c r="G40" s="1027"/>
    </row>
    <row r="41" spans="1:7" x14ac:dyDescent="0.25">
      <c r="A41" s="1008"/>
      <c r="B41" s="1028"/>
      <c r="C41" s="1010"/>
      <c r="D41" s="1006"/>
      <c r="E41" s="1006"/>
      <c r="F41" s="1007"/>
      <c r="G41" s="1027"/>
    </row>
    <row r="42" spans="1:7" ht="13" x14ac:dyDescent="0.25">
      <c r="A42" s="1008"/>
      <c r="B42" s="1028"/>
      <c r="C42" s="1005"/>
      <c r="D42" s="1006"/>
      <c r="E42" s="1006"/>
      <c r="F42" s="1007"/>
      <c r="G42" s="1027"/>
    </row>
    <row r="43" spans="1:7" x14ac:dyDescent="0.25">
      <c r="A43" s="1008"/>
      <c r="B43" s="1028"/>
      <c r="C43" s="1010"/>
      <c r="D43" s="1006"/>
      <c r="E43" s="1006"/>
      <c r="F43" s="1007"/>
      <c r="G43" s="1027"/>
    </row>
    <row r="44" spans="1:7" x14ac:dyDescent="0.25">
      <c r="A44" s="1008"/>
      <c r="B44" s="1028"/>
      <c r="C44" s="1010"/>
      <c r="D44" s="1011"/>
      <c r="E44" s="1006"/>
      <c r="F44" s="1007"/>
      <c r="G44" s="1027"/>
    </row>
    <row r="45" spans="1:7" x14ac:dyDescent="0.25">
      <c r="A45" s="1008"/>
      <c r="B45" s="1006"/>
      <c r="C45" s="1010"/>
      <c r="D45" s="1006"/>
      <c r="E45" s="1006"/>
      <c r="F45" s="1007"/>
      <c r="G45" s="1027"/>
    </row>
    <row r="46" spans="1:7" x14ac:dyDescent="0.25">
      <c r="A46" s="1008"/>
      <c r="B46" s="1006"/>
      <c r="C46" s="1010"/>
      <c r="D46" s="1011"/>
      <c r="E46" s="1006"/>
      <c r="F46" s="1007"/>
      <c r="G46" s="1027"/>
    </row>
    <row r="47" spans="1:7" x14ac:dyDescent="0.25">
      <c r="A47" s="1008"/>
      <c r="B47" s="1006"/>
      <c r="C47" s="1010"/>
      <c r="D47" s="1006"/>
      <c r="E47" s="1006"/>
      <c r="F47" s="1007"/>
      <c r="G47" s="1027"/>
    </row>
    <row r="48" spans="1:7" ht="13" x14ac:dyDescent="0.25">
      <c r="A48" s="1030"/>
      <c r="B48" s="1031"/>
      <c r="C48" s="1019"/>
      <c r="D48" s="1011"/>
      <c r="E48" s="1006"/>
      <c r="F48" s="1007"/>
      <c r="G48" s="1027"/>
    </row>
    <row r="49" spans="1:7" x14ac:dyDescent="0.25">
      <c r="A49" s="1030"/>
      <c r="B49" s="1032"/>
      <c r="C49" s="1033"/>
      <c r="D49" s="1034"/>
      <c r="E49" s="1034"/>
      <c r="F49" s="1007"/>
      <c r="G49" s="1027"/>
    </row>
    <row r="50" spans="1:7" ht="13" x14ac:dyDescent="0.25">
      <c r="A50" s="1030"/>
      <c r="B50" s="1006"/>
      <c r="C50" s="1005"/>
      <c r="D50" s="1034"/>
      <c r="E50" s="1034"/>
      <c r="F50" s="1007"/>
      <c r="G50" s="1027"/>
    </row>
    <row r="51" spans="1:7" x14ac:dyDescent="0.25">
      <c r="A51" s="1030"/>
      <c r="B51" s="1006"/>
      <c r="C51" s="1010"/>
      <c r="D51" s="1034"/>
      <c r="E51" s="1034"/>
      <c r="F51" s="1007"/>
      <c r="G51" s="1027"/>
    </row>
    <row r="52" spans="1:7" x14ac:dyDescent="0.25">
      <c r="A52" s="1035"/>
      <c r="B52" s="1006"/>
      <c r="C52" s="1012"/>
      <c r="D52" s="1011"/>
      <c r="E52" s="1006"/>
      <c r="F52" s="1007"/>
      <c r="G52" s="1027"/>
    </row>
    <row r="53" spans="1:7" x14ac:dyDescent="0.25">
      <c r="A53" s="1035"/>
      <c r="B53" s="1006"/>
      <c r="C53" s="1010"/>
      <c r="D53" s="1006"/>
      <c r="E53" s="1006"/>
      <c r="F53" s="1007"/>
      <c r="G53" s="1027"/>
    </row>
    <row r="54" spans="1:7" x14ac:dyDescent="0.25">
      <c r="A54" s="1035"/>
      <c r="B54" s="1006"/>
      <c r="C54" s="1010"/>
      <c r="D54" s="1036"/>
      <c r="E54" s="1037"/>
      <c r="F54" s="1007"/>
      <c r="G54" s="1027"/>
    </row>
    <row r="55" spans="1:7" x14ac:dyDescent="0.25">
      <c r="A55" s="1035"/>
      <c r="B55" s="1006"/>
      <c r="C55" s="1010"/>
      <c r="D55" s="1011"/>
      <c r="E55" s="1006"/>
      <c r="F55" s="1007"/>
      <c r="G55" s="1027"/>
    </row>
    <row r="56" spans="1:7" x14ac:dyDescent="0.25">
      <c r="A56" s="1035"/>
      <c r="B56" s="1006"/>
      <c r="C56" s="1010"/>
      <c r="D56" s="1036"/>
      <c r="E56" s="1037"/>
      <c r="F56" s="1007"/>
      <c r="G56" s="1027"/>
    </row>
    <row r="57" spans="1:7" x14ac:dyDescent="0.25">
      <c r="A57" s="1035"/>
      <c r="B57" s="1006"/>
      <c r="C57" s="1010"/>
      <c r="D57" s="1011"/>
      <c r="E57" s="1006"/>
      <c r="F57" s="1007"/>
      <c r="G57" s="1027"/>
    </row>
    <row r="58" spans="1:7" x14ac:dyDescent="0.25">
      <c r="A58" s="1035"/>
      <c r="B58" s="1006"/>
      <c r="C58" s="1010"/>
      <c r="D58" s="1011"/>
      <c r="E58" s="1006"/>
      <c r="F58" s="1007"/>
      <c r="G58" s="1027"/>
    </row>
    <row r="59" spans="1:7" x14ac:dyDescent="0.25">
      <c r="A59" s="1038"/>
      <c r="B59" s="1039"/>
      <c r="C59" s="823"/>
      <c r="D59" s="1039"/>
      <c r="E59" s="1007"/>
      <c r="F59" s="1007"/>
      <c r="G59" s="1007"/>
    </row>
  </sheetData>
  <mergeCells count="2">
    <mergeCell ref="B7:B8"/>
    <mergeCell ref="C18:G19"/>
  </mergeCells>
  <pageMargins left="0.70866141732283472" right="0.70866141732283472" top="0.74803149606299213" bottom="0.74803149606299213" header="0.31496062992125984" footer="0.31496062992125984"/>
  <pageSetup paperSize="9" fitToHeight="0" orientation="portrait" r:id="rId1"/>
  <headerFooter>
    <oddFooter>&amp;C&amp;P of &amp;N&amp;R&amp;A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79998168889431442"/>
    <pageSetUpPr fitToPage="1"/>
  </sheetPr>
  <dimension ref="A1:X50"/>
  <sheetViews>
    <sheetView view="pageBreakPreview" zoomScale="70" zoomScaleSheetLayoutView="70" workbookViewId="0">
      <selection activeCell="D12" sqref="D12"/>
    </sheetView>
  </sheetViews>
  <sheetFormatPr defaultColWidth="9.1796875" defaultRowHeight="12.5" x14ac:dyDescent="0.25"/>
  <cols>
    <col min="1" max="1" width="9.1796875" style="320"/>
    <col min="2" max="2" width="14" style="320" customWidth="1"/>
    <col min="3" max="3" width="40.81640625" style="320" customWidth="1"/>
    <col min="4" max="4" width="9.1796875" style="320"/>
    <col min="5" max="6" width="12.26953125" style="320" customWidth="1"/>
    <col min="7" max="7" width="13.1796875" style="320" customWidth="1"/>
    <col min="8" max="16384" width="9.1796875" style="320"/>
  </cols>
  <sheetData>
    <row r="1" spans="1:24" x14ac:dyDescent="0.25">
      <c r="A1" s="23"/>
      <c r="B1" s="16"/>
      <c r="C1" s="22">
        <f>'Sch 1 WP 3A P&amp;Gs'!$C$1</f>
        <v>0</v>
      </c>
      <c r="D1" s="17"/>
      <c r="E1" s="52"/>
      <c r="F1" s="24"/>
      <c r="G1" s="319" t="str">
        <f>'Sch 1 WP 3A P&amp;Gs'!G1</f>
        <v>VG Sludge Pipeline</v>
      </c>
    </row>
    <row r="2" spans="1:24" s="594" customFormat="1" x14ac:dyDescent="0.25">
      <c r="A2" s="498" t="s">
        <v>36</v>
      </c>
      <c r="B2" s="458"/>
      <c r="C2" s="382" t="str">
        <f>'Sch 1 WP 3A P&amp;Gs'!$C$2</f>
        <v>RW10397155/22</v>
      </c>
      <c r="D2" s="499"/>
      <c r="E2" s="590"/>
      <c r="F2" s="500"/>
      <c r="G2" s="503" t="s">
        <v>1189</v>
      </c>
    </row>
    <row r="3" spans="1:24" s="594" customFormat="1" x14ac:dyDescent="0.25">
      <c r="A3" s="504" t="s">
        <v>37</v>
      </c>
      <c r="B3" s="460"/>
      <c r="C3" s="162" t="str">
        <f>'Sch 1 WP 3A P&amp;Gs'!$C$3</f>
        <v>WP3A - Earthworks, pipe laying, jacking and associated civil works for a 6020m x 626mm OD</v>
      </c>
      <c r="D3" s="505"/>
      <c r="E3" s="591"/>
      <c r="F3" s="506"/>
      <c r="G3" s="383">
        <f>'Sch 1 WP 3A P&amp;Gs'!G3</f>
        <v>44470</v>
      </c>
    </row>
    <row r="4" spans="1:24" x14ac:dyDescent="0.25">
      <c r="A4" s="25"/>
      <c r="B4" s="5"/>
      <c r="C4" s="12" t="str">
        <f>'Sch 1 WP 3A P&amp;Gs'!C4</f>
        <v>steel pipeline from Vereeniging Pumping Station to Vaal River Bridge Crossing in Maccauvlei (SL1 Pipeline)</v>
      </c>
      <c r="D4" s="4"/>
      <c r="E4" s="53"/>
      <c r="F4" s="26"/>
      <c r="G4" s="26"/>
    </row>
    <row r="5" spans="1:24" x14ac:dyDescent="0.25">
      <c r="A5" s="25"/>
      <c r="B5" s="5"/>
      <c r="C5" s="27"/>
      <c r="D5" s="4"/>
      <c r="E5" s="53"/>
      <c r="F5" s="26"/>
      <c r="G5" s="26"/>
    </row>
    <row r="6" spans="1:24" ht="12.75" customHeight="1" x14ac:dyDescent="0.25">
      <c r="A6" s="28" t="s">
        <v>81</v>
      </c>
      <c r="B6" s="6" t="s">
        <v>44</v>
      </c>
      <c r="C6" s="54" t="s">
        <v>43</v>
      </c>
      <c r="D6" s="6" t="s">
        <v>45</v>
      </c>
      <c r="E6" s="55" t="s">
        <v>46</v>
      </c>
      <c r="F6" s="29" t="s">
        <v>47</v>
      </c>
      <c r="G6" s="14" t="s">
        <v>48</v>
      </c>
    </row>
    <row r="7" spans="1:24" ht="12.75" customHeight="1" x14ac:dyDescent="0.25">
      <c r="A7" s="30" t="s">
        <v>51</v>
      </c>
      <c r="B7" s="7" t="s">
        <v>49</v>
      </c>
      <c r="C7" s="31"/>
      <c r="D7" s="7"/>
      <c r="E7" s="56"/>
      <c r="F7" s="32"/>
      <c r="G7" s="15"/>
    </row>
    <row r="8" spans="1:24" ht="12.75" customHeight="1" x14ac:dyDescent="0.25">
      <c r="A8" s="1159"/>
      <c r="B8" s="1"/>
      <c r="C8" s="1160"/>
      <c r="D8" s="1"/>
      <c r="E8" s="1161"/>
      <c r="F8" s="1162"/>
      <c r="G8" s="1163"/>
    </row>
    <row r="9" spans="1:24" ht="26" x14ac:dyDescent="0.25">
      <c r="A9" s="1096"/>
      <c r="B9" s="1104"/>
      <c r="C9" s="1103" t="s">
        <v>1592</v>
      </c>
      <c r="D9" s="1098"/>
      <c r="E9" s="1099"/>
      <c r="F9" s="1100"/>
      <c r="G9" s="1100"/>
    </row>
    <row r="10" spans="1:24" ht="12.75" customHeight="1" x14ac:dyDescent="0.25">
      <c r="A10" s="264"/>
      <c r="B10" s="265"/>
      <c r="C10" s="266"/>
      <c r="D10" s="267"/>
      <c r="E10" s="265"/>
      <c r="F10" s="268"/>
      <c r="G10" s="268"/>
    </row>
    <row r="11" spans="1:24" ht="12.75" customHeight="1" x14ac:dyDescent="0.25">
      <c r="A11" s="264">
        <v>1</v>
      </c>
      <c r="B11" s="689"/>
      <c r="C11" s="690" t="s">
        <v>354</v>
      </c>
      <c r="D11" s="691"/>
      <c r="E11" s="690"/>
      <c r="F11" s="661"/>
      <c r="G11" s="268"/>
    </row>
    <row r="12" spans="1:24" ht="12.75" customHeight="1" x14ac:dyDescent="0.25">
      <c r="A12" s="264"/>
      <c r="B12" s="657"/>
      <c r="C12" s="663"/>
      <c r="D12" s="692"/>
      <c r="E12" s="658"/>
      <c r="F12" s="268"/>
      <c r="G12" s="268"/>
    </row>
    <row r="13" spans="1:24" ht="62.5" x14ac:dyDescent="0.25">
      <c r="A13" s="318">
        <v>1.1000000000000001</v>
      </c>
      <c r="B13" s="693" t="s">
        <v>393</v>
      </c>
      <c r="C13" s="1044" t="s">
        <v>353</v>
      </c>
      <c r="D13" s="651" t="s">
        <v>55</v>
      </c>
      <c r="E13" s="694" t="s">
        <v>656</v>
      </c>
      <c r="F13" s="695">
        <v>0.02</v>
      </c>
      <c r="G13" s="268"/>
    </row>
    <row r="14" spans="1:24" ht="12.75" customHeight="1" x14ac:dyDescent="0.25">
      <c r="A14" s="318"/>
      <c r="B14" s="693"/>
      <c r="C14" s="1044"/>
      <c r="D14" s="696"/>
      <c r="E14" s="694"/>
      <c r="F14" s="268"/>
      <c r="G14" s="268"/>
    </row>
    <row r="15" spans="1:24" x14ac:dyDescent="0.25">
      <c r="A15" s="318">
        <v>1.2</v>
      </c>
      <c r="B15" s="693"/>
      <c r="C15" s="298" t="s">
        <v>657</v>
      </c>
      <c r="D15" s="696" t="s">
        <v>55</v>
      </c>
      <c r="E15" s="697" t="s">
        <v>666</v>
      </c>
      <c r="F15" s="268"/>
      <c r="G15" s="268"/>
      <c r="J15" s="2007"/>
      <c r="K15" s="2007"/>
      <c r="L15" s="2007"/>
      <c r="M15" s="2007"/>
      <c r="N15" s="2007"/>
      <c r="O15" s="2007"/>
      <c r="P15" s="2007"/>
      <c r="Q15" s="2007"/>
      <c r="R15" s="2007"/>
      <c r="S15" s="2007"/>
      <c r="T15" s="2007"/>
      <c r="U15" s="2007"/>
      <c r="V15" s="2007"/>
      <c r="W15" s="2007"/>
      <c r="X15" s="2007"/>
    </row>
    <row r="16" spans="1:24" ht="12.75" customHeight="1" x14ac:dyDescent="0.25">
      <c r="A16" s="318"/>
      <c r="B16" s="693"/>
      <c r="C16" s="1044"/>
      <c r="D16" s="698"/>
      <c r="E16" s="698"/>
      <c r="F16" s="268"/>
      <c r="G16" s="268"/>
      <c r="J16" s="2007"/>
      <c r="K16" s="2007"/>
      <c r="L16" s="2007"/>
      <c r="M16" s="2007"/>
      <c r="N16" s="2007"/>
      <c r="O16" s="2007"/>
      <c r="P16" s="2007"/>
      <c r="Q16" s="2007"/>
      <c r="R16" s="2007"/>
      <c r="S16" s="2007"/>
      <c r="T16" s="2007"/>
      <c r="U16" s="2007"/>
      <c r="V16" s="2007"/>
      <c r="W16" s="2007"/>
      <c r="X16" s="2007"/>
    </row>
    <row r="17" spans="1:24" ht="26" x14ac:dyDescent="0.25">
      <c r="A17" s="318">
        <v>2</v>
      </c>
      <c r="B17" s="699"/>
      <c r="C17" s="1045" t="s">
        <v>355</v>
      </c>
      <c r="D17" s="700"/>
      <c r="E17" s="700"/>
      <c r="F17" s="661"/>
      <c r="G17" s="268"/>
      <c r="J17" s="2007"/>
      <c r="K17" s="2007"/>
      <c r="L17" s="2007"/>
      <c r="M17" s="2007"/>
      <c r="N17" s="2007"/>
      <c r="O17" s="2007"/>
      <c r="P17" s="2007"/>
      <c r="Q17" s="2007"/>
      <c r="R17" s="2007"/>
      <c r="S17" s="2007"/>
      <c r="T17" s="2007"/>
      <c r="U17" s="2007"/>
      <c r="V17" s="2007"/>
      <c r="W17" s="2007"/>
      <c r="X17" s="2007"/>
    </row>
    <row r="18" spans="1:24" ht="12.75" customHeight="1" x14ac:dyDescent="0.25">
      <c r="A18" s="318"/>
      <c r="B18" s="693"/>
      <c r="C18" s="1044"/>
      <c r="D18" s="698"/>
      <c r="E18" s="698"/>
      <c r="F18" s="268"/>
      <c r="G18" s="268"/>
      <c r="J18" s="2007"/>
      <c r="K18" s="2007"/>
      <c r="L18" s="2007"/>
      <c r="M18" s="2007"/>
      <c r="N18" s="2007"/>
      <c r="O18" s="2007"/>
      <c r="P18" s="2007"/>
      <c r="Q18" s="2007"/>
      <c r="R18" s="2007"/>
      <c r="S18" s="2007"/>
      <c r="T18" s="2007"/>
      <c r="U18" s="2007"/>
      <c r="V18" s="2007"/>
      <c r="W18" s="2007"/>
      <c r="X18" s="2007"/>
    </row>
    <row r="19" spans="1:24" ht="25" x14ac:dyDescent="0.25">
      <c r="A19" s="318">
        <v>2.1</v>
      </c>
      <c r="B19" s="693" t="s">
        <v>393</v>
      </c>
      <c r="C19" s="1044" t="s">
        <v>658</v>
      </c>
      <c r="D19" s="651" t="s">
        <v>55</v>
      </c>
      <c r="E19" s="694" t="s">
        <v>656</v>
      </c>
      <c r="F19" s="695">
        <v>0.01</v>
      </c>
      <c r="G19" s="268"/>
      <c r="J19" s="2007"/>
      <c r="K19" s="2007"/>
      <c r="L19" s="2007"/>
      <c r="M19" s="2007"/>
      <c r="N19" s="2007"/>
      <c r="O19" s="2007"/>
      <c r="P19" s="2007"/>
      <c r="Q19" s="2007"/>
      <c r="R19" s="2007"/>
      <c r="S19" s="2007"/>
      <c r="T19" s="2007"/>
      <c r="U19" s="2007"/>
      <c r="V19" s="2007"/>
      <c r="W19" s="2007"/>
      <c r="X19" s="2007"/>
    </row>
    <row r="20" spans="1:24" ht="12.75" customHeight="1" x14ac:dyDescent="0.25">
      <c r="A20" s="318"/>
      <c r="B20" s="693"/>
      <c r="C20" s="1044"/>
      <c r="D20" s="696"/>
      <c r="E20" s="694"/>
      <c r="F20" s="268"/>
      <c r="G20" s="268"/>
      <c r="J20" s="2007"/>
      <c r="K20" s="2007"/>
      <c r="L20" s="2007"/>
      <c r="M20" s="2007"/>
      <c r="N20" s="2007"/>
      <c r="O20" s="2007"/>
      <c r="P20" s="2007"/>
      <c r="Q20" s="2007"/>
      <c r="R20" s="2007"/>
      <c r="S20" s="2007"/>
      <c r="T20" s="2007"/>
      <c r="U20" s="2007"/>
      <c r="V20" s="2007"/>
      <c r="W20" s="2007"/>
      <c r="X20" s="2007"/>
    </row>
    <row r="21" spans="1:24" x14ac:dyDescent="0.25">
      <c r="A21" s="318">
        <v>2.2000000000000002</v>
      </c>
      <c r="B21" s="643"/>
      <c r="C21" s="298" t="s">
        <v>659</v>
      </c>
      <c r="D21" s="696" t="s">
        <v>55</v>
      </c>
      <c r="E21" s="697" t="s">
        <v>667</v>
      </c>
      <c r="F21" s="268"/>
      <c r="G21" s="268"/>
    </row>
    <row r="22" spans="1:24" ht="12.75" customHeight="1" x14ac:dyDescent="0.25">
      <c r="A22" s="318"/>
      <c r="B22" s="693"/>
      <c r="C22" s="1044"/>
      <c r="D22" s="698"/>
      <c r="E22" s="698"/>
      <c r="F22" s="268"/>
      <c r="G22" s="268"/>
    </row>
    <row r="23" spans="1:24" ht="12.75" customHeight="1" x14ac:dyDescent="0.25">
      <c r="A23" s="318">
        <v>3</v>
      </c>
      <c r="B23" s="699"/>
      <c r="C23" s="1045" t="s">
        <v>356</v>
      </c>
      <c r="D23" s="700"/>
      <c r="E23" s="700"/>
      <c r="F23" s="661"/>
      <c r="G23" s="268"/>
    </row>
    <row r="24" spans="1:24" ht="12.75" customHeight="1" x14ac:dyDescent="0.25">
      <c r="A24" s="318"/>
      <c r="B24" s="693"/>
      <c r="C24" s="1044"/>
      <c r="D24" s="698"/>
      <c r="E24" s="698"/>
      <c r="F24" s="268"/>
      <c r="G24" s="268"/>
    </row>
    <row r="25" spans="1:24" ht="62.5" x14ac:dyDescent="0.25">
      <c r="A25" s="318">
        <v>3.1</v>
      </c>
      <c r="B25" s="693" t="s">
        <v>660</v>
      </c>
      <c r="C25" s="1044" t="s">
        <v>661</v>
      </c>
      <c r="D25" s="651" t="s">
        <v>54</v>
      </c>
      <c r="E25" s="694">
        <v>1</v>
      </c>
      <c r="F25" s="268"/>
      <c r="G25" s="268"/>
    </row>
    <row r="26" spans="1:24" ht="12.75" customHeight="1" x14ac:dyDescent="0.25">
      <c r="A26" s="269"/>
      <c r="B26" s="701"/>
      <c r="C26" s="702"/>
      <c r="D26" s="696"/>
      <c r="E26" s="694"/>
      <c r="F26" s="273"/>
      <c r="G26" s="268"/>
    </row>
    <row r="27" spans="1:24" x14ac:dyDescent="0.25">
      <c r="A27" s="269">
        <v>3.2</v>
      </c>
      <c r="B27" s="701"/>
      <c r="C27" s="298" t="s">
        <v>662</v>
      </c>
      <c r="D27" s="696" t="s">
        <v>55</v>
      </c>
      <c r="E27" s="697" t="s">
        <v>668</v>
      </c>
      <c r="F27" s="273"/>
      <c r="G27" s="268"/>
    </row>
    <row r="28" spans="1:24" ht="12.75" customHeight="1" x14ac:dyDescent="0.25">
      <c r="A28" s="269">
        <v>4</v>
      </c>
      <c r="B28" s="701"/>
      <c r="C28" s="1046" t="s">
        <v>663</v>
      </c>
      <c r="D28" s="703"/>
      <c r="E28" s="702"/>
      <c r="F28" s="273"/>
      <c r="G28" s="268"/>
    </row>
    <row r="29" spans="1:24" ht="12.75" customHeight="1" x14ac:dyDescent="0.25">
      <c r="A29" s="269"/>
      <c r="B29" s="701"/>
      <c r="C29" s="702"/>
      <c r="D29" s="703"/>
      <c r="E29" s="702"/>
      <c r="F29" s="273"/>
      <c r="G29" s="268"/>
    </row>
    <row r="30" spans="1:24" ht="25" x14ac:dyDescent="0.25">
      <c r="A30" s="269">
        <v>4.0999999999999996</v>
      </c>
      <c r="B30" s="701" t="s">
        <v>393</v>
      </c>
      <c r="C30" s="702" t="s">
        <v>664</v>
      </c>
      <c r="D30" s="696" t="s">
        <v>55</v>
      </c>
      <c r="E30" s="694" t="s">
        <v>656</v>
      </c>
      <c r="F30" s="695">
        <v>0.01</v>
      </c>
      <c r="G30" s="268"/>
    </row>
    <row r="31" spans="1:24" x14ac:dyDescent="0.25">
      <c r="A31" s="269">
        <v>4.2</v>
      </c>
      <c r="B31" s="701"/>
      <c r="C31" s="298" t="s">
        <v>665</v>
      </c>
      <c r="D31" s="696" t="s">
        <v>55</v>
      </c>
      <c r="E31" s="697" t="s">
        <v>669</v>
      </c>
      <c r="F31" s="273"/>
      <c r="G31" s="268"/>
    </row>
    <row r="32" spans="1:24" ht="12.75" customHeight="1" x14ac:dyDescent="0.25">
      <c r="A32" s="269"/>
      <c r="B32" s="272"/>
      <c r="C32" s="270"/>
      <c r="D32" s="271"/>
      <c r="E32" s="272"/>
      <c r="F32" s="273"/>
      <c r="G32" s="268"/>
    </row>
    <row r="33" spans="1:24" ht="12.75" customHeight="1" x14ac:dyDescent="0.25">
      <c r="A33" s="269"/>
      <c r="B33" s="272"/>
      <c r="C33" s="270"/>
      <c r="D33" s="271"/>
      <c r="E33" s="268"/>
      <c r="F33" s="273"/>
      <c r="G33" s="268"/>
    </row>
    <row r="34" spans="1:24" ht="12.75" customHeight="1" x14ac:dyDescent="0.25">
      <c r="A34" s="264"/>
      <c r="B34" s="272"/>
      <c r="C34" s="266"/>
      <c r="D34" s="267"/>
      <c r="E34" s="272"/>
      <c r="F34" s="273"/>
      <c r="G34" s="268"/>
    </row>
    <row r="35" spans="1:24" ht="12.75" customHeight="1" x14ac:dyDescent="0.25">
      <c r="A35" s="264"/>
      <c r="B35" s="272"/>
      <c r="C35" s="275"/>
      <c r="D35" s="267"/>
      <c r="E35" s="274"/>
      <c r="F35" s="273"/>
      <c r="G35" s="268"/>
    </row>
    <row r="36" spans="1:24" ht="12.75" customHeight="1" x14ac:dyDescent="0.25">
      <c r="A36" s="264"/>
      <c r="B36" s="272"/>
      <c r="C36" s="266"/>
      <c r="D36" s="267"/>
      <c r="E36" s="272"/>
      <c r="F36" s="273"/>
      <c r="G36" s="268"/>
    </row>
    <row r="37" spans="1:24" ht="12.75" customHeight="1" x14ac:dyDescent="0.25">
      <c r="A37" s="166"/>
      <c r="B37" s="168"/>
      <c r="C37" s="79"/>
      <c r="D37" s="197"/>
      <c r="E37" s="272"/>
      <c r="F37" s="273"/>
      <c r="G37" s="268"/>
    </row>
    <row r="38" spans="1:24" ht="12.75" customHeight="1" x14ac:dyDescent="0.25">
      <c r="A38" s="166"/>
      <c r="B38" s="276"/>
      <c r="C38" s="79"/>
      <c r="D38" s="197"/>
      <c r="E38" s="272"/>
      <c r="F38" s="273"/>
      <c r="G38" s="268"/>
    </row>
    <row r="39" spans="1:24" ht="12.75" customHeight="1" x14ac:dyDescent="0.25">
      <c r="A39" s="166"/>
      <c r="B39" s="168"/>
      <c r="C39" s="79"/>
      <c r="D39" s="197"/>
      <c r="E39" s="272"/>
      <c r="F39" s="273"/>
      <c r="G39" s="268"/>
    </row>
    <row r="40" spans="1:24" ht="12.75" customHeight="1" x14ac:dyDescent="0.25">
      <c r="A40" s="166"/>
      <c r="B40" s="168"/>
      <c r="C40" s="79"/>
      <c r="D40" s="197"/>
      <c r="E40" s="272"/>
      <c r="F40" s="273"/>
      <c r="G40" s="268"/>
    </row>
    <row r="41" spans="1:24" ht="12.75" customHeight="1" x14ac:dyDescent="0.25">
      <c r="A41" s="166"/>
      <c r="B41" s="168"/>
      <c r="C41" s="285"/>
      <c r="D41" s="197"/>
      <c r="E41" s="272"/>
      <c r="F41" s="273"/>
      <c r="G41" s="268"/>
    </row>
    <row r="42" spans="1:24" ht="12.75" customHeight="1" x14ac:dyDescent="0.25">
      <c r="A42" s="264"/>
      <c r="B42" s="265"/>
      <c r="C42" s="266"/>
      <c r="D42" s="267"/>
      <c r="E42" s="265"/>
      <c r="F42" s="268"/>
      <c r="G42" s="268"/>
    </row>
    <row r="43" spans="1:24" ht="12.75" customHeight="1" x14ac:dyDescent="0.25">
      <c r="A43" s="166"/>
      <c r="B43" s="282"/>
      <c r="C43" s="275"/>
      <c r="D43" s="296"/>
      <c r="E43" s="212"/>
      <c r="F43" s="268"/>
      <c r="G43" s="268"/>
    </row>
    <row r="44" spans="1:24" ht="12.75" customHeight="1" x14ac:dyDescent="0.25">
      <c r="A44" s="281"/>
      <c r="B44" s="282"/>
      <c r="C44" s="282"/>
      <c r="D44" s="296"/>
      <c r="E44" s="212"/>
      <c r="F44" s="268"/>
      <c r="G44" s="268"/>
    </row>
    <row r="45" spans="1:24" ht="12.75" customHeight="1" x14ac:dyDescent="0.25">
      <c r="A45" s="166"/>
      <c r="B45" s="282"/>
      <c r="C45" s="282"/>
      <c r="D45" s="296"/>
      <c r="E45" s="212"/>
      <c r="F45" s="268"/>
      <c r="G45" s="268"/>
    </row>
    <row r="46" spans="1:24" ht="12.75" customHeight="1" x14ac:dyDescent="0.25">
      <c r="A46" s="281"/>
      <c r="B46" s="282"/>
      <c r="C46" s="282"/>
      <c r="D46" s="296"/>
      <c r="E46" s="212"/>
      <c r="F46" s="283"/>
      <c r="G46" s="283"/>
    </row>
    <row r="47" spans="1:24" ht="12.75" customHeight="1" x14ac:dyDescent="0.25">
      <c r="A47" s="297"/>
      <c r="B47" s="288"/>
      <c r="C47" s="298"/>
      <c r="D47" s="286"/>
      <c r="E47" s="272"/>
      <c r="F47" s="273"/>
      <c r="G47" s="268"/>
    </row>
    <row r="48" spans="1:24" ht="12.75" customHeight="1" x14ac:dyDescent="0.3">
      <c r="A48" s="284"/>
      <c r="B48" s="285"/>
      <c r="C48" s="285"/>
      <c r="D48" s="287"/>
      <c r="E48" s="289"/>
      <c r="F48" s="451"/>
      <c r="G48" s="280"/>
      <c r="L48" s="468"/>
      <c r="M48" s="321"/>
      <c r="R48" s="322"/>
      <c r="S48" s="322"/>
      <c r="T48" s="322"/>
      <c r="U48" s="322"/>
      <c r="V48" s="322"/>
      <c r="W48" s="322"/>
      <c r="X48" s="321"/>
    </row>
    <row r="49" spans="1:24" ht="12.75" customHeight="1" x14ac:dyDescent="0.25">
      <c r="A49" s="290"/>
      <c r="B49" s="290"/>
      <c r="C49" s="291"/>
      <c r="D49" s="292"/>
      <c r="E49" s="290"/>
      <c r="F49" s="293"/>
      <c r="G49" s="268"/>
      <c r="L49" s="321"/>
      <c r="M49" s="321"/>
      <c r="R49" s="321"/>
      <c r="S49" s="321"/>
      <c r="T49" s="321"/>
      <c r="U49" s="321"/>
      <c r="V49" s="321"/>
      <c r="W49" s="321"/>
      <c r="X49" s="321"/>
    </row>
    <row r="50" spans="1:24" ht="30" customHeight="1" thickBot="1" x14ac:dyDescent="0.3">
      <c r="A50" s="2012" t="s">
        <v>1593</v>
      </c>
      <c r="B50" s="2013"/>
      <c r="C50" s="2013"/>
      <c r="D50" s="2013"/>
      <c r="E50" s="2013"/>
      <c r="F50" s="2014"/>
      <c r="G50" s="294"/>
      <c r="L50" s="321"/>
      <c r="M50" s="321"/>
    </row>
  </sheetData>
  <mergeCells count="2">
    <mergeCell ref="A50:F50"/>
    <mergeCell ref="J15:X20"/>
  </mergeCells>
  <pageMargins left="0.70866141732283472" right="0.70866141732283472" top="0.74803149606299213" bottom="0.74803149606299213" header="0.31496062992125984" footer="0.31496062992125984"/>
  <pageSetup paperSize="9" scale="80" fitToHeight="0" orientation="portrait" r:id="rId1"/>
  <headerFooter>
    <oddFooter>&amp;C&amp;P of &amp;N&amp;R&amp;A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6" tint="0.79998168889431442"/>
    <pageSetUpPr fitToPage="1"/>
  </sheetPr>
  <dimension ref="A1:D65"/>
  <sheetViews>
    <sheetView view="pageBreakPreview" zoomScale="85" zoomScaleNormal="100" zoomScaleSheetLayoutView="85" workbookViewId="0">
      <pane ySplit="1" topLeftCell="A2" activePane="bottomLeft" state="frozen"/>
      <selection activeCell="D12" sqref="D12"/>
      <selection pane="bottomLeft" activeCell="D12" sqref="D12"/>
    </sheetView>
  </sheetViews>
  <sheetFormatPr defaultColWidth="9.1796875" defaultRowHeight="12.5" x14ac:dyDescent="0.25"/>
  <cols>
    <col min="1" max="1" width="10.81640625" style="9" bestFit="1" customWidth="1"/>
    <col min="2" max="2" width="71.54296875" style="475" customWidth="1"/>
    <col min="3" max="3" width="19.1796875" style="475" customWidth="1"/>
    <col min="4" max="4" width="9.26953125" style="12" customWidth="1"/>
    <col min="5" max="16384" width="9.1796875" style="12"/>
  </cols>
  <sheetData>
    <row r="1" spans="1:4" ht="28.9" customHeight="1" x14ac:dyDescent="0.25">
      <c r="A1" s="299"/>
      <c r="B1" s="124"/>
      <c r="C1" s="300" t="str">
        <f>'Sch 1 WP 3A P&amp;Gs'!G1</f>
        <v>VG Sludge Pipeline</v>
      </c>
    </row>
    <row r="2" spans="1:4" ht="13" customHeight="1" x14ac:dyDescent="0.25">
      <c r="A2" s="301" t="s">
        <v>107</v>
      </c>
      <c r="B2" s="157" t="str">
        <f>'Sch 1 WP 3A P&amp;Gs'!$C$2</f>
        <v>RW10397155/22</v>
      </c>
      <c r="C2" s="302" t="s">
        <v>178</v>
      </c>
    </row>
    <row r="3" spans="1:4" ht="13" customHeight="1" x14ac:dyDescent="0.25">
      <c r="A3" s="301" t="s">
        <v>37</v>
      </c>
      <c r="B3" s="20" t="str">
        <f>'Sch 1 WP 3A P&amp;Gs'!$C$3</f>
        <v>WP3A - Earthworks, pipe laying, jacking and associated civil works for a 6020m x 626mm OD</v>
      </c>
      <c r="C3" s="381">
        <f>'Sch 1 WP 3A P&amp;Gs'!G3</f>
        <v>44470</v>
      </c>
      <c r="D3" s="11"/>
    </row>
    <row r="4" spans="1:4" ht="25" x14ac:dyDescent="0.25">
      <c r="A4" s="301"/>
      <c r="B4" s="127" t="str">
        <f>'Sch 1 WP 3A P&amp;Gs'!C4</f>
        <v>steel pipeline from Vereeniging Pumping Station to Vaal River Bridge Crossing in Maccauvlei (SL1 Pipeline)</v>
      </c>
      <c r="C4" s="303"/>
      <c r="D4" s="11"/>
    </row>
    <row r="5" spans="1:4" ht="13" customHeight="1" x14ac:dyDescent="0.25">
      <c r="A5" s="45"/>
      <c r="B5" s="51"/>
      <c r="C5" s="304"/>
    </row>
    <row r="6" spans="1:4" ht="13" customHeight="1" x14ac:dyDescent="0.25">
      <c r="A6" s="40"/>
      <c r="B6" s="50"/>
      <c r="C6" s="299"/>
    </row>
    <row r="7" spans="1:4" ht="13" customHeight="1" x14ac:dyDescent="0.25">
      <c r="A7" s="305"/>
      <c r="B7" s="469" t="s">
        <v>1195</v>
      </c>
      <c r="C7" s="92"/>
    </row>
    <row r="8" spans="1:4" ht="13" customHeight="1" x14ac:dyDescent="0.25">
      <c r="A8" s="45"/>
      <c r="B8" s="51"/>
      <c r="C8" s="304"/>
    </row>
    <row r="9" spans="1:4" s="432" customFormat="1" ht="13" customHeight="1" x14ac:dyDescent="0.25">
      <c r="A9" s="60" t="s">
        <v>1182</v>
      </c>
      <c r="B9" s="306" t="s">
        <v>43</v>
      </c>
      <c r="C9" s="61" t="s">
        <v>48</v>
      </c>
    </row>
    <row r="10" spans="1:4" ht="13" customHeight="1" x14ac:dyDescent="0.25">
      <c r="A10" s="153"/>
      <c r="B10" s="154"/>
      <c r="C10" s="154"/>
    </row>
    <row r="11" spans="1:4" ht="13" customHeight="1" x14ac:dyDescent="0.25">
      <c r="A11" s="153"/>
      <c r="B11" s="1168" t="s">
        <v>1168</v>
      </c>
      <c r="C11" s="154"/>
    </row>
    <row r="12" spans="1:4" ht="13" customHeight="1" x14ac:dyDescent="0.25">
      <c r="A12" s="153"/>
      <c r="B12" s="154"/>
      <c r="C12" s="154"/>
    </row>
    <row r="13" spans="1:4" ht="13" customHeight="1" x14ac:dyDescent="0.25">
      <c r="A13" s="153">
        <v>1</v>
      </c>
      <c r="B13" s="154" t="s">
        <v>1174</v>
      </c>
      <c r="C13" s="246"/>
    </row>
    <row r="14" spans="1:4" ht="13" customHeight="1" x14ac:dyDescent="0.25">
      <c r="A14" s="153"/>
      <c r="B14" s="167"/>
      <c r="C14" s="307"/>
    </row>
    <row r="15" spans="1:4" ht="13" customHeight="1" x14ac:dyDescent="0.25">
      <c r="A15" s="153">
        <v>2</v>
      </c>
      <c r="B15" s="154" t="s">
        <v>1175</v>
      </c>
      <c r="C15" s="246"/>
    </row>
    <row r="16" spans="1:4" ht="13" customHeight="1" x14ac:dyDescent="0.25">
      <c r="A16" s="153"/>
      <c r="B16" s="154"/>
      <c r="C16" s="307"/>
    </row>
    <row r="17" spans="1:4" ht="13" customHeight="1" x14ac:dyDescent="0.25">
      <c r="A17" s="153">
        <v>3</v>
      </c>
      <c r="B17" s="154" t="s">
        <v>1176</v>
      </c>
      <c r="C17" s="307"/>
    </row>
    <row r="18" spans="1:4" ht="13" customHeight="1" x14ac:dyDescent="0.25">
      <c r="A18" s="153"/>
      <c r="B18" s="154"/>
      <c r="C18" s="308"/>
    </row>
    <row r="19" spans="1:4" ht="13" customHeight="1" x14ac:dyDescent="0.25">
      <c r="A19" s="153">
        <v>4</v>
      </c>
      <c r="B19" s="154" t="s">
        <v>1177</v>
      </c>
      <c r="C19" s="308"/>
    </row>
    <row r="20" spans="1:4" ht="13" customHeight="1" x14ac:dyDescent="0.25">
      <c r="A20" s="153"/>
      <c r="B20" s="154"/>
      <c r="C20" s="308"/>
    </row>
    <row r="21" spans="1:4" ht="13" customHeight="1" x14ac:dyDescent="0.25">
      <c r="A21" s="153">
        <v>5</v>
      </c>
      <c r="B21" s="154" t="s">
        <v>1178</v>
      </c>
      <c r="C21" s="308"/>
    </row>
    <row r="22" spans="1:4" ht="13" customHeight="1" x14ac:dyDescent="0.25">
      <c r="A22" s="153"/>
      <c r="B22" s="167"/>
      <c r="C22" s="308"/>
    </row>
    <row r="23" spans="1:4" ht="13" customHeight="1" x14ac:dyDescent="0.25">
      <c r="A23" s="153">
        <v>6</v>
      </c>
      <c r="B23" s="167" t="s">
        <v>1179</v>
      </c>
      <c r="C23" s="308"/>
    </row>
    <row r="24" spans="1:4" ht="13" customHeight="1" x14ac:dyDescent="0.25">
      <c r="A24" s="153"/>
      <c r="B24" s="167"/>
      <c r="C24" s="308"/>
    </row>
    <row r="25" spans="1:4" ht="13" customHeight="1" x14ac:dyDescent="0.25">
      <c r="A25" s="153">
        <v>7</v>
      </c>
      <c r="B25" s="167" t="s">
        <v>1180</v>
      </c>
      <c r="C25" s="308"/>
    </row>
    <row r="26" spans="1:4" ht="13" customHeight="1" x14ac:dyDescent="0.25">
      <c r="A26" s="156"/>
      <c r="B26" s="309"/>
      <c r="C26" s="308"/>
    </row>
    <row r="27" spans="1:4" ht="13" customHeight="1" x14ac:dyDescent="0.25">
      <c r="A27" s="62"/>
      <c r="B27" s="58"/>
      <c r="C27" s="310"/>
    </row>
    <row r="28" spans="1:4" ht="13" customHeight="1" x14ac:dyDescent="0.25">
      <c r="A28" s="2015" t="s">
        <v>1197</v>
      </c>
      <c r="B28" s="2016"/>
      <c r="C28" s="308"/>
    </row>
    <row r="29" spans="1:4" ht="13" customHeight="1" x14ac:dyDescent="0.25">
      <c r="A29" s="63"/>
      <c r="B29" s="312"/>
      <c r="C29" s="311"/>
    </row>
    <row r="30" spans="1:4" ht="13" customHeight="1" x14ac:dyDescent="0.25">
      <c r="A30" s="65"/>
      <c r="B30" s="313"/>
      <c r="C30" s="152"/>
    </row>
    <row r="31" spans="1:4" ht="13" customHeight="1" x14ac:dyDescent="0.25">
      <c r="A31" s="2015" t="s">
        <v>83</v>
      </c>
      <c r="B31" s="2016"/>
      <c r="C31" s="152"/>
    </row>
    <row r="32" spans="1:4" ht="13" customHeight="1" x14ac:dyDescent="0.25">
      <c r="A32" s="2020" t="s">
        <v>763</v>
      </c>
      <c r="B32" s="2021"/>
      <c r="C32" s="152"/>
      <c r="D32" s="138"/>
    </row>
    <row r="33" spans="1:3" ht="13" customHeight="1" x14ac:dyDescent="0.25">
      <c r="A33" s="2022" t="s">
        <v>84</v>
      </c>
      <c r="B33" s="2023"/>
      <c r="C33" s="152"/>
    </row>
    <row r="34" spans="1:3" ht="13" customHeight="1" x14ac:dyDescent="0.25">
      <c r="A34" s="66"/>
      <c r="B34" s="314"/>
      <c r="C34" s="204"/>
    </row>
    <row r="35" spans="1:3" ht="13" customHeight="1" x14ac:dyDescent="0.25">
      <c r="A35" s="21"/>
      <c r="B35" s="59"/>
      <c r="C35" s="152"/>
    </row>
    <row r="36" spans="1:3" ht="13" customHeight="1" x14ac:dyDescent="0.25">
      <c r="A36" s="2024" t="s">
        <v>1190</v>
      </c>
      <c r="B36" s="2025"/>
      <c r="C36" s="203"/>
    </row>
    <row r="37" spans="1:3" ht="13" customHeight="1" x14ac:dyDescent="0.25">
      <c r="A37" s="66"/>
      <c r="B37" s="314"/>
      <c r="C37" s="64"/>
    </row>
    <row r="38" spans="1:3" ht="15.75" customHeight="1" x14ac:dyDescent="0.25">
      <c r="A38" s="2026"/>
      <c r="B38" s="2027"/>
      <c r="C38" s="2027"/>
    </row>
    <row r="39" spans="1:3" ht="13" customHeight="1" x14ac:dyDescent="0.25">
      <c r="A39" s="470"/>
      <c r="B39" s="471"/>
      <c r="C39" s="428"/>
    </row>
    <row r="40" spans="1:3" ht="13" customHeight="1" x14ac:dyDescent="0.25">
      <c r="A40" s="2017" t="s">
        <v>102</v>
      </c>
      <c r="B40" s="2018"/>
      <c r="C40" s="2019"/>
    </row>
    <row r="41" spans="1:3" ht="13" customHeight="1" x14ac:dyDescent="0.25">
      <c r="A41" s="472"/>
      <c r="B41" s="473"/>
      <c r="C41" s="474"/>
    </row>
    <row r="42" spans="1:3" ht="12.75" customHeight="1" x14ac:dyDescent="0.25"/>
    <row r="43" spans="1:3" ht="12.75" customHeight="1" x14ac:dyDescent="0.25"/>
    <row r="44" spans="1:3" ht="12.75" customHeight="1" x14ac:dyDescent="0.25"/>
    <row r="45" spans="1:3" ht="12.75" customHeight="1" x14ac:dyDescent="0.25"/>
    <row r="46" spans="1:3" ht="12.75" customHeight="1" x14ac:dyDescent="0.25"/>
    <row r="47" spans="1:3" ht="12.75" customHeight="1" x14ac:dyDescent="0.25"/>
    <row r="48" spans="1:3"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sheetData>
  <mergeCells count="7">
    <mergeCell ref="A28:B28"/>
    <mergeCell ref="A40:C40"/>
    <mergeCell ref="A31:B31"/>
    <mergeCell ref="A32:B32"/>
    <mergeCell ref="A33:B33"/>
    <mergeCell ref="A36:B36"/>
    <mergeCell ref="A38:C38"/>
  </mergeCells>
  <phoneticPr fontId="0" type="noConversion"/>
  <pageMargins left="0.70866141732283472" right="0.70866141732283472" top="0.74803149606299213" bottom="0.74803149606299213" header="0.31496062992125984" footer="0.31496062992125984"/>
  <pageSetup paperSize="9" scale="87" firstPageNumber="37" fitToHeight="0" orientation="portrait" r:id="rId1"/>
  <headerFooter>
    <oddFooter>&amp;C&amp;P of &amp;N&amp;R&amp;A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A1:G59"/>
  <sheetViews>
    <sheetView showWhiteSpace="0" view="pageBreakPreview" topLeftCell="A12" zoomScaleNormal="100" zoomScaleSheetLayoutView="100" workbookViewId="0">
      <selection activeCell="D24" sqref="D24"/>
    </sheetView>
  </sheetViews>
  <sheetFormatPr defaultColWidth="9.1796875" defaultRowHeight="12.5" x14ac:dyDescent="0.25"/>
  <cols>
    <col min="1" max="6" width="9.1796875" style="993"/>
    <col min="7" max="7" width="11.26953125" style="993" customWidth="1"/>
    <col min="8" max="16384" width="9.1796875" style="993"/>
  </cols>
  <sheetData>
    <row r="1" spans="1:7" x14ac:dyDescent="0.25">
      <c r="A1" s="987"/>
      <c r="B1" s="988"/>
      <c r="C1" s="989"/>
      <c r="D1" s="988"/>
      <c r="E1" s="990"/>
      <c r="F1" s="991"/>
      <c r="G1" s="992"/>
    </row>
    <row r="2" spans="1:7" x14ac:dyDescent="0.25">
      <c r="A2" s="987"/>
      <c r="B2" s="988"/>
      <c r="C2" s="994"/>
      <c r="D2" s="988"/>
      <c r="E2" s="995"/>
      <c r="F2" s="991"/>
      <c r="G2" s="992"/>
    </row>
    <row r="3" spans="1:7" x14ac:dyDescent="0.25">
      <c r="A3" s="987"/>
      <c r="B3" s="988"/>
      <c r="C3" s="996"/>
      <c r="D3" s="997"/>
      <c r="E3" s="998"/>
      <c r="F3" s="999"/>
      <c r="G3" s="1000"/>
    </row>
    <row r="4" spans="1:7" x14ac:dyDescent="0.25">
      <c r="A4" s="1001"/>
      <c r="B4" s="988"/>
      <c r="C4" s="997"/>
      <c r="D4" s="988"/>
      <c r="E4" s="1002"/>
      <c r="F4" s="1003"/>
      <c r="G4" s="1003"/>
    </row>
    <row r="5" spans="1:7" x14ac:dyDescent="0.25">
      <c r="A5" s="1001"/>
      <c r="B5" s="988"/>
      <c r="C5" s="997"/>
      <c r="D5" s="988"/>
      <c r="E5" s="1002"/>
      <c r="F5" s="1003"/>
      <c r="G5" s="1003"/>
    </row>
    <row r="6" spans="1:7" x14ac:dyDescent="0.25">
      <c r="A6" s="1001"/>
      <c r="B6" s="988"/>
      <c r="C6" s="997"/>
      <c r="D6" s="988"/>
      <c r="E6" s="1002"/>
      <c r="F6" s="1003"/>
      <c r="G6" s="1003"/>
    </row>
    <row r="7" spans="1:7" ht="13" x14ac:dyDescent="0.25">
      <c r="A7" s="1004"/>
      <c r="B7" s="1987"/>
      <c r="C7" s="1005"/>
      <c r="D7" s="1006"/>
      <c r="E7" s="1006"/>
      <c r="F7" s="1007"/>
      <c r="G7" s="1007"/>
    </row>
    <row r="8" spans="1:7" ht="13" x14ac:dyDescent="0.25">
      <c r="A8" s="1008"/>
      <c r="B8" s="1987"/>
      <c r="C8" s="1005"/>
      <c r="D8" s="1006"/>
      <c r="E8" s="1006"/>
      <c r="F8" s="1007"/>
      <c r="G8" s="1007"/>
    </row>
    <row r="9" spans="1:7" ht="13" x14ac:dyDescent="0.25">
      <c r="A9" s="1008"/>
      <c r="B9" s="1006"/>
      <c r="C9" s="1005"/>
      <c r="D9" s="1006"/>
      <c r="E9" s="1006"/>
      <c r="F9" s="1007"/>
      <c r="G9" s="1007"/>
    </row>
    <row r="10" spans="1:7" ht="13" x14ac:dyDescent="0.25">
      <c r="A10" s="1008"/>
      <c r="B10" s="1006"/>
      <c r="C10" s="1005"/>
      <c r="D10" s="1006"/>
      <c r="E10" s="1006"/>
      <c r="F10" s="1007"/>
      <c r="G10" s="1007"/>
    </row>
    <row r="11" spans="1:7" ht="13" x14ac:dyDescent="0.25">
      <c r="A11" s="1008"/>
      <c r="B11" s="1006"/>
      <c r="C11" s="1005"/>
      <c r="D11" s="1006"/>
      <c r="E11" s="1006"/>
      <c r="F11" s="1007"/>
      <c r="G11" s="1007"/>
    </row>
    <row r="12" spans="1:7" ht="13" x14ac:dyDescent="0.25">
      <c r="A12" s="1008"/>
      <c r="B12" s="1006"/>
      <c r="C12" s="1005"/>
      <c r="D12" s="1009" t="s">
        <v>1095</v>
      </c>
      <c r="E12" s="1006"/>
      <c r="F12" s="1007"/>
      <c r="G12" s="1007"/>
    </row>
    <row r="13" spans="1:7" x14ac:dyDescent="0.25">
      <c r="A13" s="1008"/>
      <c r="B13" s="1006"/>
      <c r="C13" s="1010"/>
      <c r="D13" s="1006"/>
      <c r="E13" s="1006"/>
      <c r="F13" s="1007"/>
      <c r="G13" s="1007"/>
    </row>
    <row r="14" spans="1:7" x14ac:dyDescent="0.25">
      <c r="A14" s="1008"/>
      <c r="B14" s="1011"/>
      <c r="C14" s="1012"/>
      <c r="D14" s="1006"/>
      <c r="E14" s="1006"/>
      <c r="F14" s="1007"/>
      <c r="G14" s="1007"/>
    </row>
    <row r="15" spans="1:7" ht="13" x14ac:dyDescent="0.3">
      <c r="A15" s="1013" t="s">
        <v>1096</v>
      </c>
      <c r="B15" s="1014"/>
      <c r="C15" s="1005"/>
      <c r="D15" s="1047" t="s">
        <v>1118</v>
      </c>
      <c r="E15" s="1069"/>
      <c r="F15" s="1069"/>
      <c r="G15" s="1069"/>
    </row>
    <row r="16" spans="1:7" ht="13" x14ac:dyDescent="0.25">
      <c r="A16" s="1016"/>
      <c r="B16" s="1017"/>
      <c r="C16" s="1005"/>
      <c r="D16" s="1069"/>
      <c r="E16" s="1069"/>
      <c r="F16" s="1069"/>
      <c r="G16" s="1069"/>
    </row>
    <row r="17" spans="1:7" ht="13" x14ac:dyDescent="0.25">
      <c r="A17" s="1016"/>
      <c r="B17" s="1017"/>
      <c r="C17" s="1005"/>
      <c r="D17" s="1017"/>
      <c r="E17" s="1017"/>
      <c r="F17" s="1018"/>
      <c r="G17" s="1018"/>
    </row>
    <row r="18" spans="1:7" ht="12.75" customHeight="1" x14ac:dyDescent="0.3">
      <c r="A18" s="1013" t="s">
        <v>1097</v>
      </c>
      <c r="B18" s="1017"/>
      <c r="C18" s="1988" t="s">
        <v>2723</v>
      </c>
      <c r="D18" s="1988"/>
      <c r="E18" s="1988"/>
      <c r="F18" s="1988"/>
      <c r="G18" s="1988"/>
    </row>
    <row r="19" spans="1:7" ht="96.75" customHeight="1" x14ac:dyDescent="0.25">
      <c r="A19" s="1016"/>
      <c r="B19" s="1017"/>
      <c r="C19" s="1988"/>
      <c r="D19" s="1988"/>
      <c r="E19" s="1988"/>
      <c r="F19" s="1988"/>
      <c r="G19" s="1988"/>
    </row>
    <row r="20" spans="1:7" ht="13" x14ac:dyDescent="0.25">
      <c r="A20" s="1016"/>
      <c r="B20" s="1017"/>
      <c r="C20" s="1019"/>
      <c r="D20" s="1017"/>
      <c r="E20" s="1017"/>
      <c r="F20" s="1018"/>
      <c r="G20" s="1018"/>
    </row>
    <row r="21" spans="1:7" ht="13" x14ac:dyDescent="0.3">
      <c r="A21" s="1013" t="s">
        <v>1098</v>
      </c>
      <c r="B21" s="1017"/>
      <c r="C21" s="1005"/>
      <c r="D21" s="1020" t="s">
        <v>1167</v>
      </c>
      <c r="E21" s="1017"/>
      <c r="F21" s="1018"/>
      <c r="G21" s="1018"/>
    </row>
    <row r="22" spans="1:7" ht="13" x14ac:dyDescent="0.25">
      <c r="A22" s="1016"/>
      <c r="B22" s="1017"/>
      <c r="C22" s="1005"/>
      <c r="D22" s="1017"/>
      <c r="E22" s="1017"/>
      <c r="F22" s="1018"/>
      <c r="G22" s="1021"/>
    </row>
    <row r="23" spans="1:7" ht="13" x14ac:dyDescent="0.25">
      <c r="A23" s="1022" t="s">
        <v>1099</v>
      </c>
      <c r="B23" s="1023"/>
      <c r="C23" s="1024"/>
      <c r="D23" s="1164" t="s">
        <v>2758</v>
      </c>
      <c r="E23" s="1023"/>
      <c r="F23" s="1025"/>
      <c r="G23" s="1026"/>
    </row>
    <row r="24" spans="1:7" x14ac:dyDescent="0.25">
      <c r="A24" s="1008"/>
      <c r="B24" s="1006"/>
      <c r="C24" s="1012"/>
      <c r="D24" s="1011"/>
      <c r="E24" s="1006"/>
      <c r="F24" s="1007"/>
      <c r="G24" s="1027"/>
    </row>
    <row r="25" spans="1:7" x14ac:dyDescent="0.25">
      <c r="A25" s="1008"/>
      <c r="B25" s="1006"/>
      <c r="C25" s="1010"/>
      <c r="D25" s="1006"/>
      <c r="E25" s="1006"/>
      <c r="F25" s="1007"/>
      <c r="G25" s="1027"/>
    </row>
    <row r="26" spans="1:7" x14ac:dyDescent="0.25">
      <c r="A26" s="1008"/>
      <c r="B26" s="1006"/>
      <c r="C26" s="1010"/>
      <c r="D26" s="1011"/>
      <c r="E26" s="1006"/>
      <c r="F26" s="1007"/>
      <c r="G26" s="1027"/>
    </row>
    <row r="27" spans="1:7" x14ac:dyDescent="0.25">
      <c r="A27" s="1008"/>
      <c r="B27" s="1006"/>
      <c r="C27" s="1010"/>
      <c r="D27" s="1006"/>
      <c r="E27" s="1006"/>
      <c r="F27" s="1007"/>
      <c r="G27" s="1027"/>
    </row>
    <row r="28" spans="1:7" x14ac:dyDescent="0.25">
      <c r="A28" s="1008"/>
      <c r="B28" s="1006"/>
      <c r="C28" s="1010"/>
      <c r="D28" s="1011"/>
      <c r="E28" s="1006"/>
      <c r="F28" s="1007"/>
      <c r="G28" s="1027"/>
    </row>
    <row r="29" spans="1:7" x14ac:dyDescent="0.25">
      <c r="A29" s="1008"/>
      <c r="B29" s="1006"/>
      <c r="C29" s="1010"/>
      <c r="D29" s="1011"/>
      <c r="E29" s="1006"/>
      <c r="F29" s="1007"/>
      <c r="G29" s="1027"/>
    </row>
    <row r="30" spans="1:7" ht="13" x14ac:dyDescent="0.25">
      <c r="A30" s="1008"/>
      <c r="B30" s="1006"/>
      <c r="C30" s="1005"/>
      <c r="D30" s="1011"/>
      <c r="E30" s="1006"/>
      <c r="F30" s="1007"/>
      <c r="G30" s="1027"/>
    </row>
    <row r="31" spans="1:7" x14ac:dyDescent="0.25">
      <c r="A31" s="1008"/>
      <c r="B31" s="1006"/>
      <c r="C31" s="1010"/>
      <c r="D31" s="1011"/>
      <c r="E31" s="1006"/>
      <c r="F31" s="1007"/>
      <c r="G31" s="1027"/>
    </row>
    <row r="32" spans="1:7" x14ac:dyDescent="0.25">
      <c r="A32" s="1008"/>
      <c r="B32" s="1006"/>
      <c r="C32" s="1010"/>
      <c r="D32" s="1011"/>
      <c r="E32" s="1006"/>
      <c r="F32" s="1007"/>
      <c r="G32" s="1027"/>
    </row>
    <row r="33" spans="1:7" x14ac:dyDescent="0.25">
      <c r="A33" s="1008"/>
      <c r="B33" s="1006"/>
      <c r="C33" s="1010"/>
      <c r="D33" s="1011"/>
      <c r="E33" s="1006"/>
      <c r="F33" s="1007"/>
      <c r="G33" s="1027"/>
    </row>
    <row r="34" spans="1:7" x14ac:dyDescent="0.25">
      <c r="A34" s="1008"/>
      <c r="B34" s="1006"/>
      <c r="C34" s="1010"/>
      <c r="D34" s="1011"/>
      <c r="E34" s="1006"/>
      <c r="F34" s="1007"/>
      <c r="G34" s="1027"/>
    </row>
    <row r="35" spans="1:7" x14ac:dyDescent="0.25">
      <c r="A35" s="1008"/>
      <c r="B35" s="1006"/>
      <c r="C35" s="1010"/>
      <c r="D35" s="1011"/>
      <c r="E35" s="1006"/>
      <c r="F35" s="1007"/>
      <c r="G35" s="1007"/>
    </row>
    <row r="36" spans="1:7" x14ac:dyDescent="0.25">
      <c r="A36" s="1008"/>
      <c r="B36" s="1006"/>
      <c r="C36" s="1010"/>
      <c r="D36" s="1011"/>
      <c r="E36" s="1006"/>
      <c r="F36" s="1007"/>
      <c r="G36" s="1007"/>
    </row>
    <row r="37" spans="1:7" x14ac:dyDescent="0.25">
      <c r="A37" s="1008"/>
      <c r="B37" s="1068"/>
      <c r="C37" s="1010"/>
      <c r="D37" s="1006"/>
      <c r="E37" s="1006"/>
      <c r="F37" s="1007"/>
      <c r="G37" s="1007"/>
    </row>
    <row r="38" spans="1:7" ht="13" x14ac:dyDescent="0.25">
      <c r="A38" s="1008"/>
      <c r="B38" s="1068"/>
      <c r="C38" s="1005"/>
      <c r="D38" s="1006"/>
      <c r="E38" s="1006"/>
      <c r="F38" s="1007"/>
      <c r="G38" s="1007"/>
    </row>
    <row r="39" spans="1:7" x14ac:dyDescent="0.25">
      <c r="A39" s="1008"/>
      <c r="B39" s="1068"/>
      <c r="C39" s="1010"/>
      <c r="D39" s="1006"/>
      <c r="E39" s="1006"/>
      <c r="F39" s="1007"/>
      <c r="G39" s="1007"/>
    </row>
    <row r="40" spans="1:7" ht="13" x14ac:dyDescent="0.25">
      <c r="A40" s="1029"/>
      <c r="B40" s="1068"/>
      <c r="C40" s="1005"/>
      <c r="D40" s="1011"/>
      <c r="E40" s="1006"/>
      <c r="F40" s="1007"/>
      <c r="G40" s="1027"/>
    </row>
    <row r="41" spans="1:7" x14ac:dyDescent="0.25">
      <c r="A41" s="1008"/>
      <c r="B41" s="1068"/>
      <c r="C41" s="1010"/>
      <c r="D41" s="1006"/>
      <c r="E41" s="1006"/>
      <c r="F41" s="1007"/>
      <c r="G41" s="1027"/>
    </row>
    <row r="42" spans="1:7" ht="13" x14ac:dyDescent="0.25">
      <c r="A42" s="1008"/>
      <c r="B42" s="1068"/>
      <c r="C42" s="1005"/>
      <c r="D42" s="1006"/>
      <c r="E42" s="1006"/>
      <c r="F42" s="1007"/>
      <c r="G42" s="1027"/>
    </row>
    <row r="43" spans="1:7" x14ac:dyDescent="0.25">
      <c r="A43" s="1008"/>
      <c r="B43" s="1068"/>
      <c r="C43" s="1010"/>
      <c r="D43" s="1006"/>
      <c r="E43" s="1006"/>
      <c r="F43" s="1007"/>
      <c r="G43" s="1027"/>
    </row>
    <row r="44" spans="1:7" x14ac:dyDescent="0.25">
      <c r="A44" s="1008"/>
      <c r="B44" s="1068"/>
      <c r="C44" s="1010"/>
      <c r="D44" s="1011"/>
      <c r="E44" s="1006"/>
      <c r="F44" s="1007"/>
      <c r="G44" s="1027"/>
    </row>
    <row r="45" spans="1:7" x14ac:dyDescent="0.25">
      <c r="A45" s="1008"/>
      <c r="B45" s="1006"/>
      <c r="C45" s="1010"/>
      <c r="D45" s="1006"/>
      <c r="E45" s="1006"/>
      <c r="F45" s="1007"/>
      <c r="G45" s="1027"/>
    </row>
    <row r="46" spans="1:7" x14ac:dyDescent="0.25">
      <c r="A46" s="1008"/>
      <c r="B46" s="1006"/>
      <c r="C46" s="1010"/>
      <c r="D46" s="1011"/>
      <c r="E46" s="1006"/>
      <c r="F46" s="1007"/>
      <c r="G46" s="1027"/>
    </row>
    <row r="47" spans="1:7" x14ac:dyDescent="0.25">
      <c r="A47" s="1008"/>
      <c r="B47" s="1006"/>
      <c r="C47" s="1010"/>
      <c r="D47" s="1006"/>
      <c r="E47" s="1006"/>
      <c r="F47" s="1007"/>
      <c r="G47" s="1027"/>
    </row>
    <row r="48" spans="1:7" ht="13" x14ac:dyDescent="0.25">
      <c r="A48" s="1030"/>
      <c r="B48" s="1031"/>
      <c r="C48" s="1019"/>
      <c r="D48" s="1011"/>
      <c r="E48" s="1006"/>
      <c r="F48" s="1007"/>
      <c r="G48" s="1027"/>
    </row>
    <row r="49" spans="1:7" x14ac:dyDescent="0.25">
      <c r="A49" s="1030"/>
      <c r="B49" s="1032"/>
      <c r="C49" s="1033"/>
      <c r="D49" s="1034"/>
      <c r="E49" s="1034"/>
      <c r="F49" s="1007"/>
      <c r="G49" s="1027"/>
    </row>
    <row r="50" spans="1:7" ht="13" x14ac:dyDescent="0.25">
      <c r="A50" s="1030"/>
      <c r="B50" s="1006"/>
      <c r="C50" s="1005"/>
      <c r="D50" s="1034"/>
      <c r="E50" s="1034"/>
      <c r="F50" s="1007"/>
      <c r="G50" s="1027"/>
    </row>
    <row r="51" spans="1:7" x14ac:dyDescent="0.25">
      <c r="A51" s="1030"/>
      <c r="B51" s="1006"/>
      <c r="C51" s="1010"/>
      <c r="D51" s="1034"/>
      <c r="E51" s="1034"/>
      <c r="F51" s="1007"/>
      <c r="G51" s="1027"/>
    </row>
    <row r="52" spans="1:7" x14ac:dyDescent="0.25">
      <c r="A52" s="1035"/>
      <c r="B52" s="1006"/>
      <c r="C52" s="1012"/>
      <c r="D52" s="1011"/>
      <c r="E52" s="1006"/>
      <c r="F52" s="1007"/>
      <c r="G52" s="1027"/>
    </row>
    <row r="53" spans="1:7" x14ac:dyDescent="0.25">
      <c r="A53" s="1035"/>
      <c r="B53" s="1006"/>
      <c r="C53" s="1010"/>
      <c r="D53" s="1006"/>
      <c r="E53" s="1006"/>
      <c r="F53" s="1007"/>
      <c r="G53" s="1027"/>
    </row>
    <row r="54" spans="1:7" x14ac:dyDescent="0.25">
      <c r="A54" s="1035"/>
      <c r="B54" s="1006"/>
      <c r="C54" s="1010"/>
      <c r="D54" s="1036"/>
      <c r="E54" s="1037"/>
      <c r="F54" s="1007"/>
      <c r="G54" s="1027"/>
    </row>
    <row r="55" spans="1:7" x14ac:dyDescent="0.25">
      <c r="A55" s="1035"/>
      <c r="B55" s="1006"/>
      <c r="C55" s="1010"/>
      <c r="D55" s="1011"/>
      <c r="E55" s="1006"/>
      <c r="F55" s="1007"/>
      <c r="G55" s="1027"/>
    </row>
    <row r="56" spans="1:7" x14ac:dyDescent="0.25">
      <c r="A56" s="1035"/>
      <c r="B56" s="1006"/>
      <c r="C56" s="1010"/>
      <c r="D56" s="1036"/>
      <c r="E56" s="1037"/>
      <c r="F56" s="1007"/>
      <c r="G56" s="1027"/>
    </row>
    <row r="57" spans="1:7" x14ac:dyDescent="0.25">
      <c r="A57" s="1035"/>
      <c r="B57" s="1006"/>
      <c r="C57" s="1010"/>
      <c r="D57" s="1011"/>
      <c r="E57" s="1006"/>
      <c r="F57" s="1007"/>
      <c r="G57" s="1027"/>
    </row>
    <row r="58" spans="1:7" x14ac:dyDescent="0.25">
      <c r="A58" s="1035"/>
      <c r="B58" s="1006"/>
      <c r="C58" s="1010"/>
      <c r="D58" s="1011"/>
      <c r="E58" s="1006"/>
      <c r="F58" s="1007"/>
      <c r="G58" s="1027"/>
    </row>
    <row r="59" spans="1:7" x14ac:dyDescent="0.25">
      <c r="A59" s="1038"/>
      <c r="B59" s="1039"/>
      <c r="C59" s="823"/>
      <c r="D59" s="1039"/>
      <c r="E59" s="1007"/>
      <c r="F59" s="1007"/>
      <c r="G59" s="1007"/>
    </row>
  </sheetData>
  <mergeCells count="2">
    <mergeCell ref="B7:B8"/>
    <mergeCell ref="C18:G19"/>
  </mergeCells>
  <pageMargins left="0.70866141732283472" right="0.70866141732283472" top="0.74803149606299213" bottom="0.74803149606299213" header="0.31496062992125984" footer="0.31496062992125984"/>
  <pageSetup paperSize="9" fitToHeight="0" orientation="portrait" r:id="rId1"/>
  <headerFooter>
    <oddFooter>&amp;C&amp;P of &amp;N&amp;R&amp;A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A1:G196"/>
  <sheetViews>
    <sheetView view="pageBreakPreview" zoomScale="70" zoomScaleNormal="90" zoomScaleSheetLayoutView="70" workbookViewId="0">
      <selection activeCell="C3" sqref="C3:F5"/>
    </sheetView>
  </sheetViews>
  <sheetFormatPr defaultRowHeight="12.5" x14ac:dyDescent="0.25"/>
  <cols>
    <col min="1" max="1" width="7.7265625" style="1248" customWidth="1"/>
    <col min="2" max="2" width="9.7265625" style="1180" customWidth="1"/>
    <col min="3" max="3" width="43.7265625" style="1180" customWidth="1"/>
    <col min="4" max="4" width="8.26953125" style="1180" customWidth="1"/>
    <col min="5" max="5" width="9.7265625" style="1183" customWidth="1"/>
    <col min="6" max="6" width="14.7265625" style="1180" customWidth="1"/>
    <col min="7" max="7" width="15.7265625" style="1180" customWidth="1"/>
    <col min="8" max="242" width="9.1796875" style="1180"/>
    <col min="243" max="243" width="7.7265625" style="1180" customWidth="1"/>
    <col min="244" max="244" width="9.7265625" style="1180" customWidth="1"/>
    <col min="245" max="245" width="43.7265625" style="1180" customWidth="1"/>
    <col min="246" max="246" width="8.26953125" style="1180" customWidth="1"/>
    <col min="247" max="247" width="9.7265625" style="1180" customWidth="1"/>
    <col min="248" max="248" width="14.7265625" style="1180" customWidth="1"/>
    <col min="249" max="249" width="15.7265625" style="1180" customWidth="1"/>
    <col min="250" max="498" width="9.1796875" style="1180"/>
    <col min="499" max="499" width="7.7265625" style="1180" customWidth="1"/>
    <col min="500" max="500" width="9.7265625" style="1180" customWidth="1"/>
    <col min="501" max="501" width="43.7265625" style="1180" customWidth="1"/>
    <col min="502" max="502" width="8.26953125" style="1180" customWidth="1"/>
    <col min="503" max="503" width="9.7265625" style="1180" customWidth="1"/>
    <col min="504" max="504" width="14.7265625" style="1180" customWidth="1"/>
    <col min="505" max="505" width="15.7265625" style="1180" customWidth="1"/>
    <col min="506" max="754" width="9.1796875" style="1180"/>
    <col min="755" max="755" width="7.7265625" style="1180" customWidth="1"/>
    <col min="756" max="756" width="9.7265625" style="1180" customWidth="1"/>
    <col min="757" max="757" width="43.7265625" style="1180" customWidth="1"/>
    <col min="758" max="758" width="8.26953125" style="1180" customWidth="1"/>
    <col min="759" max="759" width="9.7265625" style="1180" customWidth="1"/>
    <col min="760" max="760" width="14.7265625" style="1180" customWidth="1"/>
    <col min="761" max="761" width="15.7265625" style="1180" customWidth="1"/>
    <col min="762" max="1010" width="9.1796875" style="1180"/>
    <col min="1011" max="1011" width="7.7265625" style="1180" customWidth="1"/>
    <col min="1012" max="1012" width="9.7265625" style="1180" customWidth="1"/>
    <col min="1013" max="1013" width="43.7265625" style="1180" customWidth="1"/>
    <col min="1014" max="1014" width="8.26953125" style="1180" customWidth="1"/>
    <col min="1015" max="1015" width="9.7265625" style="1180" customWidth="1"/>
    <col min="1016" max="1016" width="14.7265625" style="1180" customWidth="1"/>
    <col min="1017" max="1017" width="15.7265625" style="1180" customWidth="1"/>
    <col min="1018" max="1266" width="9.1796875" style="1180"/>
    <col min="1267" max="1267" width="7.7265625" style="1180" customWidth="1"/>
    <col min="1268" max="1268" width="9.7265625" style="1180" customWidth="1"/>
    <col min="1269" max="1269" width="43.7265625" style="1180" customWidth="1"/>
    <col min="1270" max="1270" width="8.26953125" style="1180" customWidth="1"/>
    <col min="1271" max="1271" width="9.7265625" style="1180" customWidth="1"/>
    <col min="1272" max="1272" width="14.7265625" style="1180" customWidth="1"/>
    <col min="1273" max="1273" width="15.7265625" style="1180" customWidth="1"/>
    <col min="1274" max="1522" width="9.1796875" style="1180"/>
    <col min="1523" max="1523" width="7.7265625" style="1180" customWidth="1"/>
    <col min="1524" max="1524" width="9.7265625" style="1180" customWidth="1"/>
    <col min="1525" max="1525" width="43.7265625" style="1180" customWidth="1"/>
    <col min="1526" max="1526" width="8.26953125" style="1180" customWidth="1"/>
    <col min="1527" max="1527" width="9.7265625" style="1180" customWidth="1"/>
    <col min="1528" max="1528" width="14.7265625" style="1180" customWidth="1"/>
    <col min="1529" max="1529" width="15.7265625" style="1180" customWidth="1"/>
    <col min="1530" max="1778" width="9.1796875" style="1180"/>
    <col min="1779" max="1779" width="7.7265625" style="1180" customWidth="1"/>
    <col min="1780" max="1780" width="9.7265625" style="1180" customWidth="1"/>
    <col min="1781" max="1781" width="43.7265625" style="1180" customWidth="1"/>
    <col min="1782" max="1782" width="8.26953125" style="1180" customWidth="1"/>
    <col min="1783" max="1783" width="9.7265625" style="1180" customWidth="1"/>
    <col min="1784" max="1784" width="14.7265625" style="1180" customWidth="1"/>
    <col min="1785" max="1785" width="15.7265625" style="1180" customWidth="1"/>
    <col min="1786" max="2034" width="9.1796875" style="1180"/>
    <col min="2035" max="2035" width="7.7265625" style="1180" customWidth="1"/>
    <col min="2036" max="2036" width="9.7265625" style="1180" customWidth="1"/>
    <col min="2037" max="2037" width="43.7265625" style="1180" customWidth="1"/>
    <col min="2038" max="2038" width="8.26953125" style="1180" customWidth="1"/>
    <col min="2039" max="2039" width="9.7265625" style="1180" customWidth="1"/>
    <col min="2040" max="2040" width="14.7265625" style="1180" customWidth="1"/>
    <col min="2041" max="2041" width="15.7265625" style="1180" customWidth="1"/>
    <col min="2042" max="2290" width="9.1796875" style="1180"/>
    <col min="2291" max="2291" width="7.7265625" style="1180" customWidth="1"/>
    <col min="2292" max="2292" width="9.7265625" style="1180" customWidth="1"/>
    <col min="2293" max="2293" width="43.7265625" style="1180" customWidth="1"/>
    <col min="2294" max="2294" width="8.26953125" style="1180" customWidth="1"/>
    <col min="2295" max="2295" width="9.7265625" style="1180" customWidth="1"/>
    <col min="2296" max="2296" width="14.7265625" style="1180" customWidth="1"/>
    <col min="2297" max="2297" width="15.7265625" style="1180" customWidth="1"/>
    <col min="2298" max="2546" width="9.1796875" style="1180"/>
    <col min="2547" max="2547" width="7.7265625" style="1180" customWidth="1"/>
    <col min="2548" max="2548" width="9.7265625" style="1180" customWidth="1"/>
    <col min="2549" max="2549" width="43.7265625" style="1180" customWidth="1"/>
    <col min="2550" max="2550" width="8.26953125" style="1180" customWidth="1"/>
    <col min="2551" max="2551" width="9.7265625" style="1180" customWidth="1"/>
    <col min="2552" max="2552" width="14.7265625" style="1180" customWidth="1"/>
    <col min="2553" max="2553" width="15.7265625" style="1180" customWidth="1"/>
    <col min="2554" max="2802" width="9.1796875" style="1180"/>
    <col min="2803" max="2803" width="7.7265625" style="1180" customWidth="1"/>
    <col min="2804" max="2804" width="9.7265625" style="1180" customWidth="1"/>
    <col min="2805" max="2805" width="43.7265625" style="1180" customWidth="1"/>
    <col min="2806" max="2806" width="8.26953125" style="1180" customWidth="1"/>
    <col min="2807" max="2807" width="9.7265625" style="1180" customWidth="1"/>
    <col min="2808" max="2808" width="14.7265625" style="1180" customWidth="1"/>
    <col min="2809" max="2809" width="15.7265625" style="1180" customWidth="1"/>
    <col min="2810" max="3058" width="9.1796875" style="1180"/>
    <col min="3059" max="3059" width="7.7265625" style="1180" customWidth="1"/>
    <col min="3060" max="3060" width="9.7265625" style="1180" customWidth="1"/>
    <col min="3061" max="3061" width="43.7265625" style="1180" customWidth="1"/>
    <col min="3062" max="3062" width="8.26953125" style="1180" customWidth="1"/>
    <col min="3063" max="3063" width="9.7265625" style="1180" customWidth="1"/>
    <col min="3064" max="3064" width="14.7265625" style="1180" customWidth="1"/>
    <col min="3065" max="3065" width="15.7265625" style="1180" customWidth="1"/>
    <col min="3066" max="3314" width="9.1796875" style="1180"/>
    <col min="3315" max="3315" width="7.7265625" style="1180" customWidth="1"/>
    <col min="3316" max="3316" width="9.7265625" style="1180" customWidth="1"/>
    <col min="3317" max="3317" width="43.7265625" style="1180" customWidth="1"/>
    <col min="3318" max="3318" width="8.26953125" style="1180" customWidth="1"/>
    <col min="3319" max="3319" width="9.7265625" style="1180" customWidth="1"/>
    <col min="3320" max="3320" width="14.7265625" style="1180" customWidth="1"/>
    <col min="3321" max="3321" width="15.7265625" style="1180" customWidth="1"/>
    <col min="3322" max="3570" width="9.1796875" style="1180"/>
    <col min="3571" max="3571" width="7.7265625" style="1180" customWidth="1"/>
    <col min="3572" max="3572" width="9.7265625" style="1180" customWidth="1"/>
    <col min="3573" max="3573" width="43.7265625" style="1180" customWidth="1"/>
    <col min="3574" max="3574" width="8.26953125" style="1180" customWidth="1"/>
    <col min="3575" max="3575" width="9.7265625" style="1180" customWidth="1"/>
    <col min="3576" max="3576" width="14.7265625" style="1180" customWidth="1"/>
    <col min="3577" max="3577" width="15.7265625" style="1180" customWidth="1"/>
    <col min="3578" max="3826" width="9.1796875" style="1180"/>
    <col min="3827" max="3827" width="7.7265625" style="1180" customWidth="1"/>
    <col min="3828" max="3828" width="9.7265625" style="1180" customWidth="1"/>
    <col min="3829" max="3829" width="43.7265625" style="1180" customWidth="1"/>
    <col min="3830" max="3830" width="8.26953125" style="1180" customWidth="1"/>
    <col min="3831" max="3831" width="9.7265625" style="1180" customWidth="1"/>
    <col min="3832" max="3832" width="14.7265625" style="1180" customWidth="1"/>
    <col min="3833" max="3833" width="15.7265625" style="1180" customWidth="1"/>
    <col min="3834" max="4082" width="9.1796875" style="1180"/>
    <col min="4083" max="4083" width="7.7265625" style="1180" customWidth="1"/>
    <col min="4084" max="4084" width="9.7265625" style="1180" customWidth="1"/>
    <col min="4085" max="4085" width="43.7265625" style="1180" customWidth="1"/>
    <col min="4086" max="4086" width="8.26953125" style="1180" customWidth="1"/>
    <col min="4087" max="4087" width="9.7265625" style="1180" customWidth="1"/>
    <col min="4088" max="4088" width="14.7265625" style="1180" customWidth="1"/>
    <col min="4089" max="4089" width="15.7265625" style="1180" customWidth="1"/>
    <col min="4090" max="4338" width="9.1796875" style="1180"/>
    <col min="4339" max="4339" width="7.7265625" style="1180" customWidth="1"/>
    <col min="4340" max="4340" width="9.7265625" style="1180" customWidth="1"/>
    <col min="4341" max="4341" width="43.7265625" style="1180" customWidth="1"/>
    <col min="4342" max="4342" width="8.26953125" style="1180" customWidth="1"/>
    <col min="4343" max="4343" width="9.7265625" style="1180" customWidth="1"/>
    <col min="4344" max="4344" width="14.7265625" style="1180" customWidth="1"/>
    <col min="4345" max="4345" width="15.7265625" style="1180" customWidth="1"/>
    <col min="4346" max="4594" width="9.1796875" style="1180"/>
    <col min="4595" max="4595" width="7.7265625" style="1180" customWidth="1"/>
    <col min="4596" max="4596" width="9.7265625" style="1180" customWidth="1"/>
    <col min="4597" max="4597" width="43.7265625" style="1180" customWidth="1"/>
    <col min="4598" max="4598" width="8.26953125" style="1180" customWidth="1"/>
    <col min="4599" max="4599" width="9.7265625" style="1180" customWidth="1"/>
    <col min="4600" max="4600" width="14.7265625" style="1180" customWidth="1"/>
    <col min="4601" max="4601" width="15.7265625" style="1180" customWidth="1"/>
    <col min="4602" max="4850" width="9.1796875" style="1180"/>
    <col min="4851" max="4851" width="7.7265625" style="1180" customWidth="1"/>
    <col min="4852" max="4852" width="9.7265625" style="1180" customWidth="1"/>
    <col min="4853" max="4853" width="43.7265625" style="1180" customWidth="1"/>
    <col min="4854" max="4854" width="8.26953125" style="1180" customWidth="1"/>
    <col min="4855" max="4855" width="9.7265625" style="1180" customWidth="1"/>
    <col min="4856" max="4856" width="14.7265625" style="1180" customWidth="1"/>
    <col min="4857" max="4857" width="15.7265625" style="1180" customWidth="1"/>
    <col min="4858" max="5106" width="9.1796875" style="1180"/>
    <col min="5107" max="5107" width="7.7265625" style="1180" customWidth="1"/>
    <col min="5108" max="5108" width="9.7265625" style="1180" customWidth="1"/>
    <col min="5109" max="5109" width="43.7265625" style="1180" customWidth="1"/>
    <col min="5110" max="5110" width="8.26953125" style="1180" customWidth="1"/>
    <col min="5111" max="5111" width="9.7265625" style="1180" customWidth="1"/>
    <col min="5112" max="5112" width="14.7265625" style="1180" customWidth="1"/>
    <col min="5113" max="5113" width="15.7265625" style="1180" customWidth="1"/>
    <col min="5114" max="5362" width="9.1796875" style="1180"/>
    <col min="5363" max="5363" width="7.7265625" style="1180" customWidth="1"/>
    <col min="5364" max="5364" width="9.7265625" style="1180" customWidth="1"/>
    <col min="5365" max="5365" width="43.7265625" style="1180" customWidth="1"/>
    <col min="5366" max="5366" width="8.26953125" style="1180" customWidth="1"/>
    <col min="5367" max="5367" width="9.7265625" style="1180" customWidth="1"/>
    <col min="5368" max="5368" width="14.7265625" style="1180" customWidth="1"/>
    <col min="5369" max="5369" width="15.7265625" style="1180" customWidth="1"/>
    <col min="5370" max="5618" width="9.1796875" style="1180"/>
    <col min="5619" max="5619" width="7.7265625" style="1180" customWidth="1"/>
    <col min="5620" max="5620" width="9.7265625" style="1180" customWidth="1"/>
    <col min="5621" max="5621" width="43.7265625" style="1180" customWidth="1"/>
    <col min="5622" max="5622" width="8.26953125" style="1180" customWidth="1"/>
    <col min="5623" max="5623" width="9.7265625" style="1180" customWidth="1"/>
    <col min="5624" max="5624" width="14.7265625" style="1180" customWidth="1"/>
    <col min="5625" max="5625" width="15.7265625" style="1180" customWidth="1"/>
    <col min="5626" max="5874" width="9.1796875" style="1180"/>
    <col min="5875" max="5875" width="7.7265625" style="1180" customWidth="1"/>
    <col min="5876" max="5876" width="9.7265625" style="1180" customWidth="1"/>
    <col min="5877" max="5877" width="43.7265625" style="1180" customWidth="1"/>
    <col min="5878" max="5878" width="8.26953125" style="1180" customWidth="1"/>
    <col min="5879" max="5879" width="9.7265625" style="1180" customWidth="1"/>
    <col min="5880" max="5880" width="14.7265625" style="1180" customWidth="1"/>
    <col min="5881" max="5881" width="15.7265625" style="1180" customWidth="1"/>
    <col min="5882" max="6130" width="9.1796875" style="1180"/>
    <col min="6131" max="6131" width="7.7265625" style="1180" customWidth="1"/>
    <col min="6132" max="6132" width="9.7265625" style="1180" customWidth="1"/>
    <col min="6133" max="6133" width="43.7265625" style="1180" customWidth="1"/>
    <col min="6134" max="6134" width="8.26953125" style="1180" customWidth="1"/>
    <col min="6135" max="6135" width="9.7265625" style="1180" customWidth="1"/>
    <col min="6136" max="6136" width="14.7265625" style="1180" customWidth="1"/>
    <col min="6137" max="6137" width="15.7265625" style="1180" customWidth="1"/>
    <col min="6138" max="6386" width="9.1796875" style="1180"/>
    <col min="6387" max="6387" width="7.7265625" style="1180" customWidth="1"/>
    <col min="6388" max="6388" width="9.7265625" style="1180" customWidth="1"/>
    <col min="6389" max="6389" width="43.7265625" style="1180" customWidth="1"/>
    <col min="6390" max="6390" width="8.26953125" style="1180" customWidth="1"/>
    <col min="6391" max="6391" width="9.7265625" style="1180" customWidth="1"/>
    <col min="6392" max="6392" width="14.7265625" style="1180" customWidth="1"/>
    <col min="6393" max="6393" width="15.7265625" style="1180" customWidth="1"/>
    <col min="6394" max="6642" width="9.1796875" style="1180"/>
    <col min="6643" max="6643" width="7.7265625" style="1180" customWidth="1"/>
    <col min="6644" max="6644" width="9.7265625" style="1180" customWidth="1"/>
    <col min="6645" max="6645" width="43.7265625" style="1180" customWidth="1"/>
    <col min="6646" max="6646" width="8.26953125" style="1180" customWidth="1"/>
    <col min="6647" max="6647" width="9.7265625" style="1180" customWidth="1"/>
    <col min="6648" max="6648" width="14.7265625" style="1180" customWidth="1"/>
    <col min="6649" max="6649" width="15.7265625" style="1180" customWidth="1"/>
    <col min="6650" max="6898" width="9.1796875" style="1180"/>
    <col min="6899" max="6899" width="7.7265625" style="1180" customWidth="1"/>
    <col min="6900" max="6900" width="9.7265625" style="1180" customWidth="1"/>
    <col min="6901" max="6901" width="43.7265625" style="1180" customWidth="1"/>
    <col min="6902" max="6902" width="8.26953125" style="1180" customWidth="1"/>
    <col min="6903" max="6903" width="9.7265625" style="1180" customWidth="1"/>
    <col min="6904" max="6904" width="14.7265625" style="1180" customWidth="1"/>
    <col min="6905" max="6905" width="15.7265625" style="1180" customWidth="1"/>
    <col min="6906" max="7154" width="9.1796875" style="1180"/>
    <col min="7155" max="7155" width="7.7265625" style="1180" customWidth="1"/>
    <col min="7156" max="7156" width="9.7265625" style="1180" customWidth="1"/>
    <col min="7157" max="7157" width="43.7265625" style="1180" customWidth="1"/>
    <col min="7158" max="7158" width="8.26953125" style="1180" customWidth="1"/>
    <col min="7159" max="7159" width="9.7265625" style="1180" customWidth="1"/>
    <col min="7160" max="7160" width="14.7265625" style="1180" customWidth="1"/>
    <col min="7161" max="7161" width="15.7265625" style="1180" customWidth="1"/>
    <col min="7162" max="7410" width="9.1796875" style="1180"/>
    <col min="7411" max="7411" width="7.7265625" style="1180" customWidth="1"/>
    <col min="7412" max="7412" width="9.7265625" style="1180" customWidth="1"/>
    <col min="7413" max="7413" width="43.7265625" style="1180" customWidth="1"/>
    <col min="7414" max="7414" width="8.26953125" style="1180" customWidth="1"/>
    <col min="7415" max="7415" width="9.7265625" style="1180" customWidth="1"/>
    <col min="7416" max="7416" width="14.7265625" style="1180" customWidth="1"/>
    <col min="7417" max="7417" width="15.7265625" style="1180" customWidth="1"/>
    <col min="7418" max="7666" width="9.1796875" style="1180"/>
    <col min="7667" max="7667" width="7.7265625" style="1180" customWidth="1"/>
    <col min="7668" max="7668" width="9.7265625" style="1180" customWidth="1"/>
    <col min="7669" max="7669" width="43.7265625" style="1180" customWidth="1"/>
    <col min="7670" max="7670" width="8.26953125" style="1180" customWidth="1"/>
    <col min="7671" max="7671" width="9.7265625" style="1180" customWidth="1"/>
    <col min="7672" max="7672" width="14.7265625" style="1180" customWidth="1"/>
    <col min="7673" max="7673" width="15.7265625" style="1180" customWidth="1"/>
    <col min="7674" max="7922" width="9.1796875" style="1180"/>
    <col min="7923" max="7923" width="7.7265625" style="1180" customWidth="1"/>
    <col min="7924" max="7924" width="9.7265625" style="1180" customWidth="1"/>
    <col min="7925" max="7925" width="43.7265625" style="1180" customWidth="1"/>
    <col min="7926" max="7926" width="8.26953125" style="1180" customWidth="1"/>
    <col min="7927" max="7927" width="9.7265625" style="1180" customWidth="1"/>
    <col min="7928" max="7928" width="14.7265625" style="1180" customWidth="1"/>
    <col min="7929" max="7929" width="15.7265625" style="1180" customWidth="1"/>
    <col min="7930" max="8178" width="9.1796875" style="1180"/>
    <col min="8179" max="8179" width="7.7265625" style="1180" customWidth="1"/>
    <col min="8180" max="8180" width="9.7265625" style="1180" customWidth="1"/>
    <col min="8181" max="8181" width="43.7265625" style="1180" customWidth="1"/>
    <col min="8182" max="8182" width="8.26953125" style="1180" customWidth="1"/>
    <col min="8183" max="8183" width="9.7265625" style="1180" customWidth="1"/>
    <col min="8184" max="8184" width="14.7265625" style="1180" customWidth="1"/>
    <col min="8185" max="8185" width="15.7265625" style="1180" customWidth="1"/>
    <col min="8186" max="8434" width="9.1796875" style="1180"/>
    <col min="8435" max="8435" width="7.7265625" style="1180" customWidth="1"/>
    <col min="8436" max="8436" width="9.7265625" style="1180" customWidth="1"/>
    <col min="8437" max="8437" width="43.7265625" style="1180" customWidth="1"/>
    <col min="8438" max="8438" width="8.26953125" style="1180" customWidth="1"/>
    <col min="8439" max="8439" width="9.7265625" style="1180" customWidth="1"/>
    <col min="8440" max="8440" width="14.7265625" style="1180" customWidth="1"/>
    <col min="8441" max="8441" width="15.7265625" style="1180" customWidth="1"/>
    <col min="8442" max="8690" width="9.1796875" style="1180"/>
    <col min="8691" max="8691" width="7.7265625" style="1180" customWidth="1"/>
    <col min="8692" max="8692" width="9.7265625" style="1180" customWidth="1"/>
    <col min="8693" max="8693" width="43.7265625" style="1180" customWidth="1"/>
    <col min="8694" max="8694" width="8.26953125" style="1180" customWidth="1"/>
    <col min="8695" max="8695" width="9.7265625" style="1180" customWidth="1"/>
    <col min="8696" max="8696" width="14.7265625" style="1180" customWidth="1"/>
    <col min="8697" max="8697" width="15.7265625" style="1180" customWidth="1"/>
    <col min="8698" max="8946" width="9.1796875" style="1180"/>
    <col min="8947" max="8947" width="7.7265625" style="1180" customWidth="1"/>
    <col min="8948" max="8948" width="9.7265625" style="1180" customWidth="1"/>
    <col min="8949" max="8949" width="43.7265625" style="1180" customWidth="1"/>
    <col min="8950" max="8950" width="8.26953125" style="1180" customWidth="1"/>
    <col min="8951" max="8951" width="9.7265625" style="1180" customWidth="1"/>
    <col min="8952" max="8952" width="14.7265625" style="1180" customWidth="1"/>
    <col min="8953" max="8953" width="15.7265625" style="1180" customWidth="1"/>
    <col min="8954" max="9202" width="9.1796875" style="1180"/>
    <col min="9203" max="9203" width="7.7265625" style="1180" customWidth="1"/>
    <col min="9204" max="9204" width="9.7265625" style="1180" customWidth="1"/>
    <col min="9205" max="9205" width="43.7265625" style="1180" customWidth="1"/>
    <col min="9206" max="9206" width="8.26953125" style="1180" customWidth="1"/>
    <col min="9207" max="9207" width="9.7265625" style="1180" customWidth="1"/>
    <col min="9208" max="9208" width="14.7265625" style="1180" customWidth="1"/>
    <col min="9209" max="9209" width="15.7265625" style="1180" customWidth="1"/>
    <col min="9210" max="9458" width="9.1796875" style="1180"/>
    <col min="9459" max="9459" width="7.7265625" style="1180" customWidth="1"/>
    <col min="9460" max="9460" width="9.7265625" style="1180" customWidth="1"/>
    <col min="9461" max="9461" width="43.7265625" style="1180" customWidth="1"/>
    <col min="9462" max="9462" width="8.26953125" style="1180" customWidth="1"/>
    <col min="9463" max="9463" width="9.7265625" style="1180" customWidth="1"/>
    <col min="9464" max="9464" width="14.7265625" style="1180" customWidth="1"/>
    <col min="9465" max="9465" width="15.7265625" style="1180" customWidth="1"/>
    <col min="9466" max="9714" width="9.1796875" style="1180"/>
    <col min="9715" max="9715" width="7.7265625" style="1180" customWidth="1"/>
    <col min="9716" max="9716" width="9.7265625" style="1180" customWidth="1"/>
    <col min="9717" max="9717" width="43.7265625" style="1180" customWidth="1"/>
    <col min="9718" max="9718" width="8.26953125" style="1180" customWidth="1"/>
    <col min="9719" max="9719" width="9.7265625" style="1180" customWidth="1"/>
    <col min="9720" max="9720" width="14.7265625" style="1180" customWidth="1"/>
    <col min="9721" max="9721" width="15.7265625" style="1180" customWidth="1"/>
    <col min="9722" max="9970" width="9.1796875" style="1180"/>
    <col min="9971" max="9971" width="7.7265625" style="1180" customWidth="1"/>
    <col min="9972" max="9972" width="9.7265625" style="1180" customWidth="1"/>
    <col min="9973" max="9973" width="43.7265625" style="1180" customWidth="1"/>
    <col min="9974" max="9974" width="8.26953125" style="1180" customWidth="1"/>
    <col min="9975" max="9975" width="9.7265625" style="1180" customWidth="1"/>
    <col min="9976" max="9976" width="14.7265625" style="1180" customWidth="1"/>
    <col min="9977" max="9977" width="15.7265625" style="1180" customWidth="1"/>
    <col min="9978" max="10226" width="9.1796875" style="1180"/>
    <col min="10227" max="10227" width="7.7265625" style="1180" customWidth="1"/>
    <col min="10228" max="10228" width="9.7265625" style="1180" customWidth="1"/>
    <col min="10229" max="10229" width="43.7265625" style="1180" customWidth="1"/>
    <col min="10230" max="10230" width="8.26953125" style="1180" customWidth="1"/>
    <col min="10231" max="10231" width="9.7265625" style="1180" customWidth="1"/>
    <col min="10232" max="10232" width="14.7265625" style="1180" customWidth="1"/>
    <col min="10233" max="10233" width="15.7265625" style="1180" customWidth="1"/>
    <col min="10234" max="10482" width="9.1796875" style="1180"/>
    <col min="10483" max="10483" width="7.7265625" style="1180" customWidth="1"/>
    <col min="10484" max="10484" width="9.7265625" style="1180" customWidth="1"/>
    <col min="10485" max="10485" width="43.7265625" style="1180" customWidth="1"/>
    <col min="10486" max="10486" width="8.26953125" style="1180" customWidth="1"/>
    <col min="10487" max="10487" width="9.7265625" style="1180" customWidth="1"/>
    <col min="10488" max="10488" width="14.7265625" style="1180" customWidth="1"/>
    <col min="10489" max="10489" width="15.7265625" style="1180" customWidth="1"/>
    <col min="10490" max="10738" width="9.1796875" style="1180"/>
    <col min="10739" max="10739" width="7.7265625" style="1180" customWidth="1"/>
    <col min="10740" max="10740" width="9.7265625" style="1180" customWidth="1"/>
    <col min="10741" max="10741" width="43.7265625" style="1180" customWidth="1"/>
    <col min="10742" max="10742" width="8.26953125" style="1180" customWidth="1"/>
    <col min="10743" max="10743" width="9.7265625" style="1180" customWidth="1"/>
    <col min="10744" max="10744" width="14.7265625" style="1180" customWidth="1"/>
    <col min="10745" max="10745" width="15.7265625" style="1180" customWidth="1"/>
    <col min="10746" max="10994" width="9.1796875" style="1180"/>
    <col min="10995" max="10995" width="7.7265625" style="1180" customWidth="1"/>
    <col min="10996" max="10996" width="9.7265625" style="1180" customWidth="1"/>
    <col min="10997" max="10997" width="43.7265625" style="1180" customWidth="1"/>
    <col min="10998" max="10998" width="8.26953125" style="1180" customWidth="1"/>
    <col min="10999" max="10999" width="9.7265625" style="1180" customWidth="1"/>
    <col min="11000" max="11000" width="14.7265625" style="1180" customWidth="1"/>
    <col min="11001" max="11001" width="15.7265625" style="1180" customWidth="1"/>
    <col min="11002" max="11250" width="9.1796875" style="1180"/>
    <col min="11251" max="11251" width="7.7265625" style="1180" customWidth="1"/>
    <col min="11252" max="11252" width="9.7265625" style="1180" customWidth="1"/>
    <col min="11253" max="11253" width="43.7265625" style="1180" customWidth="1"/>
    <col min="11254" max="11254" width="8.26953125" style="1180" customWidth="1"/>
    <col min="11255" max="11255" width="9.7265625" style="1180" customWidth="1"/>
    <col min="11256" max="11256" width="14.7265625" style="1180" customWidth="1"/>
    <col min="11257" max="11257" width="15.7265625" style="1180" customWidth="1"/>
    <col min="11258" max="11506" width="9.1796875" style="1180"/>
    <col min="11507" max="11507" width="7.7265625" style="1180" customWidth="1"/>
    <col min="11508" max="11508" width="9.7265625" style="1180" customWidth="1"/>
    <col min="11509" max="11509" width="43.7265625" style="1180" customWidth="1"/>
    <col min="11510" max="11510" width="8.26953125" style="1180" customWidth="1"/>
    <col min="11511" max="11511" width="9.7265625" style="1180" customWidth="1"/>
    <col min="11512" max="11512" width="14.7265625" style="1180" customWidth="1"/>
    <col min="11513" max="11513" width="15.7265625" style="1180" customWidth="1"/>
    <col min="11514" max="11762" width="9.1796875" style="1180"/>
    <col min="11763" max="11763" width="7.7265625" style="1180" customWidth="1"/>
    <col min="11764" max="11764" width="9.7265625" style="1180" customWidth="1"/>
    <col min="11765" max="11765" width="43.7265625" style="1180" customWidth="1"/>
    <col min="11766" max="11766" width="8.26953125" style="1180" customWidth="1"/>
    <col min="11767" max="11767" width="9.7265625" style="1180" customWidth="1"/>
    <col min="11768" max="11768" width="14.7265625" style="1180" customWidth="1"/>
    <col min="11769" max="11769" width="15.7265625" style="1180" customWidth="1"/>
    <col min="11770" max="12018" width="9.1796875" style="1180"/>
    <col min="12019" max="12019" width="7.7265625" style="1180" customWidth="1"/>
    <col min="12020" max="12020" width="9.7265625" style="1180" customWidth="1"/>
    <col min="12021" max="12021" width="43.7265625" style="1180" customWidth="1"/>
    <col min="12022" max="12022" width="8.26953125" style="1180" customWidth="1"/>
    <col min="12023" max="12023" width="9.7265625" style="1180" customWidth="1"/>
    <col min="12024" max="12024" width="14.7265625" style="1180" customWidth="1"/>
    <col min="12025" max="12025" width="15.7265625" style="1180" customWidth="1"/>
    <col min="12026" max="12274" width="9.1796875" style="1180"/>
    <col min="12275" max="12275" width="7.7265625" style="1180" customWidth="1"/>
    <col min="12276" max="12276" width="9.7265625" style="1180" customWidth="1"/>
    <col min="12277" max="12277" width="43.7265625" style="1180" customWidth="1"/>
    <col min="12278" max="12278" width="8.26953125" style="1180" customWidth="1"/>
    <col min="12279" max="12279" width="9.7265625" style="1180" customWidth="1"/>
    <col min="12280" max="12280" width="14.7265625" style="1180" customWidth="1"/>
    <col min="12281" max="12281" width="15.7265625" style="1180" customWidth="1"/>
    <col min="12282" max="12530" width="9.1796875" style="1180"/>
    <col min="12531" max="12531" width="7.7265625" style="1180" customWidth="1"/>
    <col min="12532" max="12532" width="9.7265625" style="1180" customWidth="1"/>
    <col min="12533" max="12533" width="43.7265625" style="1180" customWidth="1"/>
    <col min="12534" max="12534" width="8.26953125" style="1180" customWidth="1"/>
    <col min="12535" max="12535" width="9.7265625" style="1180" customWidth="1"/>
    <col min="12536" max="12536" width="14.7265625" style="1180" customWidth="1"/>
    <col min="12537" max="12537" width="15.7265625" style="1180" customWidth="1"/>
    <col min="12538" max="12786" width="9.1796875" style="1180"/>
    <col min="12787" max="12787" width="7.7265625" style="1180" customWidth="1"/>
    <col min="12788" max="12788" width="9.7265625" style="1180" customWidth="1"/>
    <col min="12789" max="12789" width="43.7265625" style="1180" customWidth="1"/>
    <col min="12790" max="12790" width="8.26953125" style="1180" customWidth="1"/>
    <col min="12791" max="12791" width="9.7265625" style="1180" customWidth="1"/>
    <col min="12792" max="12792" width="14.7265625" style="1180" customWidth="1"/>
    <col min="12793" max="12793" width="15.7265625" style="1180" customWidth="1"/>
    <col min="12794" max="13042" width="9.1796875" style="1180"/>
    <col min="13043" max="13043" width="7.7265625" style="1180" customWidth="1"/>
    <col min="13044" max="13044" width="9.7265625" style="1180" customWidth="1"/>
    <col min="13045" max="13045" width="43.7265625" style="1180" customWidth="1"/>
    <col min="13046" max="13046" width="8.26953125" style="1180" customWidth="1"/>
    <col min="13047" max="13047" width="9.7265625" style="1180" customWidth="1"/>
    <col min="13048" max="13048" width="14.7265625" style="1180" customWidth="1"/>
    <col min="13049" max="13049" width="15.7265625" style="1180" customWidth="1"/>
    <col min="13050" max="13298" width="9.1796875" style="1180"/>
    <col min="13299" max="13299" width="7.7265625" style="1180" customWidth="1"/>
    <col min="13300" max="13300" width="9.7265625" style="1180" customWidth="1"/>
    <col min="13301" max="13301" width="43.7265625" style="1180" customWidth="1"/>
    <col min="13302" max="13302" width="8.26953125" style="1180" customWidth="1"/>
    <col min="13303" max="13303" width="9.7265625" style="1180" customWidth="1"/>
    <col min="13304" max="13304" width="14.7265625" style="1180" customWidth="1"/>
    <col min="13305" max="13305" width="15.7265625" style="1180" customWidth="1"/>
    <col min="13306" max="13554" width="9.1796875" style="1180"/>
    <col min="13555" max="13555" width="7.7265625" style="1180" customWidth="1"/>
    <col min="13556" max="13556" width="9.7265625" style="1180" customWidth="1"/>
    <col min="13557" max="13557" width="43.7265625" style="1180" customWidth="1"/>
    <col min="13558" max="13558" width="8.26953125" style="1180" customWidth="1"/>
    <col min="13559" max="13559" width="9.7265625" style="1180" customWidth="1"/>
    <col min="13560" max="13560" width="14.7265625" style="1180" customWidth="1"/>
    <col min="13561" max="13561" width="15.7265625" style="1180" customWidth="1"/>
    <col min="13562" max="13810" width="9.1796875" style="1180"/>
    <col min="13811" max="13811" width="7.7265625" style="1180" customWidth="1"/>
    <col min="13812" max="13812" width="9.7265625" style="1180" customWidth="1"/>
    <col min="13813" max="13813" width="43.7265625" style="1180" customWidth="1"/>
    <col min="13814" max="13814" width="8.26953125" style="1180" customWidth="1"/>
    <col min="13815" max="13815" width="9.7265625" style="1180" customWidth="1"/>
    <col min="13816" max="13816" width="14.7265625" style="1180" customWidth="1"/>
    <col min="13817" max="13817" width="15.7265625" style="1180" customWidth="1"/>
    <col min="13818" max="14066" width="9.1796875" style="1180"/>
    <col min="14067" max="14067" width="7.7265625" style="1180" customWidth="1"/>
    <col min="14068" max="14068" width="9.7265625" style="1180" customWidth="1"/>
    <col min="14069" max="14069" width="43.7265625" style="1180" customWidth="1"/>
    <col min="14070" max="14070" width="8.26953125" style="1180" customWidth="1"/>
    <col min="14071" max="14071" width="9.7265625" style="1180" customWidth="1"/>
    <col min="14072" max="14072" width="14.7265625" style="1180" customWidth="1"/>
    <col min="14073" max="14073" width="15.7265625" style="1180" customWidth="1"/>
    <col min="14074" max="14322" width="9.1796875" style="1180"/>
    <col min="14323" max="14323" width="7.7265625" style="1180" customWidth="1"/>
    <col min="14324" max="14324" width="9.7265625" style="1180" customWidth="1"/>
    <col min="14325" max="14325" width="43.7265625" style="1180" customWidth="1"/>
    <col min="14326" max="14326" width="8.26953125" style="1180" customWidth="1"/>
    <col min="14327" max="14327" width="9.7265625" style="1180" customWidth="1"/>
    <col min="14328" max="14328" width="14.7265625" style="1180" customWidth="1"/>
    <col min="14329" max="14329" width="15.7265625" style="1180" customWidth="1"/>
    <col min="14330" max="14578" width="9.1796875" style="1180"/>
    <col min="14579" max="14579" width="7.7265625" style="1180" customWidth="1"/>
    <col min="14580" max="14580" width="9.7265625" style="1180" customWidth="1"/>
    <col min="14581" max="14581" width="43.7265625" style="1180" customWidth="1"/>
    <col min="14582" max="14582" width="8.26953125" style="1180" customWidth="1"/>
    <col min="14583" max="14583" width="9.7265625" style="1180" customWidth="1"/>
    <col min="14584" max="14584" width="14.7265625" style="1180" customWidth="1"/>
    <col min="14585" max="14585" width="15.7265625" style="1180" customWidth="1"/>
    <col min="14586" max="14834" width="9.1796875" style="1180"/>
    <col min="14835" max="14835" width="7.7265625" style="1180" customWidth="1"/>
    <col min="14836" max="14836" width="9.7265625" style="1180" customWidth="1"/>
    <col min="14837" max="14837" width="43.7265625" style="1180" customWidth="1"/>
    <col min="14838" max="14838" width="8.26953125" style="1180" customWidth="1"/>
    <col min="14839" max="14839" width="9.7265625" style="1180" customWidth="1"/>
    <col min="14840" max="14840" width="14.7265625" style="1180" customWidth="1"/>
    <col min="14841" max="14841" width="15.7265625" style="1180" customWidth="1"/>
    <col min="14842" max="15090" width="9.1796875" style="1180"/>
    <col min="15091" max="15091" width="7.7265625" style="1180" customWidth="1"/>
    <col min="15092" max="15092" width="9.7265625" style="1180" customWidth="1"/>
    <col min="15093" max="15093" width="43.7265625" style="1180" customWidth="1"/>
    <col min="15094" max="15094" width="8.26953125" style="1180" customWidth="1"/>
    <col min="15095" max="15095" width="9.7265625" style="1180" customWidth="1"/>
    <col min="15096" max="15096" width="14.7265625" style="1180" customWidth="1"/>
    <col min="15097" max="15097" width="15.7265625" style="1180" customWidth="1"/>
    <col min="15098" max="15346" width="9.1796875" style="1180"/>
    <col min="15347" max="15347" width="7.7265625" style="1180" customWidth="1"/>
    <col min="15348" max="15348" width="9.7265625" style="1180" customWidth="1"/>
    <col min="15349" max="15349" width="43.7265625" style="1180" customWidth="1"/>
    <col min="15350" max="15350" width="8.26953125" style="1180" customWidth="1"/>
    <col min="15351" max="15351" width="9.7265625" style="1180" customWidth="1"/>
    <col min="15352" max="15352" width="14.7265625" style="1180" customWidth="1"/>
    <col min="15353" max="15353" width="15.7265625" style="1180" customWidth="1"/>
    <col min="15354" max="15602" width="9.1796875" style="1180"/>
    <col min="15603" max="15603" width="7.7265625" style="1180" customWidth="1"/>
    <col min="15604" max="15604" width="9.7265625" style="1180" customWidth="1"/>
    <col min="15605" max="15605" width="43.7265625" style="1180" customWidth="1"/>
    <col min="15606" max="15606" width="8.26953125" style="1180" customWidth="1"/>
    <col min="15607" max="15607" width="9.7265625" style="1180" customWidth="1"/>
    <col min="15608" max="15608" width="14.7265625" style="1180" customWidth="1"/>
    <col min="15609" max="15609" width="15.7265625" style="1180" customWidth="1"/>
    <col min="15610" max="15858" width="9.1796875" style="1180"/>
    <col min="15859" max="15859" width="7.7265625" style="1180" customWidth="1"/>
    <col min="15860" max="15860" width="9.7265625" style="1180" customWidth="1"/>
    <col min="15861" max="15861" width="43.7265625" style="1180" customWidth="1"/>
    <col min="15862" max="15862" width="8.26953125" style="1180" customWidth="1"/>
    <col min="15863" max="15863" width="9.7265625" style="1180" customWidth="1"/>
    <col min="15864" max="15864" width="14.7265625" style="1180" customWidth="1"/>
    <col min="15865" max="15865" width="15.7265625" style="1180" customWidth="1"/>
    <col min="15866" max="16114" width="9.1796875" style="1180"/>
    <col min="16115" max="16115" width="7.7265625" style="1180" customWidth="1"/>
    <col min="16116" max="16116" width="9.7265625" style="1180" customWidth="1"/>
    <col min="16117" max="16117" width="43.7265625" style="1180" customWidth="1"/>
    <col min="16118" max="16118" width="8.26953125" style="1180" customWidth="1"/>
    <col min="16119" max="16119" width="9.7265625" style="1180" customWidth="1"/>
    <col min="16120" max="16120" width="14.7265625" style="1180" customWidth="1"/>
    <col min="16121" max="16121" width="15.7265625" style="1180" customWidth="1"/>
    <col min="16122" max="16384" width="9.1796875" style="1180"/>
  </cols>
  <sheetData>
    <row r="1" spans="1:7" x14ac:dyDescent="0.25">
      <c r="A1" s="1173"/>
      <c r="B1" s="1174"/>
      <c r="C1" s="1173"/>
      <c r="D1" s="1175"/>
      <c r="E1" s="1176"/>
      <c r="F1" s="1177"/>
      <c r="G1" s="1178" t="s">
        <v>1599</v>
      </c>
    </row>
    <row r="2" spans="1:7" x14ac:dyDescent="0.25">
      <c r="A2" s="1181" t="s">
        <v>107</v>
      </c>
      <c r="B2" s="1174"/>
      <c r="C2" s="1182" t="s">
        <v>2758</v>
      </c>
      <c r="D2" s="1175"/>
      <c r="F2" s="1184"/>
      <c r="G2" s="1178" t="s">
        <v>1600</v>
      </c>
    </row>
    <row r="3" spans="1:7" ht="13.9" customHeight="1" x14ac:dyDescent="0.25">
      <c r="A3" s="1181" t="s">
        <v>37</v>
      </c>
      <c r="B3" s="1174"/>
      <c r="C3" s="2028" t="s">
        <v>2757</v>
      </c>
      <c r="D3" s="2029"/>
      <c r="E3" s="2029"/>
      <c r="F3" s="2030"/>
      <c r="G3" s="1185">
        <v>44470</v>
      </c>
    </row>
    <row r="4" spans="1:7" ht="15.65" customHeight="1" x14ac:dyDescent="0.25">
      <c r="A4" s="1186"/>
      <c r="B4" s="1174"/>
      <c r="C4" s="2031"/>
      <c r="D4" s="2032"/>
      <c r="E4" s="2032"/>
      <c r="F4" s="2033"/>
      <c r="G4" s="1174"/>
    </row>
    <row r="5" spans="1:7" ht="36" customHeight="1" x14ac:dyDescent="0.25">
      <c r="A5" s="1186"/>
      <c r="B5" s="1174"/>
      <c r="C5" s="2034"/>
      <c r="D5" s="2035"/>
      <c r="E5" s="2035"/>
      <c r="F5" s="2036"/>
      <c r="G5" s="1174"/>
    </row>
    <row r="6" spans="1:7" ht="15" customHeight="1" x14ac:dyDescent="0.25">
      <c r="A6" s="1186"/>
      <c r="B6" s="1174"/>
      <c r="C6" s="1188" t="s">
        <v>1601</v>
      </c>
      <c r="D6" s="1175"/>
      <c r="E6" s="1186"/>
      <c r="F6" s="1177"/>
      <c r="G6" s="1174"/>
    </row>
    <row r="7" spans="1:7" x14ac:dyDescent="0.25">
      <c r="A7" s="1189" t="s">
        <v>80</v>
      </c>
      <c r="B7" s="1190" t="s">
        <v>44</v>
      </c>
      <c r="C7" s="1191" t="s">
        <v>43</v>
      </c>
      <c r="D7" s="1190" t="s">
        <v>45</v>
      </c>
      <c r="E7" s="1192" t="s">
        <v>46</v>
      </c>
      <c r="F7" s="1193" t="s">
        <v>47</v>
      </c>
      <c r="G7" s="1193" t="s">
        <v>48</v>
      </c>
    </row>
    <row r="8" spans="1:7" x14ac:dyDescent="0.25">
      <c r="A8" s="1194" t="s">
        <v>51</v>
      </c>
      <c r="B8" s="1195" t="s">
        <v>49</v>
      </c>
      <c r="C8" s="1196"/>
      <c r="D8" s="1195"/>
      <c r="E8" s="1197"/>
      <c r="F8" s="1198"/>
      <c r="G8" s="1198"/>
    </row>
    <row r="9" spans="1:7" x14ac:dyDescent="0.25">
      <c r="A9" s="1199"/>
      <c r="B9" s="1200"/>
      <c r="C9" s="1201"/>
      <c r="D9" s="1200"/>
      <c r="E9" s="1200"/>
      <c r="F9" s="1202"/>
      <c r="G9" s="1202"/>
    </row>
    <row r="10" spans="1:7" s="1206" customFormat="1" ht="13" x14ac:dyDescent="0.25">
      <c r="A10" s="1203"/>
      <c r="B10" s="2037" t="s">
        <v>38</v>
      </c>
      <c r="C10" s="67" t="s">
        <v>1602</v>
      </c>
      <c r="D10" s="1204"/>
      <c r="E10" s="1204"/>
      <c r="F10" s="168"/>
      <c r="G10" s="168"/>
    </row>
    <row r="11" spans="1:7" s="1206" customFormat="1" ht="13" x14ac:dyDescent="0.25">
      <c r="A11" s="1207">
        <v>1.1000000000000001</v>
      </c>
      <c r="B11" s="2037"/>
      <c r="C11" s="67" t="s">
        <v>35</v>
      </c>
      <c r="D11" s="1204"/>
      <c r="E11" s="1204"/>
      <c r="F11" s="168"/>
      <c r="G11" s="168"/>
    </row>
    <row r="12" spans="1:7" s="1206" customFormat="1" ht="13" x14ac:dyDescent="0.25">
      <c r="A12" s="1208"/>
      <c r="B12" s="1204"/>
      <c r="C12" s="67"/>
      <c r="D12" s="1204"/>
      <c r="E12" s="1204"/>
      <c r="F12" s="168"/>
      <c r="G12" s="168"/>
    </row>
    <row r="13" spans="1:7" s="1206" customFormat="1" ht="13" x14ac:dyDescent="0.25">
      <c r="A13" s="1207" t="s">
        <v>293</v>
      </c>
      <c r="B13" s="1204" t="s">
        <v>62</v>
      </c>
      <c r="C13" s="67" t="s">
        <v>88</v>
      </c>
      <c r="D13" s="1204"/>
      <c r="E13" s="1204"/>
      <c r="F13" s="168"/>
      <c r="G13" s="168"/>
    </row>
    <row r="14" spans="1:7" s="1206" customFormat="1" ht="13" x14ac:dyDescent="0.25">
      <c r="A14" s="1208"/>
      <c r="B14" s="1204"/>
      <c r="C14" s="67"/>
      <c r="D14" s="1204"/>
      <c r="E14" s="1204"/>
      <c r="F14" s="168"/>
      <c r="G14" s="168"/>
    </row>
    <row r="15" spans="1:7" s="1206" customFormat="1" x14ac:dyDescent="0.25">
      <c r="A15" s="1208" t="s">
        <v>512</v>
      </c>
      <c r="B15" s="1204"/>
      <c r="C15" s="68" t="s">
        <v>88</v>
      </c>
      <c r="D15" s="1204" t="s">
        <v>54</v>
      </c>
      <c r="E15" s="1204">
        <v>1</v>
      </c>
      <c r="F15" s="168"/>
      <c r="G15" s="168"/>
    </row>
    <row r="16" spans="1:7" s="1206" customFormat="1" x14ac:dyDescent="0.25">
      <c r="A16" s="1208"/>
      <c r="B16" s="1204"/>
      <c r="C16" s="1209"/>
      <c r="D16" s="1204"/>
      <c r="E16" s="1204"/>
      <c r="F16" s="168"/>
      <c r="G16" s="168"/>
    </row>
    <row r="17" spans="1:7" s="1206" customFormat="1" ht="13" x14ac:dyDescent="0.25">
      <c r="A17" s="1207" t="s">
        <v>294</v>
      </c>
      <c r="B17" s="1204" t="s">
        <v>71</v>
      </c>
      <c r="C17" s="67" t="s">
        <v>2</v>
      </c>
      <c r="D17" s="1204"/>
      <c r="E17" s="1204"/>
      <c r="F17" s="168"/>
      <c r="G17" s="168"/>
    </row>
    <row r="18" spans="1:7" s="1205" customFormat="1" ht="10" customHeight="1" x14ac:dyDescent="0.25">
      <c r="A18" s="1208"/>
      <c r="B18" s="1204"/>
      <c r="C18" s="1209"/>
      <c r="D18" s="1204"/>
      <c r="E18" s="1204"/>
      <c r="F18" s="168"/>
      <c r="G18" s="168"/>
    </row>
    <row r="19" spans="1:7" s="1205" customFormat="1" ht="37.5" x14ac:dyDescent="0.25">
      <c r="A19" s="1208" t="s">
        <v>1603</v>
      </c>
      <c r="B19" s="69"/>
      <c r="C19" s="68" t="s">
        <v>166</v>
      </c>
      <c r="D19" s="1204" t="s">
        <v>54</v>
      </c>
      <c r="E19" s="1204">
        <v>1</v>
      </c>
      <c r="F19" s="168"/>
      <c r="G19" s="168"/>
    </row>
    <row r="20" spans="1:7" s="1205" customFormat="1" x14ac:dyDescent="0.25">
      <c r="A20" s="1208"/>
      <c r="B20" s="1204"/>
      <c r="C20" s="1209"/>
      <c r="D20" s="1204"/>
      <c r="E20" s="1204"/>
      <c r="F20" s="168"/>
      <c r="G20" s="168"/>
    </row>
    <row r="21" spans="1:7" s="1205" customFormat="1" x14ac:dyDescent="0.25">
      <c r="A21" s="1208" t="s">
        <v>1604</v>
      </c>
      <c r="B21" s="69"/>
      <c r="C21" s="68" t="s">
        <v>1605</v>
      </c>
      <c r="D21" s="69" t="s">
        <v>54</v>
      </c>
      <c r="E21" s="1204">
        <v>1</v>
      </c>
      <c r="F21" s="168"/>
      <c r="G21" s="168"/>
    </row>
    <row r="22" spans="1:7" s="1205" customFormat="1" x14ac:dyDescent="0.25">
      <c r="A22" s="1208"/>
      <c r="B22" s="1204"/>
      <c r="C22" s="1209"/>
      <c r="D22" s="1204"/>
      <c r="E22" s="1204"/>
      <c r="F22" s="168"/>
      <c r="G22" s="168"/>
    </row>
    <row r="23" spans="1:7" s="1205" customFormat="1" x14ac:dyDescent="0.25">
      <c r="A23" s="1208" t="s">
        <v>1606</v>
      </c>
      <c r="B23" s="69"/>
      <c r="C23" s="1209" t="s">
        <v>165</v>
      </c>
      <c r="D23" s="1204" t="s">
        <v>54</v>
      </c>
      <c r="E23" s="1204">
        <v>1</v>
      </c>
      <c r="F23" s="168"/>
      <c r="G23" s="168"/>
    </row>
    <row r="24" spans="1:7" s="1205" customFormat="1" x14ac:dyDescent="0.25">
      <c r="A24" s="1208"/>
      <c r="B24" s="1204"/>
      <c r="C24" s="1209"/>
      <c r="D24" s="1204"/>
      <c r="E24" s="1204"/>
      <c r="F24" s="168"/>
      <c r="G24" s="168"/>
    </row>
    <row r="25" spans="1:7" s="1205" customFormat="1" x14ac:dyDescent="0.25">
      <c r="A25" s="1208" t="s">
        <v>1607</v>
      </c>
      <c r="B25" s="69"/>
      <c r="C25" s="1210" t="s">
        <v>628</v>
      </c>
      <c r="D25" s="1204" t="s">
        <v>51</v>
      </c>
      <c r="E25" s="1204">
        <v>2</v>
      </c>
      <c r="F25" s="168"/>
      <c r="G25" s="168"/>
    </row>
    <row r="26" spans="1:7" s="1205" customFormat="1" x14ac:dyDescent="0.25">
      <c r="A26" s="1208"/>
      <c r="B26" s="1204"/>
      <c r="C26" s="1209"/>
      <c r="D26" s="1204"/>
      <c r="E26" s="1204"/>
      <c r="F26" s="168"/>
      <c r="G26" s="168"/>
    </row>
    <row r="27" spans="1:7" s="1205" customFormat="1" x14ac:dyDescent="0.25">
      <c r="A27" s="1208" t="s">
        <v>1608</v>
      </c>
      <c r="B27" s="1204"/>
      <c r="C27" s="68" t="s">
        <v>167</v>
      </c>
      <c r="D27" s="1204" t="s">
        <v>54</v>
      </c>
      <c r="E27" s="1204">
        <v>1</v>
      </c>
      <c r="F27" s="168"/>
      <c r="G27" s="168"/>
    </row>
    <row r="28" spans="1:7" s="1205" customFormat="1" x14ac:dyDescent="0.25">
      <c r="A28" s="1208"/>
      <c r="B28" s="1204"/>
      <c r="C28" s="1209"/>
      <c r="D28" s="1204"/>
      <c r="E28" s="1204"/>
      <c r="F28" s="168"/>
      <c r="G28" s="168"/>
    </row>
    <row r="29" spans="1:7" s="1205" customFormat="1" ht="13" x14ac:dyDescent="0.25">
      <c r="A29" s="1207" t="s">
        <v>311</v>
      </c>
      <c r="B29" s="1204"/>
      <c r="C29" s="67" t="s">
        <v>97</v>
      </c>
      <c r="D29" s="1204"/>
      <c r="E29" s="1204"/>
      <c r="F29" s="168"/>
      <c r="G29" s="168"/>
    </row>
    <row r="30" spans="1:7" s="1205" customFormat="1" ht="10" customHeight="1" x14ac:dyDescent="0.25">
      <c r="A30" s="1208"/>
      <c r="B30" s="1204"/>
      <c r="C30" s="1209"/>
      <c r="D30" s="1204"/>
      <c r="E30" s="1204"/>
      <c r="F30" s="168"/>
      <c r="G30" s="168"/>
    </row>
    <row r="31" spans="1:7" s="1205" customFormat="1" ht="25" x14ac:dyDescent="0.25">
      <c r="A31" s="1208" t="s">
        <v>1609</v>
      </c>
      <c r="B31" s="1211" t="s">
        <v>96</v>
      </c>
      <c r="C31" s="1209" t="s">
        <v>60</v>
      </c>
      <c r="D31" s="1204" t="s">
        <v>54</v>
      </c>
      <c r="E31" s="1204">
        <v>1</v>
      </c>
      <c r="F31" s="168"/>
      <c r="G31" s="168"/>
    </row>
    <row r="32" spans="1:7" s="1205" customFormat="1" x14ac:dyDescent="0.25">
      <c r="A32" s="1208"/>
      <c r="B32" s="1204"/>
      <c r="C32" s="1209"/>
      <c r="D32" s="1204"/>
      <c r="E32" s="1204"/>
      <c r="F32" s="168"/>
      <c r="G32" s="168"/>
    </row>
    <row r="33" spans="1:7" s="1205" customFormat="1" x14ac:dyDescent="0.25">
      <c r="A33" s="1208" t="s">
        <v>1610</v>
      </c>
      <c r="B33" s="1211" t="s">
        <v>96</v>
      </c>
      <c r="C33" s="1209" t="s">
        <v>89</v>
      </c>
      <c r="D33" s="1204" t="s">
        <v>54</v>
      </c>
      <c r="E33" s="1204">
        <v>1</v>
      </c>
      <c r="F33" s="168"/>
      <c r="G33" s="168"/>
    </row>
    <row r="34" spans="1:7" s="1205" customFormat="1" x14ac:dyDescent="0.25">
      <c r="A34" s="1208"/>
      <c r="B34" s="1211"/>
      <c r="C34" s="1209"/>
      <c r="D34" s="1204"/>
      <c r="E34" s="1204"/>
      <c r="F34" s="168"/>
      <c r="G34" s="168"/>
    </row>
    <row r="35" spans="1:7" s="1205" customFormat="1" x14ac:dyDescent="0.25">
      <c r="A35" s="1208" t="s">
        <v>1611</v>
      </c>
      <c r="B35" s="1211" t="s">
        <v>96</v>
      </c>
      <c r="C35" s="1209" t="s">
        <v>90</v>
      </c>
      <c r="D35" s="1204" t="s">
        <v>54</v>
      </c>
      <c r="E35" s="1204">
        <v>1</v>
      </c>
      <c r="F35" s="168"/>
      <c r="G35" s="168"/>
    </row>
    <row r="36" spans="1:7" s="1205" customFormat="1" x14ac:dyDescent="0.25">
      <c r="A36" s="1208"/>
      <c r="B36" s="1211"/>
      <c r="C36" s="1209"/>
      <c r="D36" s="1204"/>
      <c r="E36" s="1204"/>
      <c r="F36" s="168"/>
      <c r="G36" s="168"/>
    </row>
    <row r="37" spans="1:7" s="1205" customFormat="1" ht="12.75" customHeight="1" x14ac:dyDescent="0.25">
      <c r="A37" s="1212" t="s">
        <v>1612</v>
      </c>
      <c r="B37" s="1211" t="s">
        <v>96</v>
      </c>
      <c r="C37" s="1209" t="s">
        <v>108</v>
      </c>
      <c r="D37" s="1204" t="s">
        <v>54</v>
      </c>
      <c r="E37" s="1204">
        <v>1</v>
      </c>
      <c r="F37" s="168"/>
      <c r="G37" s="168"/>
    </row>
    <row r="38" spans="1:7" s="1205" customFormat="1" x14ac:dyDescent="0.25">
      <c r="A38" s="1208"/>
      <c r="B38" s="1211"/>
      <c r="C38" s="1209"/>
      <c r="D38" s="1204"/>
      <c r="E38" s="1204"/>
      <c r="F38" s="168"/>
      <c r="G38" s="168"/>
    </row>
    <row r="39" spans="1:7" s="1205" customFormat="1" x14ac:dyDescent="0.25">
      <c r="A39" s="1208" t="s">
        <v>1613</v>
      </c>
      <c r="B39" s="1211" t="s">
        <v>96</v>
      </c>
      <c r="C39" s="1209" t="s">
        <v>1614</v>
      </c>
      <c r="D39" s="1204" t="s">
        <v>54</v>
      </c>
      <c r="E39" s="1204">
        <v>1</v>
      </c>
      <c r="F39" s="168"/>
      <c r="G39" s="168"/>
    </row>
    <row r="40" spans="1:7" s="1205" customFormat="1" x14ac:dyDescent="0.25">
      <c r="A40" s="1208"/>
      <c r="B40" s="1211"/>
      <c r="C40" s="1209"/>
      <c r="D40" s="1204"/>
      <c r="E40" s="1204"/>
      <c r="F40" s="168"/>
      <c r="G40" s="168"/>
    </row>
    <row r="41" spans="1:7" s="1205" customFormat="1" ht="27.75" customHeight="1" x14ac:dyDescent="0.25">
      <c r="A41" s="1213" t="s">
        <v>1615</v>
      </c>
      <c r="B41" s="69" t="s">
        <v>68</v>
      </c>
      <c r="C41" s="68" t="s">
        <v>170</v>
      </c>
      <c r="D41" s="1204" t="s">
        <v>54</v>
      </c>
      <c r="E41" s="1204">
        <v>1</v>
      </c>
      <c r="F41" s="168"/>
      <c r="G41" s="168"/>
    </row>
    <row r="42" spans="1:7" s="1205" customFormat="1" x14ac:dyDescent="0.25">
      <c r="A42" s="1208"/>
      <c r="B42" s="1204"/>
      <c r="C42" s="1209"/>
      <c r="D42" s="1204"/>
      <c r="E42" s="1204"/>
      <c r="F42" s="168"/>
      <c r="G42" s="168"/>
    </row>
    <row r="43" spans="1:7" s="1205" customFormat="1" x14ac:dyDescent="0.25">
      <c r="A43" s="1208" t="s">
        <v>1616</v>
      </c>
      <c r="B43" s="1204" t="s">
        <v>64</v>
      </c>
      <c r="C43" s="1209" t="s">
        <v>98</v>
      </c>
      <c r="D43" s="1204" t="s">
        <v>54</v>
      </c>
      <c r="E43" s="1204">
        <v>1</v>
      </c>
      <c r="F43" s="168"/>
      <c r="G43" s="168"/>
    </row>
    <row r="44" spans="1:7" s="1205" customFormat="1" x14ac:dyDescent="0.25">
      <c r="A44" s="1208"/>
      <c r="B44" s="1204"/>
      <c r="C44" s="1209"/>
      <c r="D44" s="1204"/>
      <c r="E44" s="1204"/>
      <c r="F44" s="168"/>
      <c r="G44" s="168"/>
    </row>
    <row r="45" spans="1:7" s="1206" customFormat="1" ht="13" x14ac:dyDescent="0.25">
      <c r="A45" s="1214" t="s">
        <v>312</v>
      </c>
      <c r="B45" s="75"/>
      <c r="C45" s="77" t="s">
        <v>94</v>
      </c>
      <c r="D45" s="866"/>
      <c r="E45" s="866"/>
      <c r="F45" s="953"/>
      <c r="G45" s="953"/>
    </row>
    <row r="46" spans="1:7" s="1206" customFormat="1" x14ac:dyDescent="0.25">
      <c r="A46" s="250"/>
      <c r="B46" s="75"/>
      <c r="C46" s="196"/>
      <c r="D46" s="866"/>
      <c r="E46" s="866"/>
      <c r="F46" s="953"/>
      <c r="G46" s="953"/>
    </row>
    <row r="47" spans="1:7" s="1206" customFormat="1" ht="25" x14ac:dyDescent="0.25">
      <c r="A47" s="250" t="s">
        <v>1617</v>
      </c>
      <c r="B47" s="75" t="s">
        <v>63</v>
      </c>
      <c r="C47" s="196" t="s">
        <v>95</v>
      </c>
      <c r="D47" s="866" t="s">
        <v>54</v>
      </c>
      <c r="E47" s="866">
        <v>1</v>
      </c>
      <c r="F47" s="953"/>
      <c r="G47" s="953"/>
    </row>
    <row r="48" spans="1:7" s="1206" customFormat="1" x14ac:dyDescent="0.25">
      <c r="A48" s="250"/>
      <c r="B48" s="75"/>
      <c r="C48" s="196"/>
      <c r="D48" s="866"/>
      <c r="E48" s="866"/>
      <c r="F48" s="953"/>
      <c r="G48" s="953"/>
    </row>
    <row r="49" spans="1:7" s="1206" customFormat="1" ht="13" x14ac:dyDescent="0.25">
      <c r="A49" s="1214" t="s">
        <v>313</v>
      </c>
      <c r="B49" s="75"/>
      <c r="C49" s="77" t="s">
        <v>172</v>
      </c>
      <c r="D49" s="866"/>
      <c r="E49" s="866"/>
      <c r="F49" s="953"/>
      <c r="G49" s="953"/>
    </row>
    <row r="50" spans="1:7" s="1206" customFormat="1" x14ac:dyDescent="0.25">
      <c r="A50" s="250"/>
      <c r="B50" s="75"/>
      <c r="C50" s="196"/>
      <c r="D50" s="866"/>
      <c r="E50" s="866"/>
      <c r="F50" s="953"/>
      <c r="G50" s="953"/>
    </row>
    <row r="51" spans="1:7" s="1206" customFormat="1" ht="69.650000000000006" customHeight="1" x14ac:dyDescent="0.25">
      <c r="A51" s="250" t="s">
        <v>1618</v>
      </c>
      <c r="B51" s="75" t="s">
        <v>169</v>
      </c>
      <c r="C51" s="196" t="s">
        <v>1619</v>
      </c>
      <c r="D51" s="866" t="s">
        <v>54</v>
      </c>
      <c r="E51" s="866">
        <v>1</v>
      </c>
      <c r="F51" s="953"/>
      <c r="G51" s="953"/>
    </row>
    <row r="52" spans="1:7" s="1206" customFormat="1" x14ac:dyDescent="0.25">
      <c r="A52" s="250"/>
      <c r="B52" s="75"/>
      <c r="C52" s="196"/>
      <c r="D52" s="866"/>
      <c r="E52" s="866"/>
      <c r="F52" s="953"/>
      <c r="G52" s="953"/>
    </row>
    <row r="53" spans="1:7" s="1206" customFormat="1" x14ac:dyDescent="0.25">
      <c r="A53" s="250"/>
      <c r="B53" s="75"/>
      <c r="C53" s="196"/>
      <c r="D53" s="866"/>
      <c r="E53" s="866"/>
      <c r="F53" s="953"/>
      <c r="G53" s="953"/>
    </row>
    <row r="54" spans="1:7" s="1206" customFormat="1" x14ac:dyDescent="0.25">
      <c r="A54" s="1215"/>
      <c r="B54" s="1216"/>
      <c r="C54" s="1217"/>
      <c r="D54" s="1218"/>
      <c r="E54" s="1219"/>
      <c r="F54" s="1220"/>
      <c r="G54" s="1221"/>
    </row>
    <row r="55" spans="1:7" s="1206" customFormat="1" ht="13" x14ac:dyDescent="0.25">
      <c r="A55" s="325"/>
      <c r="B55" s="370" t="s">
        <v>388</v>
      </c>
      <c r="C55" s="371"/>
      <c r="D55" s="326"/>
      <c r="E55" s="368"/>
      <c r="F55" s="372"/>
      <c r="G55" s="373"/>
    </row>
    <row r="56" spans="1:7" s="1206" customFormat="1" ht="26" x14ac:dyDescent="0.25">
      <c r="A56" s="328"/>
      <c r="B56" s="375" t="s">
        <v>389</v>
      </c>
      <c r="C56" s="361"/>
      <c r="D56" s="329"/>
      <c r="E56" s="360"/>
      <c r="F56" s="351"/>
      <c r="G56" s="1222"/>
    </row>
    <row r="57" spans="1:7" s="1206" customFormat="1" x14ac:dyDescent="0.25">
      <c r="A57" s="250"/>
      <c r="B57" s="75"/>
      <c r="C57" s="196"/>
      <c r="D57" s="866"/>
      <c r="E57" s="866"/>
      <c r="F57" s="953"/>
      <c r="G57" s="953"/>
    </row>
    <row r="58" spans="1:7" s="1206" customFormat="1" x14ac:dyDescent="0.25">
      <c r="A58" s="1223"/>
      <c r="B58" s="74"/>
      <c r="C58" s="68"/>
      <c r="D58" s="1204"/>
      <c r="E58" s="1204"/>
      <c r="F58" s="953"/>
      <c r="G58" s="953"/>
    </row>
    <row r="59" spans="1:7" s="1206" customFormat="1" ht="13" x14ac:dyDescent="0.25">
      <c r="A59" s="1207" t="s">
        <v>345</v>
      </c>
      <c r="B59" s="74" t="s">
        <v>226</v>
      </c>
      <c r="C59" s="67" t="s">
        <v>158</v>
      </c>
      <c r="D59" s="1204"/>
      <c r="E59" s="1204"/>
      <c r="F59" s="953"/>
      <c r="G59" s="953"/>
    </row>
    <row r="60" spans="1:7" s="1206" customFormat="1" x14ac:dyDescent="0.25">
      <c r="A60" s="1223"/>
      <c r="B60" s="74"/>
      <c r="C60" s="68"/>
      <c r="D60" s="1204"/>
      <c r="E60" s="1204"/>
      <c r="F60" s="953"/>
      <c r="G60" s="953"/>
    </row>
    <row r="61" spans="1:7" s="1206" customFormat="1" ht="37.5" x14ac:dyDescent="0.25">
      <c r="A61" s="1223" t="s">
        <v>1620</v>
      </c>
      <c r="B61" s="74"/>
      <c r="C61" s="68" t="s">
        <v>99</v>
      </c>
      <c r="D61" s="1204" t="s">
        <v>54</v>
      </c>
      <c r="E61" s="1204">
        <v>1</v>
      </c>
      <c r="F61" s="953"/>
      <c r="G61" s="953"/>
    </row>
    <row r="62" spans="1:7" s="1206" customFormat="1" x14ac:dyDescent="0.25">
      <c r="A62" s="1223"/>
      <c r="B62" s="74"/>
      <c r="C62" s="68"/>
      <c r="D62" s="1204"/>
      <c r="E62" s="1204"/>
      <c r="F62" s="953"/>
      <c r="G62" s="953"/>
    </row>
    <row r="63" spans="1:7" s="1206" customFormat="1" x14ac:dyDescent="0.25">
      <c r="A63" s="1223" t="s">
        <v>1621</v>
      </c>
      <c r="B63" s="74"/>
      <c r="C63" s="68" t="s">
        <v>100</v>
      </c>
      <c r="D63" s="1204" t="s">
        <v>54</v>
      </c>
      <c r="E63" s="1204">
        <v>1</v>
      </c>
      <c r="F63" s="953"/>
      <c r="G63" s="953"/>
    </row>
    <row r="64" spans="1:7" s="1206" customFormat="1" x14ac:dyDescent="0.25">
      <c r="A64" s="1223"/>
      <c r="B64" s="74"/>
      <c r="C64" s="68"/>
      <c r="D64" s="1204"/>
      <c r="E64" s="1204"/>
      <c r="F64" s="953"/>
      <c r="G64" s="953"/>
    </row>
    <row r="65" spans="1:7" s="1206" customFormat="1" ht="14.25" customHeight="1" x14ac:dyDescent="0.25">
      <c r="A65" s="1223" t="s">
        <v>1622</v>
      </c>
      <c r="B65" s="74"/>
      <c r="C65" s="68" t="s">
        <v>101</v>
      </c>
      <c r="D65" s="1204" t="s">
        <v>54</v>
      </c>
      <c r="E65" s="1204">
        <v>1</v>
      </c>
      <c r="F65" s="953"/>
      <c r="G65" s="953"/>
    </row>
    <row r="66" spans="1:7" s="1206" customFormat="1" x14ac:dyDescent="0.25">
      <c r="A66" s="1223"/>
      <c r="B66" s="74"/>
      <c r="C66" s="68"/>
      <c r="D66" s="1204"/>
      <c r="E66" s="1204"/>
      <c r="F66" s="953"/>
      <c r="G66" s="953"/>
    </row>
    <row r="67" spans="1:7" s="1206" customFormat="1" ht="37.5" x14ac:dyDescent="0.25">
      <c r="A67" s="1223" t="s">
        <v>1623</v>
      </c>
      <c r="B67" s="74"/>
      <c r="C67" s="68" t="s">
        <v>109</v>
      </c>
      <c r="D67" s="1204" t="s">
        <v>54</v>
      </c>
      <c r="E67" s="1204">
        <v>1</v>
      </c>
      <c r="F67" s="953"/>
      <c r="G67" s="953"/>
    </row>
    <row r="68" spans="1:7" s="1206" customFormat="1" x14ac:dyDescent="0.25">
      <c r="A68" s="1223"/>
      <c r="B68" s="900"/>
      <c r="C68" s="900"/>
      <c r="D68" s="1203"/>
      <c r="E68" s="70"/>
      <c r="F68" s="953"/>
      <c r="G68" s="953"/>
    </row>
    <row r="69" spans="1:7" s="1206" customFormat="1" ht="13" x14ac:dyDescent="0.25">
      <c r="A69" s="1207" t="s">
        <v>359</v>
      </c>
      <c r="B69" s="74"/>
      <c r="C69" s="67" t="s">
        <v>159</v>
      </c>
      <c r="D69" s="1204"/>
      <c r="E69" s="1204"/>
      <c r="F69" s="953"/>
      <c r="G69" s="953"/>
    </row>
    <row r="70" spans="1:7" s="1206" customFormat="1" x14ac:dyDescent="0.25">
      <c r="A70" s="1223"/>
      <c r="B70" s="74"/>
      <c r="C70" s="68"/>
      <c r="D70" s="1204"/>
      <c r="E70" s="1204"/>
      <c r="F70" s="953"/>
      <c r="G70" s="953"/>
    </row>
    <row r="71" spans="1:7" s="1206" customFormat="1" ht="37.5" x14ac:dyDescent="0.25">
      <c r="A71" s="1223" t="s">
        <v>1624</v>
      </c>
      <c r="B71" s="74" t="s">
        <v>334</v>
      </c>
      <c r="C71" s="68" t="s">
        <v>1625</v>
      </c>
      <c r="D71" s="1204" t="s">
        <v>54</v>
      </c>
      <c r="E71" s="1204">
        <v>1</v>
      </c>
      <c r="F71" s="953"/>
      <c r="G71" s="953"/>
    </row>
    <row r="72" spans="1:7" s="1206" customFormat="1" x14ac:dyDescent="0.25">
      <c r="A72" s="1223"/>
      <c r="B72" s="74"/>
      <c r="C72" s="68"/>
      <c r="D72" s="1204"/>
      <c r="E72" s="1204"/>
      <c r="F72" s="953"/>
      <c r="G72" s="953"/>
    </row>
    <row r="73" spans="1:7" s="1206" customFormat="1" ht="13" x14ac:dyDescent="0.25">
      <c r="A73" s="1224" t="s">
        <v>385</v>
      </c>
      <c r="B73" s="76"/>
      <c r="C73" s="81" t="s">
        <v>4</v>
      </c>
      <c r="D73" s="1225"/>
      <c r="E73" s="1225"/>
      <c r="F73" s="953"/>
      <c r="G73" s="953"/>
    </row>
    <row r="74" spans="1:7" s="1206" customFormat="1" x14ac:dyDescent="0.25">
      <c r="A74" s="239"/>
      <c r="B74" s="76"/>
      <c r="C74" s="71"/>
      <c r="D74" s="1225"/>
      <c r="E74" s="1225"/>
      <c r="F74" s="953"/>
      <c r="G74" s="953"/>
    </row>
    <row r="75" spans="1:7" s="1206" customFormat="1" ht="64" x14ac:dyDescent="0.25">
      <c r="A75" s="240" t="s">
        <v>1626</v>
      </c>
      <c r="B75" s="76" t="s">
        <v>226</v>
      </c>
      <c r="C75" s="196" t="s">
        <v>1627</v>
      </c>
      <c r="D75" s="1203" t="s">
        <v>54</v>
      </c>
      <c r="E75" s="70">
        <v>1</v>
      </c>
      <c r="F75" s="953"/>
      <c r="G75" s="953"/>
    </row>
    <row r="76" spans="1:7" s="1206" customFormat="1" x14ac:dyDescent="0.25">
      <c r="A76" s="1226"/>
      <c r="B76" s="486"/>
      <c r="C76" s="1227"/>
      <c r="D76" s="1228"/>
      <c r="E76" s="1228"/>
      <c r="F76" s="1229"/>
      <c r="G76" s="1229"/>
    </row>
    <row r="77" spans="1:7" s="1206" customFormat="1" x14ac:dyDescent="0.25">
      <c r="A77" s="1223"/>
      <c r="B77" s="74"/>
      <c r="C77" s="68"/>
      <c r="D77" s="1204"/>
      <c r="E77" s="1204"/>
      <c r="F77" s="953"/>
      <c r="G77" s="953"/>
    </row>
    <row r="78" spans="1:7" s="1206" customFormat="1" ht="26" x14ac:dyDescent="0.3">
      <c r="A78" s="1230">
        <v>1.2</v>
      </c>
      <c r="B78" s="74" t="s">
        <v>38</v>
      </c>
      <c r="C78" s="67" t="s">
        <v>1628</v>
      </c>
      <c r="D78" s="1204"/>
      <c r="E78" s="1204"/>
      <c r="F78" s="953"/>
      <c r="G78" s="953"/>
    </row>
    <row r="79" spans="1:7" s="1206" customFormat="1" x14ac:dyDescent="0.25">
      <c r="A79" s="1223"/>
      <c r="B79" s="74"/>
      <c r="C79" s="68"/>
      <c r="D79" s="1204"/>
      <c r="E79" s="1204"/>
      <c r="F79" s="953"/>
      <c r="G79" s="953"/>
    </row>
    <row r="80" spans="1:7" s="1206" customFormat="1" ht="13" x14ac:dyDescent="0.25">
      <c r="A80" s="1207" t="s">
        <v>248</v>
      </c>
      <c r="B80" s="74" t="s">
        <v>72</v>
      </c>
      <c r="C80" s="67" t="s">
        <v>88</v>
      </c>
      <c r="D80" s="1204"/>
      <c r="E80" s="1204"/>
      <c r="F80" s="953"/>
      <c r="G80" s="953"/>
    </row>
    <row r="81" spans="1:7" s="1206" customFormat="1" x14ac:dyDescent="0.25">
      <c r="A81" s="1223"/>
      <c r="B81" s="74"/>
      <c r="C81" s="68"/>
      <c r="D81" s="1204"/>
      <c r="E81" s="1204"/>
      <c r="F81" s="953"/>
      <c r="G81" s="953"/>
    </row>
    <row r="82" spans="1:7" s="1206" customFormat="1" x14ac:dyDescent="0.25">
      <c r="A82" s="1223" t="s">
        <v>527</v>
      </c>
      <c r="B82" s="74"/>
      <c r="C82" s="68" t="s">
        <v>88</v>
      </c>
      <c r="D82" s="1204" t="s">
        <v>2752</v>
      </c>
      <c r="E82" s="1204">
        <v>18</v>
      </c>
      <c r="F82" s="953"/>
      <c r="G82" s="953"/>
    </row>
    <row r="83" spans="1:7" s="1206" customFormat="1" x14ac:dyDescent="0.25">
      <c r="A83" s="1223"/>
      <c r="B83" s="74"/>
      <c r="C83" s="68"/>
      <c r="D83" s="1204"/>
      <c r="E83" s="1204"/>
      <c r="F83" s="953"/>
      <c r="G83" s="953"/>
    </row>
    <row r="84" spans="1:7" s="1206" customFormat="1" ht="26" x14ac:dyDescent="0.25">
      <c r="A84" s="1231" t="s">
        <v>249</v>
      </c>
      <c r="B84" s="74" t="s">
        <v>73</v>
      </c>
      <c r="C84" s="67" t="s">
        <v>1629</v>
      </c>
      <c r="D84" s="1204"/>
      <c r="E84" s="1204"/>
      <c r="F84" s="953"/>
      <c r="G84" s="953"/>
    </row>
    <row r="85" spans="1:7" s="1206" customFormat="1" x14ac:dyDescent="0.25">
      <c r="A85" s="1223"/>
      <c r="B85" s="74"/>
      <c r="C85" s="68"/>
      <c r="D85" s="1204"/>
      <c r="E85" s="1204"/>
      <c r="F85" s="953"/>
      <c r="G85" s="953"/>
    </row>
    <row r="86" spans="1:7" s="1206" customFormat="1" ht="25" x14ac:dyDescent="0.25">
      <c r="A86" s="1223" t="s">
        <v>1230</v>
      </c>
      <c r="B86" s="74"/>
      <c r="C86" s="68" t="s">
        <v>171</v>
      </c>
      <c r="D86" s="1204" t="s">
        <v>2752</v>
      </c>
      <c r="E86" s="1204">
        <v>18</v>
      </c>
      <c r="F86" s="953"/>
      <c r="G86" s="953"/>
    </row>
    <row r="87" spans="1:7" s="1206" customFormat="1" x14ac:dyDescent="0.25">
      <c r="A87" s="1223"/>
      <c r="B87" s="74"/>
      <c r="C87" s="68"/>
      <c r="D87" s="1204"/>
      <c r="E87" s="1204"/>
      <c r="F87" s="953"/>
      <c r="G87" s="953"/>
    </row>
    <row r="88" spans="1:7" s="1206" customFormat="1" x14ac:dyDescent="0.25">
      <c r="A88" s="1223" t="s">
        <v>1246</v>
      </c>
      <c r="B88" s="74"/>
      <c r="C88" s="68" t="s">
        <v>1605</v>
      </c>
      <c r="D88" s="1204" t="s">
        <v>2752</v>
      </c>
      <c r="E88" s="1204">
        <v>18</v>
      </c>
      <c r="F88" s="953"/>
      <c r="G88" s="953"/>
    </row>
    <row r="89" spans="1:7" s="1206" customFormat="1" x14ac:dyDescent="0.25">
      <c r="A89" s="1223"/>
      <c r="B89" s="74"/>
      <c r="C89" s="68"/>
      <c r="D89" s="1204"/>
      <c r="E89" s="1204"/>
      <c r="F89" s="953"/>
      <c r="G89" s="953"/>
    </row>
    <row r="90" spans="1:7" s="1206" customFormat="1" x14ac:dyDescent="0.25">
      <c r="A90" s="1223" t="s">
        <v>1630</v>
      </c>
      <c r="B90" s="74"/>
      <c r="C90" s="68" t="s">
        <v>165</v>
      </c>
      <c r="D90" s="1204" t="s">
        <v>2752</v>
      </c>
      <c r="E90" s="1204">
        <v>18</v>
      </c>
      <c r="F90" s="953"/>
      <c r="G90" s="953"/>
    </row>
    <row r="91" spans="1:7" s="1206" customFormat="1" x14ac:dyDescent="0.25">
      <c r="A91" s="1223"/>
      <c r="B91" s="74"/>
      <c r="C91" s="68"/>
      <c r="D91" s="1204"/>
      <c r="E91" s="1204"/>
      <c r="F91" s="953"/>
      <c r="G91" s="953"/>
    </row>
    <row r="92" spans="1:7" s="1206" customFormat="1" x14ac:dyDescent="0.25">
      <c r="A92" s="1223" t="s">
        <v>1631</v>
      </c>
      <c r="B92" s="74"/>
      <c r="C92" s="68" t="s">
        <v>628</v>
      </c>
      <c r="D92" s="1204" t="s">
        <v>2752</v>
      </c>
      <c r="E92" s="1204">
        <v>18</v>
      </c>
      <c r="F92" s="953"/>
      <c r="G92" s="953"/>
    </row>
    <row r="93" spans="1:7" s="1206" customFormat="1" x14ac:dyDescent="0.25">
      <c r="A93" s="1215"/>
      <c r="B93" s="1216"/>
      <c r="C93" s="1217"/>
      <c r="D93" s="1218"/>
      <c r="E93" s="1219"/>
      <c r="F93" s="1220"/>
      <c r="G93" s="1221"/>
    </row>
    <row r="94" spans="1:7" s="1206" customFormat="1" ht="13" x14ac:dyDescent="0.25">
      <c r="A94" s="325"/>
      <c r="B94" s="370" t="s">
        <v>388</v>
      </c>
      <c r="C94" s="371"/>
      <c r="D94" s="326"/>
      <c r="E94" s="368"/>
      <c r="F94" s="372"/>
      <c r="G94" s="373"/>
    </row>
    <row r="95" spans="1:7" s="1206" customFormat="1" ht="26" x14ac:dyDescent="0.25">
      <c r="A95" s="328"/>
      <c r="B95" s="375" t="s">
        <v>389</v>
      </c>
      <c r="C95" s="361"/>
      <c r="D95" s="329"/>
      <c r="E95" s="360"/>
      <c r="F95" s="351"/>
      <c r="G95" s="1222"/>
    </row>
    <row r="96" spans="1:7" s="1206" customFormat="1" x14ac:dyDescent="0.25">
      <c r="A96" s="1223"/>
      <c r="B96" s="74"/>
      <c r="C96" s="68"/>
      <c r="D96" s="1204"/>
      <c r="E96" s="1204"/>
      <c r="F96" s="953"/>
      <c r="G96" s="953"/>
    </row>
    <row r="97" spans="1:7" s="1206" customFormat="1" x14ac:dyDescent="0.25">
      <c r="A97" s="1223" t="s">
        <v>1632</v>
      </c>
      <c r="B97" s="74"/>
      <c r="C97" s="68" t="s">
        <v>167</v>
      </c>
      <c r="D97" s="1204" t="s">
        <v>2752</v>
      </c>
      <c r="E97" s="1204">
        <v>18</v>
      </c>
      <c r="F97" s="953"/>
      <c r="G97" s="953"/>
    </row>
    <row r="98" spans="1:7" s="1206" customFormat="1" x14ac:dyDescent="0.25">
      <c r="A98" s="1223"/>
      <c r="B98" s="74"/>
      <c r="C98" s="68"/>
      <c r="D98" s="1204"/>
      <c r="E98" s="1204"/>
      <c r="F98" s="953"/>
      <c r="G98" s="953"/>
    </row>
    <row r="99" spans="1:7" s="1206" customFormat="1" ht="26" x14ac:dyDescent="0.25">
      <c r="A99" s="1231" t="s">
        <v>250</v>
      </c>
      <c r="B99" s="74"/>
      <c r="C99" s="67" t="s">
        <v>222</v>
      </c>
      <c r="D99" s="1204"/>
      <c r="E99" s="1204"/>
      <c r="F99" s="953"/>
      <c r="G99" s="953"/>
    </row>
    <row r="100" spans="1:7" s="1206" customFormat="1" x14ac:dyDescent="0.25">
      <c r="A100" s="1223"/>
      <c r="B100" s="74"/>
      <c r="C100" s="68"/>
      <c r="D100" s="1204"/>
      <c r="E100" s="1204"/>
      <c r="F100" s="953"/>
      <c r="G100" s="953"/>
    </row>
    <row r="101" spans="1:7" s="1206" customFormat="1" ht="25" x14ac:dyDescent="0.25">
      <c r="A101" s="1223" t="s">
        <v>1262</v>
      </c>
      <c r="B101" s="74" t="s">
        <v>160</v>
      </c>
      <c r="C101" s="68" t="s">
        <v>60</v>
      </c>
      <c r="D101" s="1204" t="s">
        <v>2752</v>
      </c>
      <c r="E101" s="1204">
        <v>18</v>
      </c>
      <c r="F101" s="953"/>
      <c r="G101" s="953"/>
    </row>
    <row r="102" spans="1:7" s="1206" customFormat="1" x14ac:dyDescent="0.25">
      <c r="A102" s="1223"/>
      <c r="B102" s="74"/>
      <c r="C102" s="68"/>
      <c r="D102" s="1204"/>
      <c r="E102" s="1204"/>
      <c r="F102" s="953"/>
      <c r="G102" s="953"/>
    </row>
    <row r="103" spans="1:7" s="1206" customFormat="1" x14ac:dyDescent="0.25">
      <c r="A103" s="1223" t="s">
        <v>1263</v>
      </c>
      <c r="B103" s="74" t="s">
        <v>160</v>
      </c>
      <c r="C103" s="68" t="s">
        <v>89</v>
      </c>
      <c r="D103" s="1204" t="s">
        <v>2752</v>
      </c>
      <c r="E103" s="1204">
        <v>18</v>
      </c>
      <c r="F103" s="953"/>
      <c r="G103" s="953"/>
    </row>
    <row r="104" spans="1:7" s="1206" customFormat="1" x14ac:dyDescent="0.25">
      <c r="A104" s="1223"/>
      <c r="B104" s="74"/>
      <c r="C104" s="68"/>
      <c r="D104" s="1204"/>
      <c r="E104" s="1204"/>
      <c r="F104" s="953"/>
      <c r="G104" s="953"/>
    </row>
    <row r="105" spans="1:7" s="1206" customFormat="1" x14ac:dyDescent="0.25">
      <c r="A105" s="1223" t="s">
        <v>1264</v>
      </c>
      <c r="B105" s="74" t="s">
        <v>160</v>
      </c>
      <c r="C105" s="68" t="s">
        <v>90</v>
      </c>
      <c r="D105" s="1204" t="s">
        <v>2752</v>
      </c>
      <c r="E105" s="1204">
        <v>18</v>
      </c>
      <c r="F105" s="953"/>
      <c r="G105" s="953"/>
    </row>
    <row r="106" spans="1:7" s="1206" customFormat="1" x14ac:dyDescent="0.25">
      <c r="A106" s="1223"/>
      <c r="B106" s="74"/>
      <c r="C106" s="68"/>
      <c r="D106" s="1204"/>
      <c r="E106" s="1204"/>
      <c r="F106" s="953"/>
      <c r="G106" s="953"/>
    </row>
    <row r="107" spans="1:7" s="1206" customFormat="1" x14ac:dyDescent="0.25">
      <c r="A107" s="1223" t="s">
        <v>1265</v>
      </c>
      <c r="B107" s="74" t="s">
        <v>160</v>
      </c>
      <c r="C107" s="68" t="s">
        <v>108</v>
      </c>
      <c r="D107" s="1204" t="s">
        <v>2752</v>
      </c>
      <c r="E107" s="1204">
        <v>18</v>
      </c>
      <c r="F107" s="953"/>
      <c r="G107" s="953"/>
    </row>
    <row r="108" spans="1:7" s="1206" customFormat="1" x14ac:dyDescent="0.25">
      <c r="A108" s="1223"/>
      <c r="B108" s="74"/>
      <c r="C108" s="68"/>
      <c r="D108" s="1204"/>
      <c r="E108" s="1204"/>
      <c r="F108" s="953"/>
      <c r="G108" s="953"/>
    </row>
    <row r="109" spans="1:7" s="1206" customFormat="1" x14ac:dyDescent="0.25">
      <c r="A109" s="1223" t="s">
        <v>1266</v>
      </c>
      <c r="B109" s="74" t="s">
        <v>160</v>
      </c>
      <c r="C109" s="68" t="s">
        <v>1614</v>
      </c>
      <c r="D109" s="1204" t="s">
        <v>2752</v>
      </c>
      <c r="E109" s="1204">
        <v>18</v>
      </c>
      <c r="F109" s="953"/>
      <c r="G109" s="953"/>
    </row>
    <row r="110" spans="1:7" s="1206" customFormat="1" x14ac:dyDescent="0.25">
      <c r="A110" s="1223"/>
      <c r="B110" s="74"/>
      <c r="C110" s="68"/>
      <c r="D110" s="1204"/>
      <c r="E110" s="1204"/>
      <c r="F110" s="953"/>
      <c r="G110" s="953"/>
    </row>
    <row r="111" spans="1:7" s="1206" customFormat="1" x14ac:dyDescent="0.25">
      <c r="A111" s="1223" t="s">
        <v>1267</v>
      </c>
      <c r="B111" s="74" t="s">
        <v>41</v>
      </c>
      <c r="C111" s="68" t="s">
        <v>91</v>
      </c>
      <c r="D111" s="1204" t="s">
        <v>2752</v>
      </c>
      <c r="E111" s="1204">
        <v>18</v>
      </c>
      <c r="F111" s="953"/>
      <c r="G111" s="953"/>
    </row>
    <row r="112" spans="1:7" s="1206" customFormat="1" x14ac:dyDescent="0.25">
      <c r="A112" s="1223"/>
      <c r="B112" s="74"/>
      <c r="C112" s="68"/>
      <c r="D112" s="1204"/>
      <c r="E112" s="1204"/>
      <c r="F112" s="953"/>
      <c r="G112" s="953"/>
    </row>
    <row r="113" spans="1:7" s="1206" customFormat="1" x14ac:dyDescent="0.25">
      <c r="A113" s="1223" t="s">
        <v>1268</v>
      </c>
      <c r="B113" s="74" t="s">
        <v>42</v>
      </c>
      <c r="C113" s="68" t="s">
        <v>92</v>
      </c>
      <c r="D113" s="1204" t="s">
        <v>2752</v>
      </c>
      <c r="E113" s="1204">
        <v>18</v>
      </c>
      <c r="F113" s="953"/>
      <c r="G113" s="953"/>
    </row>
    <row r="114" spans="1:7" s="1206" customFormat="1" x14ac:dyDescent="0.25">
      <c r="A114" s="1223"/>
      <c r="B114" s="74"/>
      <c r="C114" s="68"/>
      <c r="D114" s="1204"/>
      <c r="E114" s="1204"/>
      <c r="F114" s="953"/>
      <c r="G114" s="953"/>
    </row>
    <row r="115" spans="1:7" s="1206" customFormat="1" ht="25" x14ac:dyDescent="0.25">
      <c r="A115" s="1223" t="s">
        <v>1269</v>
      </c>
      <c r="B115" s="74" t="s">
        <v>93</v>
      </c>
      <c r="C115" s="68" t="s">
        <v>3</v>
      </c>
      <c r="D115" s="1204" t="s">
        <v>2752</v>
      </c>
      <c r="E115" s="1204">
        <v>18</v>
      </c>
      <c r="F115" s="953"/>
      <c r="G115" s="953"/>
    </row>
    <row r="116" spans="1:7" s="1206" customFormat="1" x14ac:dyDescent="0.25">
      <c r="A116" s="1223"/>
      <c r="B116" s="74"/>
      <c r="C116" s="68"/>
      <c r="D116" s="1204"/>
      <c r="E116" s="1204"/>
      <c r="F116" s="953"/>
      <c r="G116" s="953"/>
    </row>
    <row r="117" spans="1:7" s="1206" customFormat="1" ht="13" x14ac:dyDescent="0.25">
      <c r="A117" s="1231" t="s">
        <v>314</v>
      </c>
      <c r="B117" s="74"/>
      <c r="C117" s="67" t="s">
        <v>94</v>
      </c>
      <c r="D117" s="1204"/>
      <c r="E117" s="1204"/>
      <c r="F117" s="953"/>
      <c r="G117" s="953"/>
    </row>
    <row r="118" spans="1:7" s="1206" customFormat="1" x14ac:dyDescent="0.25">
      <c r="A118" s="1223"/>
      <c r="B118" s="74"/>
      <c r="C118" s="68"/>
      <c r="D118" s="1204"/>
      <c r="E118" s="1204"/>
      <c r="F118" s="953"/>
      <c r="G118" s="953"/>
    </row>
    <row r="119" spans="1:7" s="1206" customFormat="1" ht="25" x14ac:dyDescent="0.25">
      <c r="A119" s="1223" t="s">
        <v>1277</v>
      </c>
      <c r="B119" s="74" t="s">
        <v>63</v>
      </c>
      <c r="C119" s="68" t="s">
        <v>95</v>
      </c>
      <c r="D119" s="1204" t="s">
        <v>2752</v>
      </c>
      <c r="E119" s="1204">
        <v>18</v>
      </c>
      <c r="F119" s="953"/>
      <c r="G119" s="953"/>
    </row>
    <row r="120" spans="1:7" s="1206" customFormat="1" x14ac:dyDescent="0.25">
      <c r="A120" s="1223"/>
      <c r="B120" s="74"/>
      <c r="C120" s="68"/>
      <c r="D120" s="1204"/>
      <c r="E120" s="1204"/>
      <c r="F120" s="953"/>
      <c r="G120" s="953"/>
    </row>
    <row r="121" spans="1:7" s="1206" customFormat="1" ht="13" x14ac:dyDescent="0.25">
      <c r="A121" s="1231" t="s">
        <v>315</v>
      </c>
      <c r="B121" s="74"/>
      <c r="C121" s="67" t="s">
        <v>172</v>
      </c>
      <c r="D121" s="1204"/>
      <c r="E121" s="1204"/>
      <c r="F121" s="953"/>
      <c r="G121" s="953"/>
    </row>
    <row r="122" spans="1:7" s="1206" customFormat="1" x14ac:dyDescent="0.25">
      <c r="A122" s="1223"/>
      <c r="B122" s="74"/>
      <c r="C122" s="68"/>
      <c r="D122" s="1204"/>
      <c r="E122" s="1204"/>
      <c r="F122" s="953"/>
      <c r="G122" s="953"/>
    </row>
    <row r="123" spans="1:7" s="1206" customFormat="1" ht="55.5" customHeight="1" x14ac:dyDescent="0.25">
      <c r="A123" s="1223" t="s">
        <v>1633</v>
      </c>
      <c r="B123" s="74" t="s">
        <v>169</v>
      </c>
      <c r="C123" s="68" t="s">
        <v>1634</v>
      </c>
      <c r="D123" s="1204" t="s">
        <v>2752</v>
      </c>
      <c r="E123" s="1204">
        <v>18</v>
      </c>
      <c r="F123" s="953"/>
      <c r="G123" s="953"/>
    </row>
    <row r="124" spans="1:7" s="1206" customFormat="1" x14ac:dyDescent="0.25">
      <c r="A124" s="1223"/>
      <c r="B124" s="74"/>
      <c r="C124" s="68"/>
      <c r="D124" s="1204"/>
      <c r="E124" s="1204"/>
      <c r="F124" s="953"/>
      <c r="G124" s="953"/>
    </row>
    <row r="125" spans="1:7" s="1206" customFormat="1" ht="13" x14ac:dyDescent="0.25">
      <c r="A125" s="1231" t="s">
        <v>372</v>
      </c>
      <c r="B125" s="74"/>
      <c r="C125" s="67" t="s">
        <v>158</v>
      </c>
      <c r="D125" s="1204"/>
      <c r="E125" s="1204"/>
      <c r="F125" s="953"/>
      <c r="G125" s="953"/>
    </row>
    <row r="126" spans="1:7" s="1206" customFormat="1" x14ac:dyDescent="0.25">
      <c r="A126" s="1223"/>
      <c r="B126" s="74"/>
      <c r="C126" s="68"/>
      <c r="D126" s="1204"/>
      <c r="E126" s="1204"/>
      <c r="F126" s="953"/>
      <c r="G126" s="953"/>
    </row>
    <row r="127" spans="1:7" s="1206" customFormat="1" ht="37.5" x14ac:dyDescent="0.25">
      <c r="A127" s="1223" t="s">
        <v>1635</v>
      </c>
      <c r="B127" s="74" t="s">
        <v>226</v>
      </c>
      <c r="C127" s="68" t="s">
        <v>99</v>
      </c>
      <c r="D127" s="1204" t="s">
        <v>2752</v>
      </c>
      <c r="E127" s="1204">
        <v>18</v>
      </c>
      <c r="F127" s="953"/>
      <c r="G127" s="953"/>
    </row>
    <row r="128" spans="1:7" s="1206" customFormat="1" x14ac:dyDescent="0.25">
      <c r="A128" s="1223"/>
      <c r="B128" s="74"/>
      <c r="C128" s="68"/>
      <c r="D128" s="1204"/>
      <c r="E128" s="1204"/>
      <c r="F128" s="953"/>
      <c r="G128" s="953"/>
    </row>
    <row r="129" spans="1:7" s="1206" customFormat="1" x14ac:dyDescent="0.25">
      <c r="A129" s="1223" t="s">
        <v>1636</v>
      </c>
      <c r="B129" s="74" t="s">
        <v>226</v>
      </c>
      <c r="C129" s="68" t="s">
        <v>100</v>
      </c>
      <c r="D129" s="1204" t="s">
        <v>2752</v>
      </c>
      <c r="E129" s="1204">
        <v>18</v>
      </c>
      <c r="F129" s="953"/>
      <c r="G129" s="953"/>
    </row>
    <row r="130" spans="1:7" s="1206" customFormat="1" x14ac:dyDescent="0.25">
      <c r="A130" s="1223"/>
      <c r="B130" s="74"/>
      <c r="C130" s="68"/>
      <c r="D130" s="1204"/>
      <c r="E130" s="1204"/>
      <c r="F130" s="953"/>
      <c r="G130" s="953"/>
    </row>
    <row r="131" spans="1:7" s="1206" customFormat="1" x14ac:dyDescent="0.25">
      <c r="A131" s="1223" t="s">
        <v>1637</v>
      </c>
      <c r="B131" s="74" t="s">
        <v>226</v>
      </c>
      <c r="C131" s="68" t="s">
        <v>101</v>
      </c>
      <c r="D131" s="1204" t="s">
        <v>2752</v>
      </c>
      <c r="E131" s="1204">
        <v>18</v>
      </c>
      <c r="F131" s="953"/>
      <c r="G131" s="953"/>
    </row>
    <row r="132" spans="1:7" s="1206" customFormat="1" x14ac:dyDescent="0.25">
      <c r="A132" s="1223"/>
      <c r="B132" s="74"/>
      <c r="C132" s="68"/>
      <c r="D132" s="1204"/>
      <c r="E132" s="1204"/>
      <c r="F132" s="953"/>
      <c r="G132" s="953"/>
    </row>
    <row r="133" spans="1:7" s="1206" customFormat="1" ht="37.5" x14ac:dyDescent="0.25">
      <c r="A133" s="1223" t="s">
        <v>1638</v>
      </c>
      <c r="B133" s="74" t="s">
        <v>226</v>
      </c>
      <c r="C133" s="68" t="s">
        <v>109</v>
      </c>
      <c r="D133" s="1204" t="s">
        <v>2752</v>
      </c>
      <c r="E133" s="1204">
        <v>18</v>
      </c>
      <c r="F133" s="953"/>
      <c r="G133" s="953"/>
    </row>
    <row r="134" spans="1:7" s="1206" customFormat="1" x14ac:dyDescent="0.25">
      <c r="A134" s="1215"/>
      <c r="B134" s="1216"/>
      <c r="C134" s="1217"/>
      <c r="D134" s="1218"/>
      <c r="E134" s="1219"/>
      <c r="F134" s="1220"/>
      <c r="G134" s="1221"/>
    </row>
    <row r="135" spans="1:7" s="1206" customFormat="1" ht="13" x14ac:dyDescent="0.25">
      <c r="A135" s="325"/>
      <c r="B135" s="370" t="s">
        <v>388</v>
      </c>
      <c r="C135" s="371"/>
      <c r="D135" s="326"/>
      <c r="E135" s="368"/>
      <c r="F135" s="372"/>
      <c r="G135" s="373"/>
    </row>
    <row r="136" spans="1:7" s="1206" customFormat="1" ht="26" x14ac:dyDescent="0.25">
      <c r="A136" s="328"/>
      <c r="B136" s="375" t="s">
        <v>389</v>
      </c>
      <c r="C136" s="361"/>
      <c r="D136" s="329"/>
      <c r="E136" s="360"/>
      <c r="F136" s="351"/>
      <c r="G136" s="1222"/>
    </row>
    <row r="137" spans="1:7" s="1206" customFormat="1" x14ac:dyDescent="0.25">
      <c r="A137" s="1223"/>
      <c r="B137" s="74"/>
      <c r="C137" s="68"/>
      <c r="D137" s="1204"/>
      <c r="E137" s="1204"/>
      <c r="F137" s="953"/>
      <c r="G137" s="953"/>
    </row>
    <row r="138" spans="1:7" s="1206" customFormat="1" ht="13" x14ac:dyDescent="0.25">
      <c r="A138" s="1231" t="s">
        <v>373</v>
      </c>
      <c r="B138" s="74"/>
      <c r="C138" s="67" t="s">
        <v>159</v>
      </c>
      <c r="D138" s="1204"/>
      <c r="E138" s="1204"/>
      <c r="F138" s="953"/>
      <c r="G138" s="953"/>
    </row>
    <row r="139" spans="1:7" s="1206" customFormat="1" x14ac:dyDescent="0.25">
      <c r="A139" s="1223"/>
      <c r="B139" s="74"/>
      <c r="C139" s="68"/>
      <c r="D139" s="1204"/>
      <c r="E139" s="1204"/>
      <c r="F139" s="953"/>
      <c r="G139" s="953"/>
    </row>
    <row r="140" spans="1:7" s="1206" customFormat="1" ht="37.5" x14ac:dyDescent="0.25">
      <c r="A140" s="1223" t="s">
        <v>1639</v>
      </c>
      <c r="B140" s="74" t="s">
        <v>334</v>
      </c>
      <c r="C140" s="68" t="s">
        <v>1625</v>
      </c>
      <c r="D140" s="1204" t="s">
        <v>2752</v>
      </c>
      <c r="E140" s="1204">
        <v>18</v>
      </c>
      <c r="F140" s="953"/>
      <c r="G140" s="953"/>
    </row>
    <row r="141" spans="1:7" s="1206" customFormat="1" x14ac:dyDescent="0.25">
      <c r="A141" s="1223"/>
      <c r="B141" s="74"/>
      <c r="C141" s="68"/>
      <c r="D141" s="1204"/>
      <c r="E141" s="1204"/>
      <c r="F141" s="953"/>
      <c r="G141" s="953"/>
    </row>
    <row r="142" spans="1:7" s="1206" customFormat="1" ht="13" x14ac:dyDescent="0.25">
      <c r="A142" s="1231" t="s">
        <v>451</v>
      </c>
      <c r="B142" s="74"/>
      <c r="C142" s="67" t="s">
        <v>4</v>
      </c>
      <c r="D142" s="1204"/>
      <c r="E142" s="1204"/>
      <c r="F142" s="953"/>
      <c r="G142" s="953"/>
    </row>
    <row r="143" spans="1:7" s="1206" customFormat="1" x14ac:dyDescent="0.25">
      <c r="A143" s="1223"/>
      <c r="B143" s="74"/>
      <c r="C143" s="68"/>
      <c r="D143" s="1204"/>
      <c r="E143" s="1204"/>
      <c r="F143" s="953"/>
      <c r="G143" s="953"/>
    </row>
    <row r="144" spans="1:7" s="1206" customFormat="1" ht="50" x14ac:dyDescent="0.25">
      <c r="A144" s="1223" t="s">
        <v>1640</v>
      </c>
      <c r="B144" s="74" t="s">
        <v>226</v>
      </c>
      <c r="C144" s="68" t="s">
        <v>1641</v>
      </c>
      <c r="D144" s="1204" t="s">
        <v>54</v>
      </c>
      <c r="E144" s="1204">
        <v>1</v>
      </c>
      <c r="F144" s="953"/>
      <c r="G144" s="953"/>
    </row>
    <row r="145" spans="1:7" s="1206" customFormat="1" x14ac:dyDescent="0.25">
      <c r="A145" s="1223"/>
      <c r="B145" s="74"/>
      <c r="C145" s="1942"/>
      <c r="D145" s="1204"/>
      <c r="E145" s="1204"/>
      <c r="F145" s="953"/>
      <c r="G145" s="953"/>
    </row>
    <row r="146" spans="1:7" s="768" customFormat="1" ht="25" x14ac:dyDescent="0.25">
      <c r="A146" s="571" t="s">
        <v>2751</v>
      </c>
      <c r="B146" s="76" t="s">
        <v>157</v>
      </c>
      <c r="C146" s="196" t="s">
        <v>148</v>
      </c>
      <c r="D146" s="197" t="s">
        <v>0</v>
      </c>
      <c r="E146" s="655">
        <v>30</v>
      </c>
      <c r="F146" s="244"/>
      <c r="G146" s="244"/>
    </row>
    <row r="147" spans="1:7" s="1206" customFormat="1" x14ac:dyDescent="0.25">
      <c r="A147" s="1223"/>
      <c r="B147" s="74"/>
      <c r="C147" s="1942"/>
      <c r="D147" s="1204"/>
      <c r="E147" s="1204"/>
      <c r="F147" s="953"/>
      <c r="G147" s="953"/>
    </row>
    <row r="148" spans="1:7" s="1206" customFormat="1" x14ac:dyDescent="0.25">
      <c r="A148" s="1223"/>
      <c r="B148" s="74"/>
      <c r="C148" s="1942"/>
      <c r="D148" s="1204"/>
      <c r="E148" s="1204"/>
      <c r="F148" s="953"/>
      <c r="G148" s="953"/>
    </row>
    <row r="149" spans="1:7" s="1206" customFormat="1" x14ac:dyDescent="0.25">
      <c r="A149" s="1223"/>
      <c r="B149" s="74"/>
      <c r="C149" s="1942"/>
      <c r="D149" s="1204"/>
      <c r="E149" s="1204"/>
      <c r="F149" s="953"/>
      <c r="G149" s="953"/>
    </row>
    <row r="150" spans="1:7" s="1206" customFormat="1" x14ac:dyDescent="0.25">
      <c r="A150" s="1223"/>
      <c r="B150" s="74"/>
      <c r="C150" s="1942"/>
      <c r="D150" s="1204"/>
      <c r="E150" s="1204"/>
      <c r="F150" s="953"/>
      <c r="G150" s="953"/>
    </row>
    <row r="151" spans="1:7" s="1206" customFormat="1" x14ac:dyDescent="0.25">
      <c r="A151" s="1223"/>
      <c r="B151" s="74"/>
      <c r="C151" s="1942"/>
      <c r="D151" s="1204"/>
      <c r="E151" s="1204"/>
      <c r="F151" s="953"/>
      <c r="G151" s="953"/>
    </row>
    <row r="152" spans="1:7" s="1206" customFormat="1" x14ac:dyDescent="0.25">
      <c r="A152" s="1223"/>
      <c r="B152" s="74"/>
      <c r="C152" s="1942"/>
      <c r="D152" s="1204"/>
      <c r="E152" s="1204"/>
      <c r="F152" s="953"/>
      <c r="G152" s="953"/>
    </row>
    <row r="153" spans="1:7" s="1206" customFormat="1" x14ac:dyDescent="0.25">
      <c r="A153" s="1223"/>
      <c r="B153" s="74"/>
      <c r="C153" s="1942"/>
      <c r="D153" s="1204"/>
      <c r="E153" s="1204"/>
      <c r="F153" s="953"/>
      <c r="G153" s="953"/>
    </row>
    <row r="154" spans="1:7" s="1206" customFormat="1" x14ac:dyDescent="0.25">
      <c r="A154" s="1223"/>
      <c r="B154" s="74"/>
      <c r="C154" s="1942"/>
      <c r="D154" s="1204"/>
      <c r="E154" s="1204"/>
      <c r="F154" s="953"/>
      <c r="G154" s="953"/>
    </row>
    <row r="155" spans="1:7" s="1206" customFormat="1" x14ac:dyDescent="0.25">
      <c r="A155" s="1223"/>
      <c r="B155" s="74"/>
      <c r="C155" s="1942"/>
      <c r="D155" s="1204"/>
      <c r="E155" s="1204"/>
      <c r="F155" s="953"/>
      <c r="G155" s="953"/>
    </row>
    <row r="156" spans="1:7" s="1206" customFormat="1" x14ac:dyDescent="0.25">
      <c r="A156" s="1223"/>
      <c r="B156" s="74"/>
      <c r="C156" s="1942"/>
      <c r="D156" s="1204"/>
      <c r="E156" s="1204"/>
      <c r="F156" s="953"/>
      <c r="G156" s="953"/>
    </row>
    <row r="157" spans="1:7" s="1206" customFormat="1" x14ac:dyDescent="0.25">
      <c r="A157" s="1223"/>
      <c r="B157" s="74"/>
      <c r="C157" s="1942"/>
      <c r="D157" s="1204"/>
      <c r="E157" s="1204"/>
      <c r="F157" s="953"/>
      <c r="G157" s="953"/>
    </row>
    <row r="158" spans="1:7" s="1206" customFormat="1" x14ac:dyDescent="0.25">
      <c r="A158" s="1223"/>
      <c r="B158" s="74"/>
      <c r="C158" s="1942"/>
      <c r="D158" s="1204"/>
      <c r="E158" s="1204"/>
      <c r="F158" s="953"/>
      <c r="G158" s="953"/>
    </row>
    <row r="159" spans="1:7" s="1206" customFormat="1" x14ac:dyDescent="0.25">
      <c r="A159" s="1223"/>
      <c r="B159" s="74"/>
      <c r="C159" s="1942"/>
      <c r="D159" s="1204"/>
      <c r="E159" s="1204"/>
      <c r="F159" s="953"/>
      <c r="G159" s="953"/>
    </row>
    <row r="160" spans="1:7" s="1206" customFormat="1" x14ac:dyDescent="0.25">
      <c r="A160" s="1223"/>
      <c r="B160" s="74"/>
      <c r="C160" s="1942"/>
      <c r="D160" s="1204"/>
      <c r="E160" s="1204"/>
      <c r="F160" s="953"/>
      <c r="G160" s="953"/>
    </row>
    <row r="161" spans="1:7" s="1206" customFormat="1" x14ac:dyDescent="0.25">
      <c r="A161" s="1223"/>
      <c r="B161" s="74"/>
      <c r="C161" s="1942"/>
      <c r="D161" s="1204"/>
      <c r="E161" s="1204"/>
      <c r="F161" s="953"/>
      <c r="G161" s="953"/>
    </row>
    <row r="162" spans="1:7" s="1206" customFormat="1" x14ac:dyDescent="0.25">
      <c r="A162" s="1223"/>
      <c r="B162" s="74"/>
      <c r="C162" s="1942"/>
      <c r="D162" s="1204"/>
      <c r="E162" s="1204"/>
      <c r="F162" s="953"/>
      <c r="G162" s="953"/>
    </row>
    <row r="163" spans="1:7" s="1206" customFormat="1" x14ac:dyDescent="0.25">
      <c r="A163" s="1223"/>
      <c r="B163" s="74"/>
      <c r="C163" s="1942"/>
      <c r="D163" s="1204"/>
      <c r="E163" s="1204"/>
      <c r="F163" s="953"/>
      <c r="G163" s="953"/>
    </row>
    <row r="164" spans="1:7" s="1206" customFormat="1" x14ac:dyDescent="0.25">
      <c r="A164" s="1223"/>
      <c r="B164" s="74"/>
      <c r="C164" s="1942"/>
      <c r="D164" s="1204"/>
      <c r="E164" s="1204"/>
      <c r="F164" s="953"/>
      <c r="G164" s="953"/>
    </row>
    <row r="165" spans="1:7" s="1206" customFormat="1" x14ac:dyDescent="0.25">
      <c r="A165" s="1223"/>
      <c r="B165" s="74"/>
      <c r="C165" s="1942"/>
      <c r="D165" s="1204"/>
      <c r="E165" s="1204"/>
      <c r="F165" s="953"/>
      <c r="G165" s="953"/>
    </row>
    <row r="166" spans="1:7" s="1206" customFormat="1" x14ac:dyDescent="0.25">
      <c r="A166" s="1223"/>
      <c r="B166" s="74"/>
      <c r="C166" s="1942"/>
      <c r="D166" s="1204"/>
      <c r="E166" s="1204"/>
      <c r="F166" s="953"/>
      <c r="G166" s="953"/>
    </row>
    <row r="167" spans="1:7" s="1206" customFormat="1" x14ac:dyDescent="0.25">
      <c r="A167" s="1223"/>
      <c r="B167" s="74"/>
      <c r="C167" s="1942"/>
      <c r="D167" s="1204"/>
      <c r="E167" s="1204"/>
      <c r="F167" s="953"/>
      <c r="G167" s="953"/>
    </row>
    <row r="168" spans="1:7" s="1206" customFormat="1" x14ac:dyDescent="0.25">
      <c r="A168" s="1223"/>
      <c r="B168" s="74"/>
      <c r="C168" s="1942"/>
      <c r="D168" s="1204"/>
      <c r="E168" s="1204"/>
      <c r="F168" s="953"/>
      <c r="G168" s="953"/>
    </row>
    <row r="169" spans="1:7" s="1206" customFormat="1" x14ac:dyDescent="0.25">
      <c r="A169" s="1223"/>
      <c r="B169" s="74"/>
      <c r="C169" s="1942"/>
      <c r="D169" s="1204"/>
      <c r="E169" s="1204"/>
      <c r="F169" s="953"/>
      <c r="G169" s="953"/>
    </row>
    <row r="170" spans="1:7" s="1206" customFormat="1" x14ac:dyDescent="0.25">
      <c r="A170" s="1223"/>
      <c r="B170" s="74"/>
      <c r="C170" s="1232"/>
      <c r="D170" s="73"/>
      <c r="E170" s="1233"/>
      <c r="F170" s="953"/>
      <c r="G170" s="953"/>
    </row>
    <row r="171" spans="1:7" s="1206" customFormat="1" x14ac:dyDescent="0.25">
      <c r="A171" s="1234"/>
      <c r="B171" s="1235"/>
      <c r="C171" s="1235"/>
      <c r="D171" s="1236"/>
      <c r="E171" s="1237"/>
      <c r="F171" s="1238"/>
      <c r="G171" s="1239"/>
    </row>
    <row r="172" spans="1:7" ht="25.5" customHeight="1" x14ac:dyDescent="0.25">
      <c r="A172" s="1240"/>
      <c r="B172" s="1241"/>
      <c r="C172" s="1941" t="s">
        <v>1199</v>
      </c>
      <c r="D172" s="1941"/>
      <c r="E172" s="1242"/>
      <c r="F172" s="1243"/>
      <c r="G172" s="1244"/>
    </row>
    <row r="173" spans="1:7" x14ac:dyDescent="0.25">
      <c r="A173" s="1245"/>
      <c r="B173" s="1246"/>
      <c r="C173" s="1246"/>
      <c r="D173" s="1246"/>
      <c r="E173" s="1246"/>
      <c r="F173" s="1246"/>
      <c r="G173" s="1246"/>
    </row>
    <row r="174" spans="1:7" x14ac:dyDescent="0.25">
      <c r="A174" s="1247"/>
    </row>
    <row r="175" spans="1:7" x14ac:dyDescent="0.25">
      <c r="A175" s="1247"/>
    </row>
    <row r="176" spans="1:7" x14ac:dyDescent="0.25">
      <c r="A176" s="1247"/>
    </row>
    <row r="177" spans="1:1" x14ac:dyDescent="0.25">
      <c r="A177" s="1247"/>
    </row>
    <row r="178" spans="1:1" x14ac:dyDescent="0.25">
      <c r="A178" s="1247"/>
    </row>
    <row r="179" spans="1:1" x14ac:dyDescent="0.25">
      <c r="A179" s="1247"/>
    </row>
    <row r="180" spans="1:1" x14ac:dyDescent="0.25">
      <c r="A180" s="1247"/>
    </row>
    <row r="181" spans="1:1" x14ac:dyDescent="0.25">
      <c r="A181" s="1247"/>
    </row>
    <row r="182" spans="1:1" x14ac:dyDescent="0.25">
      <c r="A182" s="1247"/>
    </row>
    <row r="183" spans="1:1" x14ac:dyDescent="0.25">
      <c r="A183" s="1247"/>
    </row>
    <row r="184" spans="1:1" x14ac:dyDescent="0.25">
      <c r="A184" s="1247"/>
    </row>
    <row r="185" spans="1:1" x14ac:dyDescent="0.25">
      <c r="A185" s="1247"/>
    </row>
    <row r="186" spans="1:1" x14ac:dyDescent="0.25">
      <c r="A186" s="1247"/>
    </row>
    <row r="187" spans="1:1" x14ac:dyDescent="0.25">
      <c r="A187" s="1247"/>
    </row>
    <row r="188" spans="1:1" x14ac:dyDescent="0.25">
      <c r="A188" s="1247"/>
    </row>
    <row r="189" spans="1:1" x14ac:dyDescent="0.25">
      <c r="A189" s="1247"/>
    </row>
    <row r="190" spans="1:1" x14ac:dyDescent="0.25">
      <c r="A190" s="1247"/>
    </row>
    <row r="191" spans="1:1" x14ac:dyDescent="0.25">
      <c r="A191" s="1247"/>
    </row>
    <row r="192" spans="1:1" x14ac:dyDescent="0.25">
      <c r="A192" s="1247"/>
    </row>
    <row r="193" spans="1:1" x14ac:dyDescent="0.25">
      <c r="A193" s="1247"/>
    </row>
    <row r="194" spans="1:1" x14ac:dyDescent="0.25">
      <c r="A194" s="1247"/>
    </row>
    <row r="195" spans="1:1" x14ac:dyDescent="0.25">
      <c r="A195" s="1247"/>
    </row>
    <row r="196" spans="1:1" x14ac:dyDescent="0.25">
      <c r="A196" s="1247"/>
    </row>
  </sheetData>
  <mergeCells count="2">
    <mergeCell ref="C3:F5"/>
    <mergeCell ref="B10:B11"/>
  </mergeCells>
  <conditionalFormatting sqref="G171:G172">
    <cfRule type="expression" dxfId="20" priority="104" stopIfTrue="1">
      <formula>#REF!=0</formula>
    </cfRule>
  </conditionalFormatting>
  <pageMargins left="0.70866141732283472" right="0.70866141732283472" top="0.74803149606299213" bottom="0.74803149606299213" header="0.31496062992125984" footer="0.31496062992125984"/>
  <pageSetup paperSize="9" scale="81" fitToHeight="0" orientation="portrait" r:id="rId1"/>
  <headerFooter>
    <oddFooter>&amp;C&amp;P of &amp;N&amp;R&amp;A</oddFooter>
  </headerFooter>
  <rowBreaks count="3" manualBreakCount="3">
    <brk id="55" max="6" man="1"/>
    <brk id="94" max="6" man="1"/>
    <brk id="135"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pageSetUpPr fitToPage="1"/>
  </sheetPr>
  <dimension ref="A1:T161"/>
  <sheetViews>
    <sheetView view="pageBreakPreview" zoomScale="70" zoomScaleNormal="100" zoomScaleSheetLayoutView="70" workbookViewId="0">
      <selection activeCell="C3" sqref="C3:E7"/>
    </sheetView>
  </sheetViews>
  <sheetFormatPr defaultRowHeight="13" x14ac:dyDescent="0.3"/>
  <cols>
    <col min="1" max="1" width="9.1796875" style="1337"/>
    <col min="2" max="2" width="14.81640625" style="1338" customWidth="1"/>
    <col min="3" max="3" width="45.7265625" style="1254" customWidth="1"/>
    <col min="4" max="4" width="10.81640625" style="1339" customWidth="1"/>
    <col min="5" max="5" width="13.1796875" style="1340" customWidth="1"/>
    <col min="6" max="6" width="15" style="1341" customWidth="1"/>
    <col min="7" max="7" width="16.26953125" style="1341" customWidth="1"/>
    <col min="8" max="257" width="9.1796875" style="1254"/>
    <col min="258" max="258" width="14.81640625" style="1254" customWidth="1"/>
    <col min="259" max="259" width="45.7265625" style="1254" customWidth="1"/>
    <col min="260" max="260" width="10.81640625" style="1254" customWidth="1"/>
    <col min="261" max="261" width="13.1796875" style="1254" customWidth="1"/>
    <col min="262" max="262" width="15" style="1254" customWidth="1"/>
    <col min="263" max="263" width="16.26953125" style="1254" customWidth="1"/>
    <col min="264" max="513" width="9.1796875" style="1254"/>
    <col min="514" max="514" width="14.81640625" style="1254" customWidth="1"/>
    <col min="515" max="515" width="45.7265625" style="1254" customWidth="1"/>
    <col min="516" max="516" width="10.81640625" style="1254" customWidth="1"/>
    <col min="517" max="517" width="13.1796875" style="1254" customWidth="1"/>
    <col min="518" max="518" width="15" style="1254" customWidth="1"/>
    <col min="519" max="519" width="16.26953125" style="1254" customWidth="1"/>
    <col min="520" max="769" width="9.1796875" style="1254"/>
    <col min="770" max="770" width="14.81640625" style="1254" customWidth="1"/>
    <col min="771" max="771" width="45.7265625" style="1254" customWidth="1"/>
    <col min="772" max="772" width="10.81640625" style="1254" customWidth="1"/>
    <col min="773" max="773" width="13.1796875" style="1254" customWidth="1"/>
    <col min="774" max="774" width="15" style="1254" customWidth="1"/>
    <col min="775" max="775" width="16.26953125" style="1254" customWidth="1"/>
    <col min="776" max="1025" width="9.1796875" style="1254"/>
    <col min="1026" max="1026" width="14.81640625" style="1254" customWidth="1"/>
    <col min="1027" max="1027" width="45.7265625" style="1254" customWidth="1"/>
    <col min="1028" max="1028" width="10.81640625" style="1254" customWidth="1"/>
    <col min="1029" max="1029" width="13.1796875" style="1254" customWidth="1"/>
    <col min="1030" max="1030" width="15" style="1254" customWidth="1"/>
    <col min="1031" max="1031" width="16.26953125" style="1254" customWidth="1"/>
    <col min="1032" max="1281" width="9.1796875" style="1254"/>
    <col min="1282" max="1282" width="14.81640625" style="1254" customWidth="1"/>
    <col min="1283" max="1283" width="45.7265625" style="1254" customWidth="1"/>
    <col min="1284" max="1284" width="10.81640625" style="1254" customWidth="1"/>
    <col min="1285" max="1285" width="13.1796875" style="1254" customWidth="1"/>
    <col min="1286" max="1286" width="15" style="1254" customWidth="1"/>
    <col min="1287" max="1287" width="16.26953125" style="1254" customWidth="1"/>
    <col min="1288" max="1537" width="9.1796875" style="1254"/>
    <col min="1538" max="1538" width="14.81640625" style="1254" customWidth="1"/>
    <col min="1539" max="1539" width="45.7265625" style="1254" customWidth="1"/>
    <col min="1540" max="1540" width="10.81640625" style="1254" customWidth="1"/>
    <col min="1541" max="1541" width="13.1796875" style="1254" customWidth="1"/>
    <col min="1542" max="1542" width="15" style="1254" customWidth="1"/>
    <col min="1543" max="1543" width="16.26953125" style="1254" customWidth="1"/>
    <col min="1544" max="1793" width="9.1796875" style="1254"/>
    <col min="1794" max="1794" width="14.81640625" style="1254" customWidth="1"/>
    <col min="1795" max="1795" width="45.7265625" style="1254" customWidth="1"/>
    <col min="1796" max="1796" width="10.81640625" style="1254" customWidth="1"/>
    <col min="1797" max="1797" width="13.1796875" style="1254" customWidth="1"/>
    <col min="1798" max="1798" width="15" style="1254" customWidth="1"/>
    <col min="1799" max="1799" width="16.26953125" style="1254" customWidth="1"/>
    <col min="1800" max="2049" width="9.1796875" style="1254"/>
    <col min="2050" max="2050" width="14.81640625" style="1254" customWidth="1"/>
    <col min="2051" max="2051" width="45.7265625" style="1254" customWidth="1"/>
    <col min="2052" max="2052" width="10.81640625" style="1254" customWidth="1"/>
    <col min="2053" max="2053" width="13.1796875" style="1254" customWidth="1"/>
    <col min="2054" max="2054" width="15" style="1254" customWidth="1"/>
    <col min="2055" max="2055" width="16.26953125" style="1254" customWidth="1"/>
    <col min="2056" max="2305" width="9.1796875" style="1254"/>
    <col min="2306" max="2306" width="14.81640625" style="1254" customWidth="1"/>
    <col min="2307" max="2307" width="45.7265625" style="1254" customWidth="1"/>
    <col min="2308" max="2308" width="10.81640625" style="1254" customWidth="1"/>
    <col min="2309" max="2309" width="13.1796875" style="1254" customWidth="1"/>
    <col min="2310" max="2310" width="15" style="1254" customWidth="1"/>
    <col min="2311" max="2311" width="16.26953125" style="1254" customWidth="1"/>
    <col min="2312" max="2561" width="9.1796875" style="1254"/>
    <col min="2562" max="2562" width="14.81640625" style="1254" customWidth="1"/>
    <col min="2563" max="2563" width="45.7265625" style="1254" customWidth="1"/>
    <col min="2564" max="2564" width="10.81640625" style="1254" customWidth="1"/>
    <col min="2565" max="2565" width="13.1796875" style="1254" customWidth="1"/>
    <col min="2566" max="2566" width="15" style="1254" customWidth="1"/>
    <col min="2567" max="2567" width="16.26953125" style="1254" customWidth="1"/>
    <col min="2568" max="2817" width="9.1796875" style="1254"/>
    <col min="2818" max="2818" width="14.81640625" style="1254" customWidth="1"/>
    <col min="2819" max="2819" width="45.7265625" style="1254" customWidth="1"/>
    <col min="2820" max="2820" width="10.81640625" style="1254" customWidth="1"/>
    <col min="2821" max="2821" width="13.1796875" style="1254" customWidth="1"/>
    <col min="2822" max="2822" width="15" style="1254" customWidth="1"/>
    <col min="2823" max="2823" width="16.26953125" style="1254" customWidth="1"/>
    <col min="2824" max="3073" width="9.1796875" style="1254"/>
    <col min="3074" max="3074" width="14.81640625" style="1254" customWidth="1"/>
    <col min="3075" max="3075" width="45.7265625" style="1254" customWidth="1"/>
    <col min="3076" max="3076" width="10.81640625" style="1254" customWidth="1"/>
    <col min="3077" max="3077" width="13.1796875" style="1254" customWidth="1"/>
    <col min="3078" max="3078" width="15" style="1254" customWidth="1"/>
    <col min="3079" max="3079" width="16.26953125" style="1254" customWidth="1"/>
    <col min="3080" max="3329" width="9.1796875" style="1254"/>
    <col min="3330" max="3330" width="14.81640625" style="1254" customWidth="1"/>
    <col min="3331" max="3331" width="45.7265625" style="1254" customWidth="1"/>
    <col min="3332" max="3332" width="10.81640625" style="1254" customWidth="1"/>
    <col min="3333" max="3333" width="13.1796875" style="1254" customWidth="1"/>
    <col min="3334" max="3334" width="15" style="1254" customWidth="1"/>
    <col min="3335" max="3335" width="16.26953125" style="1254" customWidth="1"/>
    <col min="3336" max="3585" width="9.1796875" style="1254"/>
    <col min="3586" max="3586" width="14.81640625" style="1254" customWidth="1"/>
    <col min="3587" max="3587" width="45.7265625" style="1254" customWidth="1"/>
    <col min="3588" max="3588" width="10.81640625" style="1254" customWidth="1"/>
    <col min="3589" max="3589" width="13.1796875" style="1254" customWidth="1"/>
    <col min="3590" max="3590" width="15" style="1254" customWidth="1"/>
    <col min="3591" max="3591" width="16.26953125" style="1254" customWidth="1"/>
    <col min="3592" max="3841" width="9.1796875" style="1254"/>
    <col min="3842" max="3842" width="14.81640625" style="1254" customWidth="1"/>
    <col min="3843" max="3843" width="45.7265625" style="1254" customWidth="1"/>
    <col min="3844" max="3844" width="10.81640625" style="1254" customWidth="1"/>
    <col min="3845" max="3845" width="13.1796875" style="1254" customWidth="1"/>
    <col min="3846" max="3846" width="15" style="1254" customWidth="1"/>
    <col min="3847" max="3847" width="16.26953125" style="1254" customWidth="1"/>
    <col min="3848" max="4097" width="9.1796875" style="1254"/>
    <col min="4098" max="4098" width="14.81640625" style="1254" customWidth="1"/>
    <col min="4099" max="4099" width="45.7265625" style="1254" customWidth="1"/>
    <col min="4100" max="4100" width="10.81640625" style="1254" customWidth="1"/>
    <col min="4101" max="4101" width="13.1796875" style="1254" customWidth="1"/>
    <col min="4102" max="4102" width="15" style="1254" customWidth="1"/>
    <col min="4103" max="4103" width="16.26953125" style="1254" customWidth="1"/>
    <col min="4104" max="4353" width="9.1796875" style="1254"/>
    <col min="4354" max="4354" width="14.81640625" style="1254" customWidth="1"/>
    <col min="4355" max="4355" width="45.7265625" style="1254" customWidth="1"/>
    <col min="4356" max="4356" width="10.81640625" style="1254" customWidth="1"/>
    <col min="4357" max="4357" width="13.1796875" style="1254" customWidth="1"/>
    <col min="4358" max="4358" width="15" style="1254" customWidth="1"/>
    <col min="4359" max="4359" width="16.26953125" style="1254" customWidth="1"/>
    <col min="4360" max="4609" width="9.1796875" style="1254"/>
    <col min="4610" max="4610" width="14.81640625" style="1254" customWidth="1"/>
    <col min="4611" max="4611" width="45.7265625" style="1254" customWidth="1"/>
    <col min="4612" max="4612" width="10.81640625" style="1254" customWidth="1"/>
    <col min="4613" max="4613" width="13.1796875" style="1254" customWidth="1"/>
    <col min="4614" max="4614" width="15" style="1254" customWidth="1"/>
    <col min="4615" max="4615" width="16.26953125" style="1254" customWidth="1"/>
    <col min="4616" max="4865" width="9.1796875" style="1254"/>
    <col min="4866" max="4866" width="14.81640625" style="1254" customWidth="1"/>
    <col min="4867" max="4867" width="45.7265625" style="1254" customWidth="1"/>
    <col min="4868" max="4868" width="10.81640625" style="1254" customWidth="1"/>
    <col min="4869" max="4869" width="13.1796875" style="1254" customWidth="1"/>
    <col min="4870" max="4870" width="15" style="1254" customWidth="1"/>
    <col min="4871" max="4871" width="16.26953125" style="1254" customWidth="1"/>
    <col min="4872" max="5121" width="9.1796875" style="1254"/>
    <col min="5122" max="5122" width="14.81640625" style="1254" customWidth="1"/>
    <col min="5123" max="5123" width="45.7265625" style="1254" customWidth="1"/>
    <col min="5124" max="5124" width="10.81640625" style="1254" customWidth="1"/>
    <col min="5125" max="5125" width="13.1796875" style="1254" customWidth="1"/>
    <col min="5126" max="5126" width="15" style="1254" customWidth="1"/>
    <col min="5127" max="5127" width="16.26953125" style="1254" customWidth="1"/>
    <col min="5128" max="5377" width="9.1796875" style="1254"/>
    <col min="5378" max="5378" width="14.81640625" style="1254" customWidth="1"/>
    <col min="5379" max="5379" width="45.7265625" style="1254" customWidth="1"/>
    <col min="5380" max="5380" width="10.81640625" style="1254" customWidth="1"/>
    <col min="5381" max="5381" width="13.1796875" style="1254" customWidth="1"/>
    <col min="5382" max="5382" width="15" style="1254" customWidth="1"/>
    <col min="5383" max="5383" width="16.26953125" style="1254" customWidth="1"/>
    <col min="5384" max="5633" width="9.1796875" style="1254"/>
    <col min="5634" max="5634" width="14.81640625" style="1254" customWidth="1"/>
    <col min="5635" max="5635" width="45.7265625" style="1254" customWidth="1"/>
    <col min="5636" max="5636" width="10.81640625" style="1254" customWidth="1"/>
    <col min="5637" max="5637" width="13.1796875" style="1254" customWidth="1"/>
    <col min="5638" max="5638" width="15" style="1254" customWidth="1"/>
    <col min="5639" max="5639" width="16.26953125" style="1254" customWidth="1"/>
    <col min="5640" max="5889" width="9.1796875" style="1254"/>
    <col min="5890" max="5890" width="14.81640625" style="1254" customWidth="1"/>
    <col min="5891" max="5891" width="45.7265625" style="1254" customWidth="1"/>
    <col min="5892" max="5892" width="10.81640625" style="1254" customWidth="1"/>
    <col min="5893" max="5893" width="13.1796875" style="1254" customWidth="1"/>
    <col min="5894" max="5894" width="15" style="1254" customWidth="1"/>
    <col min="5895" max="5895" width="16.26953125" style="1254" customWidth="1"/>
    <col min="5896" max="6145" width="9.1796875" style="1254"/>
    <col min="6146" max="6146" width="14.81640625" style="1254" customWidth="1"/>
    <col min="6147" max="6147" width="45.7265625" style="1254" customWidth="1"/>
    <col min="6148" max="6148" width="10.81640625" style="1254" customWidth="1"/>
    <col min="6149" max="6149" width="13.1796875" style="1254" customWidth="1"/>
    <col min="6150" max="6150" width="15" style="1254" customWidth="1"/>
    <col min="6151" max="6151" width="16.26953125" style="1254" customWidth="1"/>
    <col min="6152" max="6401" width="9.1796875" style="1254"/>
    <col min="6402" max="6402" width="14.81640625" style="1254" customWidth="1"/>
    <col min="6403" max="6403" width="45.7265625" style="1254" customWidth="1"/>
    <col min="6404" max="6404" width="10.81640625" style="1254" customWidth="1"/>
    <col min="6405" max="6405" width="13.1796875" style="1254" customWidth="1"/>
    <col min="6406" max="6406" width="15" style="1254" customWidth="1"/>
    <col min="6407" max="6407" width="16.26953125" style="1254" customWidth="1"/>
    <col min="6408" max="6657" width="9.1796875" style="1254"/>
    <col min="6658" max="6658" width="14.81640625" style="1254" customWidth="1"/>
    <col min="6659" max="6659" width="45.7265625" style="1254" customWidth="1"/>
    <col min="6660" max="6660" width="10.81640625" style="1254" customWidth="1"/>
    <col min="6661" max="6661" width="13.1796875" style="1254" customWidth="1"/>
    <col min="6662" max="6662" width="15" style="1254" customWidth="1"/>
    <col min="6663" max="6663" width="16.26953125" style="1254" customWidth="1"/>
    <col min="6664" max="6913" width="9.1796875" style="1254"/>
    <col min="6914" max="6914" width="14.81640625" style="1254" customWidth="1"/>
    <col min="6915" max="6915" width="45.7265625" style="1254" customWidth="1"/>
    <col min="6916" max="6916" width="10.81640625" style="1254" customWidth="1"/>
    <col min="6917" max="6917" width="13.1796875" style="1254" customWidth="1"/>
    <col min="6918" max="6918" width="15" style="1254" customWidth="1"/>
    <col min="6919" max="6919" width="16.26953125" style="1254" customWidth="1"/>
    <col min="6920" max="7169" width="9.1796875" style="1254"/>
    <col min="7170" max="7170" width="14.81640625" style="1254" customWidth="1"/>
    <col min="7171" max="7171" width="45.7265625" style="1254" customWidth="1"/>
    <col min="7172" max="7172" width="10.81640625" style="1254" customWidth="1"/>
    <col min="7173" max="7173" width="13.1796875" style="1254" customWidth="1"/>
    <col min="7174" max="7174" width="15" style="1254" customWidth="1"/>
    <col min="7175" max="7175" width="16.26953125" style="1254" customWidth="1"/>
    <col min="7176" max="7425" width="9.1796875" style="1254"/>
    <col min="7426" max="7426" width="14.81640625" style="1254" customWidth="1"/>
    <col min="7427" max="7427" width="45.7265625" style="1254" customWidth="1"/>
    <col min="7428" max="7428" width="10.81640625" style="1254" customWidth="1"/>
    <col min="7429" max="7429" width="13.1796875" style="1254" customWidth="1"/>
    <col min="7430" max="7430" width="15" style="1254" customWidth="1"/>
    <col min="7431" max="7431" width="16.26953125" style="1254" customWidth="1"/>
    <col min="7432" max="7681" width="9.1796875" style="1254"/>
    <col min="7682" max="7682" width="14.81640625" style="1254" customWidth="1"/>
    <col min="7683" max="7683" width="45.7265625" style="1254" customWidth="1"/>
    <col min="7684" max="7684" width="10.81640625" style="1254" customWidth="1"/>
    <col min="7685" max="7685" width="13.1796875" style="1254" customWidth="1"/>
    <col min="7686" max="7686" width="15" style="1254" customWidth="1"/>
    <col min="7687" max="7687" width="16.26953125" style="1254" customWidth="1"/>
    <col min="7688" max="7937" width="9.1796875" style="1254"/>
    <col min="7938" max="7938" width="14.81640625" style="1254" customWidth="1"/>
    <col min="7939" max="7939" width="45.7265625" style="1254" customWidth="1"/>
    <col min="7940" max="7940" width="10.81640625" style="1254" customWidth="1"/>
    <col min="7941" max="7941" width="13.1796875" style="1254" customWidth="1"/>
    <col min="7942" max="7942" width="15" style="1254" customWidth="1"/>
    <col min="7943" max="7943" width="16.26953125" style="1254" customWidth="1"/>
    <col min="7944" max="8193" width="9.1796875" style="1254"/>
    <col min="8194" max="8194" width="14.81640625" style="1254" customWidth="1"/>
    <col min="8195" max="8195" width="45.7265625" style="1254" customWidth="1"/>
    <col min="8196" max="8196" width="10.81640625" style="1254" customWidth="1"/>
    <col min="8197" max="8197" width="13.1796875" style="1254" customWidth="1"/>
    <col min="8198" max="8198" width="15" style="1254" customWidth="1"/>
    <col min="8199" max="8199" width="16.26953125" style="1254" customWidth="1"/>
    <col min="8200" max="8449" width="9.1796875" style="1254"/>
    <col min="8450" max="8450" width="14.81640625" style="1254" customWidth="1"/>
    <col min="8451" max="8451" width="45.7265625" style="1254" customWidth="1"/>
    <col min="8452" max="8452" width="10.81640625" style="1254" customWidth="1"/>
    <col min="8453" max="8453" width="13.1796875" style="1254" customWidth="1"/>
    <col min="8454" max="8454" width="15" style="1254" customWidth="1"/>
    <col min="8455" max="8455" width="16.26953125" style="1254" customWidth="1"/>
    <col min="8456" max="8705" width="9.1796875" style="1254"/>
    <col min="8706" max="8706" width="14.81640625" style="1254" customWidth="1"/>
    <col min="8707" max="8707" width="45.7265625" style="1254" customWidth="1"/>
    <col min="8708" max="8708" width="10.81640625" style="1254" customWidth="1"/>
    <col min="8709" max="8709" width="13.1796875" style="1254" customWidth="1"/>
    <col min="8710" max="8710" width="15" style="1254" customWidth="1"/>
    <col min="8711" max="8711" width="16.26953125" style="1254" customWidth="1"/>
    <col min="8712" max="8961" width="9.1796875" style="1254"/>
    <col min="8962" max="8962" width="14.81640625" style="1254" customWidth="1"/>
    <col min="8963" max="8963" width="45.7265625" style="1254" customWidth="1"/>
    <col min="8964" max="8964" width="10.81640625" style="1254" customWidth="1"/>
    <col min="8965" max="8965" width="13.1796875" style="1254" customWidth="1"/>
    <col min="8966" max="8966" width="15" style="1254" customWidth="1"/>
    <col min="8967" max="8967" width="16.26953125" style="1254" customWidth="1"/>
    <col min="8968" max="9217" width="9.1796875" style="1254"/>
    <col min="9218" max="9218" width="14.81640625" style="1254" customWidth="1"/>
    <col min="9219" max="9219" width="45.7265625" style="1254" customWidth="1"/>
    <col min="9220" max="9220" width="10.81640625" style="1254" customWidth="1"/>
    <col min="9221" max="9221" width="13.1796875" style="1254" customWidth="1"/>
    <col min="9222" max="9222" width="15" style="1254" customWidth="1"/>
    <col min="9223" max="9223" width="16.26953125" style="1254" customWidth="1"/>
    <col min="9224" max="9473" width="9.1796875" style="1254"/>
    <col min="9474" max="9474" width="14.81640625" style="1254" customWidth="1"/>
    <col min="9475" max="9475" width="45.7265625" style="1254" customWidth="1"/>
    <col min="9476" max="9476" width="10.81640625" style="1254" customWidth="1"/>
    <col min="9477" max="9477" width="13.1796875" style="1254" customWidth="1"/>
    <col min="9478" max="9478" width="15" style="1254" customWidth="1"/>
    <col min="9479" max="9479" width="16.26953125" style="1254" customWidth="1"/>
    <col min="9480" max="9729" width="9.1796875" style="1254"/>
    <col min="9730" max="9730" width="14.81640625" style="1254" customWidth="1"/>
    <col min="9731" max="9731" width="45.7265625" style="1254" customWidth="1"/>
    <col min="9732" max="9732" width="10.81640625" style="1254" customWidth="1"/>
    <col min="9733" max="9733" width="13.1796875" style="1254" customWidth="1"/>
    <col min="9734" max="9734" width="15" style="1254" customWidth="1"/>
    <col min="9735" max="9735" width="16.26953125" style="1254" customWidth="1"/>
    <col min="9736" max="9985" width="9.1796875" style="1254"/>
    <col min="9986" max="9986" width="14.81640625" style="1254" customWidth="1"/>
    <col min="9987" max="9987" width="45.7265625" style="1254" customWidth="1"/>
    <col min="9988" max="9988" width="10.81640625" style="1254" customWidth="1"/>
    <col min="9989" max="9989" width="13.1796875" style="1254" customWidth="1"/>
    <col min="9990" max="9990" width="15" style="1254" customWidth="1"/>
    <col min="9991" max="9991" width="16.26953125" style="1254" customWidth="1"/>
    <col min="9992" max="10241" width="9.1796875" style="1254"/>
    <col min="10242" max="10242" width="14.81640625" style="1254" customWidth="1"/>
    <col min="10243" max="10243" width="45.7265625" style="1254" customWidth="1"/>
    <col min="10244" max="10244" width="10.81640625" style="1254" customWidth="1"/>
    <col min="10245" max="10245" width="13.1796875" style="1254" customWidth="1"/>
    <col min="10246" max="10246" width="15" style="1254" customWidth="1"/>
    <col min="10247" max="10247" width="16.26953125" style="1254" customWidth="1"/>
    <col min="10248" max="10497" width="9.1796875" style="1254"/>
    <col min="10498" max="10498" width="14.81640625" style="1254" customWidth="1"/>
    <col min="10499" max="10499" width="45.7265625" style="1254" customWidth="1"/>
    <col min="10500" max="10500" width="10.81640625" style="1254" customWidth="1"/>
    <col min="10501" max="10501" width="13.1796875" style="1254" customWidth="1"/>
    <col min="10502" max="10502" width="15" style="1254" customWidth="1"/>
    <col min="10503" max="10503" width="16.26953125" style="1254" customWidth="1"/>
    <col min="10504" max="10753" width="9.1796875" style="1254"/>
    <col min="10754" max="10754" width="14.81640625" style="1254" customWidth="1"/>
    <col min="10755" max="10755" width="45.7265625" style="1254" customWidth="1"/>
    <col min="10756" max="10756" width="10.81640625" style="1254" customWidth="1"/>
    <col min="10757" max="10757" width="13.1796875" style="1254" customWidth="1"/>
    <col min="10758" max="10758" width="15" style="1254" customWidth="1"/>
    <col min="10759" max="10759" width="16.26953125" style="1254" customWidth="1"/>
    <col min="10760" max="11009" width="9.1796875" style="1254"/>
    <col min="11010" max="11010" width="14.81640625" style="1254" customWidth="1"/>
    <col min="11011" max="11011" width="45.7265625" style="1254" customWidth="1"/>
    <col min="11012" max="11012" width="10.81640625" style="1254" customWidth="1"/>
    <col min="11013" max="11013" width="13.1796875" style="1254" customWidth="1"/>
    <col min="11014" max="11014" width="15" style="1254" customWidth="1"/>
    <col min="11015" max="11015" width="16.26953125" style="1254" customWidth="1"/>
    <col min="11016" max="11265" width="9.1796875" style="1254"/>
    <col min="11266" max="11266" width="14.81640625" style="1254" customWidth="1"/>
    <col min="11267" max="11267" width="45.7265625" style="1254" customWidth="1"/>
    <col min="11268" max="11268" width="10.81640625" style="1254" customWidth="1"/>
    <col min="11269" max="11269" width="13.1796875" style="1254" customWidth="1"/>
    <col min="11270" max="11270" width="15" style="1254" customWidth="1"/>
    <col min="11271" max="11271" width="16.26953125" style="1254" customWidth="1"/>
    <col min="11272" max="11521" width="9.1796875" style="1254"/>
    <col min="11522" max="11522" width="14.81640625" style="1254" customWidth="1"/>
    <col min="11523" max="11523" width="45.7265625" style="1254" customWidth="1"/>
    <col min="11524" max="11524" width="10.81640625" style="1254" customWidth="1"/>
    <col min="11525" max="11525" width="13.1796875" style="1254" customWidth="1"/>
    <col min="11526" max="11526" width="15" style="1254" customWidth="1"/>
    <col min="11527" max="11527" width="16.26953125" style="1254" customWidth="1"/>
    <col min="11528" max="11777" width="9.1796875" style="1254"/>
    <col min="11778" max="11778" width="14.81640625" style="1254" customWidth="1"/>
    <col min="11779" max="11779" width="45.7265625" style="1254" customWidth="1"/>
    <col min="11780" max="11780" width="10.81640625" style="1254" customWidth="1"/>
    <col min="11781" max="11781" width="13.1796875" style="1254" customWidth="1"/>
    <col min="11782" max="11782" width="15" style="1254" customWidth="1"/>
    <col min="11783" max="11783" width="16.26953125" style="1254" customWidth="1"/>
    <col min="11784" max="12033" width="9.1796875" style="1254"/>
    <col min="12034" max="12034" width="14.81640625" style="1254" customWidth="1"/>
    <col min="12035" max="12035" width="45.7265625" style="1254" customWidth="1"/>
    <col min="12036" max="12036" width="10.81640625" style="1254" customWidth="1"/>
    <col min="12037" max="12037" width="13.1796875" style="1254" customWidth="1"/>
    <col min="12038" max="12038" width="15" style="1254" customWidth="1"/>
    <col min="12039" max="12039" width="16.26953125" style="1254" customWidth="1"/>
    <col min="12040" max="12289" width="9.1796875" style="1254"/>
    <col min="12290" max="12290" width="14.81640625" style="1254" customWidth="1"/>
    <col min="12291" max="12291" width="45.7265625" style="1254" customWidth="1"/>
    <col min="12292" max="12292" width="10.81640625" style="1254" customWidth="1"/>
    <col min="12293" max="12293" width="13.1796875" style="1254" customWidth="1"/>
    <col min="12294" max="12294" width="15" style="1254" customWidth="1"/>
    <col min="12295" max="12295" width="16.26953125" style="1254" customWidth="1"/>
    <col min="12296" max="12545" width="9.1796875" style="1254"/>
    <col min="12546" max="12546" width="14.81640625" style="1254" customWidth="1"/>
    <col min="12547" max="12547" width="45.7265625" style="1254" customWidth="1"/>
    <col min="12548" max="12548" width="10.81640625" style="1254" customWidth="1"/>
    <col min="12549" max="12549" width="13.1796875" style="1254" customWidth="1"/>
    <col min="12550" max="12550" width="15" style="1254" customWidth="1"/>
    <col min="12551" max="12551" width="16.26953125" style="1254" customWidth="1"/>
    <col min="12552" max="12801" width="9.1796875" style="1254"/>
    <col min="12802" max="12802" width="14.81640625" style="1254" customWidth="1"/>
    <col min="12803" max="12803" width="45.7265625" style="1254" customWidth="1"/>
    <col min="12804" max="12804" width="10.81640625" style="1254" customWidth="1"/>
    <col min="12805" max="12805" width="13.1796875" style="1254" customWidth="1"/>
    <col min="12806" max="12806" width="15" style="1254" customWidth="1"/>
    <col min="12807" max="12807" width="16.26953125" style="1254" customWidth="1"/>
    <col min="12808" max="13057" width="9.1796875" style="1254"/>
    <col min="13058" max="13058" width="14.81640625" style="1254" customWidth="1"/>
    <col min="13059" max="13059" width="45.7265625" style="1254" customWidth="1"/>
    <col min="13060" max="13060" width="10.81640625" style="1254" customWidth="1"/>
    <col min="13061" max="13061" width="13.1796875" style="1254" customWidth="1"/>
    <col min="13062" max="13062" width="15" style="1254" customWidth="1"/>
    <col min="13063" max="13063" width="16.26953125" style="1254" customWidth="1"/>
    <col min="13064" max="13313" width="9.1796875" style="1254"/>
    <col min="13314" max="13314" width="14.81640625" style="1254" customWidth="1"/>
    <col min="13315" max="13315" width="45.7265625" style="1254" customWidth="1"/>
    <col min="13316" max="13316" width="10.81640625" style="1254" customWidth="1"/>
    <col min="13317" max="13317" width="13.1796875" style="1254" customWidth="1"/>
    <col min="13318" max="13318" width="15" style="1254" customWidth="1"/>
    <col min="13319" max="13319" width="16.26953125" style="1254" customWidth="1"/>
    <col min="13320" max="13569" width="9.1796875" style="1254"/>
    <col min="13570" max="13570" width="14.81640625" style="1254" customWidth="1"/>
    <col min="13571" max="13571" width="45.7265625" style="1254" customWidth="1"/>
    <col min="13572" max="13572" width="10.81640625" style="1254" customWidth="1"/>
    <col min="13573" max="13573" width="13.1796875" style="1254" customWidth="1"/>
    <col min="13574" max="13574" width="15" style="1254" customWidth="1"/>
    <col min="13575" max="13575" width="16.26953125" style="1254" customWidth="1"/>
    <col min="13576" max="13825" width="9.1796875" style="1254"/>
    <col min="13826" max="13826" width="14.81640625" style="1254" customWidth="1"/>
    <col min="13827" max="13827" width="45.7265625" style="1254" customWidth="1"/>
    <col min="13828" max="13828" width="10.81640625" style="1254" customWidth="1"/>
    <col min="13829" max="13829" width="13.1796875" style="1254" customWidth="1"/>
    <col min="13830" max="13830" width="15" style="1254" customWidth="1"/>
    <col min="13831" max="13831" width="16.26953125" style="1254" customWidth="1"/>
    <col min="13832" max="14081" width="9.1796875" style="1254"/>
    <col min="14082" max="14082" width="14.81640625" style="1254" customWidth="1"/>
    <col min="14083" max="14083" width="45.7265625" style="1254" customWidth="1"/>
    <col min="14084" max="14084" width="10.81640625" style="1254" customWidth="1"/>
    <col min="14085" max="14085" width="13.1796875" style="1254" customWidth="1"/>
    <col min="14086" max="14086" width="15" style="1254" customWidth="1"/>
    <col min="14087" max="14087" width="16.26953125" style="1254" customWidth="1"/>
    <col min="14088" max="14337" width="9.1796875" style="1254"/>
    <col min="14338" max="14338" width="14.81640625" style="1254" customWidth="1"/>
    <col min="14339" max="14339" width="45.7265625" style="1254" customWidth="1"/>
    <col min="14340" max="14340" width="10.81640625" style="1254" customWidth="1"/>
    <col min="14341" max="14341" width="13.1796875" style="1254" customWidth="1"/>
    <col min="14342" max="14342" width="15" style="1254" customWidth="1"/>
    <col min="14343" max="14343" width="16.26953125" style="1254" customWidth="1"/>
    <col min="14344" max="14593" width="9.1796875" style="1254"/>
    <col min="14594" max="14594" width="14.81640625" style="1254" customWidth="1"/>
    <col min="14595" max="14595" width="45.7265625" style="1254" customWidth="1"/>
    <col min="14596" max="14596" width="10.81640625" style="1254" customWidth="1"/>
    <col min="14597" max="14597" width="13.1796875" style="1254" customWidth="1"/>
    <col min="14598" max="14598" width="15" style="1254" customWidth="1"/>
    <col min="14599" max="14599" width="16.26953125" style="1254" customWidth="1"/>
    <col min="14600" max="14849" width="9.1796875" style="1254"/>
    <col min="14850" max="14850" width="14.81640625" style="1254" customWidth="1"/>
    <col min="14851" max="14851" width="45.7265625" style="1254" customWidth="1"/>
    <col min="14852" max="14852" width="10.81640625" style="1254" customWidth="1"/>
    <col min="14853" max="14853" width="13.1796875" style="1254" customWidth="1"/>
    <col min="14854" max="14854" width="15" style="1254" customWidth="1"/>
    <col min="14855" max="14855" width="16.26953125" style="1254" customWidth="1"/>
    <col min="14856" max="15105" width="9.1796875" style="1254"/>
    <col min="15106" max="15106" width="14.81640625" style="1254" customWidth="1"/>
    <col min="15107" max="15107" width="45.7265625" style="1254" customWidth="1"/>
    <col min="15108" max="15108" width="10.81640625" style="1254" customWidth="1"/>
    <col min="15109" max="15109" width="13.1796875" style="1254" customWidth="1"/>
    <col min="15110" max="15110" width="15" style="1254" customWidth="1"/>
    <col min="15111" max="15111" width="16.26953125" style="1254" customWidth="1"/>
    <col min="15112" max="15361" width="9.1796875" style="1254"/>
    <col min="15362" max="15362" width="14.81640625" style="1254" customWidth="1"/>
    <col min="15363" max="15363" width="45.7265625" style="1254" customWidth="1"/>
    <col min="15364" max="15364" width="10.81640625" style="1254" customWidth="1"/>
    <col min="15365" max="15365" width="13.1796875" style="1254" customWidth="1"/>
    <col min="15366" max="15366" width="15" style="1254" customWidth="1"/>
    <col min="15367" max="15367" width="16.26953125" style="1254" customWidth="1"/>
    <col min="15368" max="15617" width="9.1796875" style="1254"/>
    <col min="15618" max="15618" width="14.81640625" style="1254" customWidth="1"/>
    <col min="15619" max="15619" width="45.7265625" style="1254" customWidth="1"/>
    <col min="15620" max="15620" width="10.81640625" style="1254" customWidth="1"/>
    <col min="15621" max="15621" width="13.1796875" style="1254" customWidth="1"/>
    <col min="15622" max="15622" width="15" style="1254" customWidth="1"/>
    <col min="15623" max="15623" width="16.26953125" style="1254" customWidth="1"/>
    <col min="15624" max="15873" width="9.1796875" style="1254"/>
    <col min="15874" max="15874" width="14.81640625" style="1254" customWidth="1"/>
    <col min="15875" max="15875" width="45.7265625" style="1254" customWidth="1"/>
    <col min="15876" max="15876" width="10.81640625" style="1254" customWidth="1"/>
    <col min="15877" max="15877" width="13.1796875" style="1254" customWidth="1"/>
    <col min="15878" max="15878" width="15" style="1254" customWidth="1"/>
    <col min="15879" max="15879" width="16.26953125" style="1254" customWidth="1"/>
    <col min="15880" max="16129" width="9.1796875" style="1254"/>
    <col min="16130" max="16130" width="14.81640625" style="1254" customWidth="1"/>
    <col min="16131" max="16131" width="45.7265625" style="1254" customWidth="1"/>
    <col min="16132" max="16132" width="10.81640625" style="1254" customWidth="1"/>
    <col min="16133" max="16133" width="13.1796875" style="1254" customWidth="1"/>
    <col min="16134" max="16134" width="15" style="1254" customWidth="1"/>
    <col min="16135" max="16135" width="16.26953125" style="1254" customWidth="1"/>
    <col min="16136" max="16384" width="9.1796875" style="1254"/>
  </cols>
  <sheetData>
    <row r="1" spans="1:7" x14ac:dyDescent="0.3">
      <c r="A1" s="498"/>
      <c r="B1" s="1249"/>
      <c r="C1" s="1250"/>
      <c r="D1" s="417"/>
      <c r="E1" s="1251"/>
      <c r="F1" s="1252"/>
      <c r="G1" s="1253" t="str">
        <f>'Sch 1 WP 3B P&amp;Gs'!G1</f>
        <v>ZB Sludge Pipeline</v>
      </c>
    </row>
    <row r="2" spans="1:7" x14ac:dyDescent="0.3">
      <c r="A2" s="498" t="s">
        <v>36</v>
      </c>
      <c r="B2" s="1249"/>
      <c r="C2" s="1250" t="str">
        <f>'Sch 1 WP 3B P&amp;Gs'!$C$2</f>
        <v>RW10397155/22</v>
      </c>
      <c r="D2" s="417"/>
      <c r="E2" s="1251"/>
      <c r="F2" s="1252"/>
      <c r="G2" s="1255" t="s">
        <v>1642</v>
      </c>
    </row>
    <row r="3" spans="1:7" ht="12.75" customHeight="1" x14ac:dyDescent="0.3">
      <c r="A3" s="504" t="s">
        <v>37</v>
      </c>
      <c r="B3" s="1256"/>
      <c r="C3" s="2039" t="str">
        <f>'Sch 1 WP 3B P&amp;Gs'!C3:F5</f>
        <v>DESIGN, MANUFACTURE, SUPPLY, DELIVERY, INSTALLATION, TEST, COMMISSION AND MAINTAIN PIPE LAYING AND CIVIL WORKS FOR THE CONSTRUCTION OF 750m, 694mm ID (8mm THICK) SLUDGE STEEL PIPELINE FROM CENTRAL SLUDGE NO. 2 TO THE CROSS CONNECTION CHAMBER (SL2 PIPELINE)</v>
      </c>
      <c r="D3" s="2040"/>
      <c r="E3" s="2041"/>
      <c r="F3" s="1257"/>
      <c r="G3" s="1258">
        <v>44470</v>
      </c>
    </row>
    <row r="4" spans="1:7" x14ac:dyDescent="0.3">
      <c r="A4" s="504"/>
      <c r="B4" s="1259"/>
      <c r="C4" s="2042"/>
      <c r="D4" s="2043"/>
      <c r="E4" s="2044"/>
      <c r="F4" s="1257"/>
      <c r="G4" s="1257"/>
    </row>
    <row r="5" spans="1:7" x14ac:dyDescent="0.3">
      <c r="A5" s="504"/>
      <c r="B5" s="1259"/>
      <c r="C5" s="2042"/>
      <c r="D5" s="2043"/>
      <c r="E5" s="2044"/>
      <c r="F5" s="1257"/>
      <c r="G5" s="1257"/>
    </row>
    <row r="6" spans="1:7" ht="30.75" customHeight="1" x14ac:dyDescent="0.3">
      <c r="A6" s="504"/>
      <c r="B6" s="1259"/>
      <c r="C6" s="2042"/>
      <c r="D6" s="2043"/>
      <c r="E6" s="2044"/>
      <c r="F6" s="1257"/>
      <c r="G6" s="1257"/>
    </row>
    <row r="7" spans="1:7" ht="0.75" customHeight="1" x14ac:dyDescent="0.3">
      <c r="A7" s="504"/>
      <c r="B7" s="1259"/>
      <c r="C7" s="2045"/>
      <c r="D7" s="2046"/>
      <c r="E7" s="2047"/>
      <c r="F7" s="1257"/>
      <c r="G7" s="1257"/>
    </row>
    <row r="8" spans="1:7" ht="12.75" customHeight="1" x14ac:dyDescent="0.3">
      <c r="A8" s="504"/>
      <c r="B8" s="1259"/>
      <c r="C8" s="1260"/>
      <c r="D8" s="1260"/>
      <c r="E8" s="1260"/>
      <c r="F8" s="1257"/>
      <c r="G8" s="1257"/>
    </row>
    <row r="9" spans="1:7" x14ac:dyDescent="0.3">
      <c r="A9" s="504"/>
      <c r="B9" s="1259"/>
      <c r="C9" s="2048" t="s">
        <v>1643</v>
      </c>
      <c r="D9" s="2048"/>
      <c r="E9" s="1261"/>
      <c r="F9" s="1257"/>
      <c r="G9" s="1257"/>
    </row>
    <row r="10" spans="1:7" x14ac:dyDescent="0.3">
      <c r="A10" s="585" t="s">
        <v>81</v>
      </c>
      <c r="B10" s="1262" t="s">
        <v>44</v>
      </c>
      <c r="C10" s="508" t="s">
        <v>43</v>
      </c>
      <c r="D10" s="1262" t="s">
        <v>45</v>
      </c>
      <c r="E10" s="1263" t="s">
        <v>46</v>
      </c>
      <c r="F10" s="1264" t="s">
        <v>47</v>
      </c>
      <c r="G10" s="1265" t="s">
        <v>48</v>
      </c>
    </row>
    <row r="11" spans="1:7" x14ac:dyDescent="0.3">
      <c r="A11" s="586" t="s">
        <v>51</v>
      </c>
      <c r="B11" s="1266" t="s">
        <v>49</v>
      </c>
      <c r="C11" s="513"/>
      <c r="D11" s="1266"/>
      <c r="E11" s="1267"/>
      <c r="F11" s="1268"/>
      <c r="G11" s="1269"/>
    </row>
    <row r="12" spans="1:7" x14ac:dyDescent="0.3">
      <c r="A12" s="1270">
        <v>2.1</v>
      </c>
      <c r="B12" s="1271" t="s">
        <v>340</v>
      </c>
      <c r="C12" s="1272" t="s">
        <v>1644</v>
      </c>
      <c r="D12" s="1262"/>
      <c r="E12" s="1263"/>
      <c r="F12" s="1273"/>
      <c r="G12" s="1273"/>
    </row>
    <row r="13" spans="1:7" ht="12.75" customHeight="1" x14ac:dyDescent="0.3">
      <c r="A13" s="769"/>
      <c r="B13" s="1274"/>
      <c r="C13" s="771"/>
      <c r="D13" s="1275"/>
      <c r="E13" s="1276"/>
      <c r="F13" s="1277"/>
      <c r="G13" s="1277"/>
    </row>
    <row r="14" spans="1:7" ht="25.9" customHeight="1" x14ac:dyDescent="0.3">
      <c r="A14" s="925" t="s">
        <v>258</v>
      </c>
      <c r="B14" s="923" t="s">
        <v>945</v>
      </c>
      <c r="C14" s="932" t="s">
        <v>322</v>
      </c>
      <c r="D14" s="923" t="s">
        <v>1645</v>
      </c>
      <c r="E14" s="1278">
        <v>1</v>
      </c>
      <c r="F14" s="1277"/>
      <c r="G14" s="1277"/>
    </row>
    <row r="15" spans="1:7" ht="13.9" customHeight="1" x14ac:dyDescent="0.3">
      <c r="A15" s="925"/>
      <c r="B15" s="923"/>
      <c r="C15" s="932"/>
      <c r="D15" s="923"/>
      <c r="E15" s="1278"/>
      <c r="F15" s="1277"/>
      <c r="G15" s="1277"/>
    </row>
    <row r="16" spans="1:7" ht="43.9" customHeight="1" x14ac:dyDescent="0.3">
      <c r="A16" s="925" t="s">
        <v>259</v>
      </c>
      <c r="B16" s="923">
        <v>3.2</v>
      </c>
      <c r="C16" s="932" t="s">
        <v>323</v>
      </c>
      <c r="D16" s="923" t="s">
        <v>1645</v>
      </c>
      <c r="E16" s="1278">
        <v>1</v>
      </c>
      <c r="F16" s="1277"/>
      <c r="G16" s="1277"/>
    </row>
    <row r="17" spans="1:7" ht="12.75" customHeight="1" x14ac:dyDescent="0.3">
      <c r="A17" s="925"/>
      <c r="B17" s="923"/>
      <c r="C17" s="932"/>
      <c r="D17" s="923"/>
      <c r="E17" s="1278"/>
      <c r="F17" s="1277"/>
      <c r="G17" s="1277"/>
    </row>
    <row r="18" spans="1:7" ht="43.9" customHeight="1" x14ac:dyDescent="0.3">
      <c r="A18" s="925" t="s">
        <v>260</v>
      </c>
      <c r="B18" s="923">
        <v>4</v>
      </c>
      <c r="C18" s="932" t="s">
        <v>324</v>
      </c>
      <c r="D18" s="923" t="s">
        <v>946</v>
      </c>
      <c r="E18" s="1986">
        <v>18</v>
      </c>
      <c r="F18" s="1277"/>
      <c r="G18" s="1277"/>
    </row>
    <row r="19" spans="1:7" ht="12.75" customHeight="1" x14ac:dyDescent="0.3">
      <c r="A19" s="925"/>
      <c r="B19" s="923"/>
      <c r="C19" s="932"/>
      <c r="D19" s="923"/>
      <c r="E19" s="1278"/>
      <c r="F19" s="1277"/>
      <c r="G19" s="1277"/>
    </row>
    <row r="20" spans="1:7" ht="12.75" customHeight="1" x14ac:dyDescent="0.3">
      <c r="A20" s="925" t="s">
        <v>261</v>
      </c>
      <c r="B20" s="923" t="s">
        <v>947</v>
      </c>
      <c r="C20" s="932" t="s">
        <v>325</v>
      </c>
      <c r="D20" s="1279"/>
      <c r="E20" s="1278">
        <v>1</v>
      </c>
      <c r="F20" s="1277"/>
      <c r="G20" s="1277"/>
    </row>
    <row r="21" spans="1:7" ht="12.75" customHeight="1" x14ac:dyDescent="0.3">
      <c r="A21" s="925"/>
      <c r="B21" s="923"/>
      <c r="C21" s="932"/>
      <c r="D21" s="923"/>
      <c r="E21" s="1278"/>
      <c r="F21" s="1277"/>
      <c r="G21" s="1277"/>
    </row>
    <row r="22" spans="1:7" ht="27" customHeight="1" x14ac:dyDescent="0.3">
      <c r="A22" s="925" t="s">
        <v>262</v>
      </c>
      <c r="B22" s="923" t="s">
        <v>7</v>
      </c>
      <c r="C22" s="932" t="s">
        <v>948</v>
      </c>
      <c r="D22" s="923" t="s">
        <v>949</v>
      </c>
      <c r="E22" s="1986">
        <v>18</v>
      </c>
      <c r="F22" s="1277"/>
      <c r="G22" s="1277"/>
    </row>
    <row r="23" spans="1:7" ht="12.75" customHeight="1" x14ac:dyDescent="0.3">
      <c r="A23" s="925"/>
      <c r="B23" s="923"/>
      <c r="C23" s="932"/>
      <c r="D23" s="923"/>
      <c r="E23" s="1278"/>
      <c r="F23" s="1277"/>
      <c r="G23" s="1277"/>
    </row>
    <row r="24" spans="1:7" ht="12.75" customHeight="1" x14ac:dyDescent="0.3">
      <c r="A24" s="925" t="s">
        <v>263</v>
      </c>
      <c r="B24" s="923">
        <v>15</v>
      </c>
      <c r="C24" s="932" t="s">
        <v>326</v>
      </c>
      <c r="D24" s="923"/>
      <c r="E24" s="1278"/>
      <c r="F24" s="1277"/>
      <c r="G24" s="1277"/>
    </row>
    <row r="25" spans="1:7" ht="13.15" customHeight="1" x14ac:dyDescent="0.3">
      <c r="A25" s="925"/>
      <c r="B25" s="923"/>
      <c r="C25" s="932"/>
      <c r="D25" s="923"/>
      <c r="E25" s="1278"/>
      <c r="F25" s="1277"/>
      <c r="G25" s="1277"/>
    </row>
    <row r="26" spans="1:7" ht="28.9" customHeight="1" x14ac:dyDescent="0.3">
      <c r="A26" s="925"/>
      <c r="B26" s="923">
        <v>15</v>
      </c>
      <c r="C26" s="932" t="s">
        <v>327</v>
      </c>
      <c r="D26" s="923" t="s">
        <v>944</v>
      </c>
      <c r="E26" s="1278">
        <v>1</v>
      </c>
      <c r="F26" s="1277"/>
      <c r="G26" s="1277"/>
    </row>
    <row r="27" spans="1:7" ht="13.15" customHeight="1" x14ac:dyDescent="0.3">
      <c r="A27" s="1280"/>
      <c r="B27" s="1279"/>
      <c r="C27" s="1281"/>
      <c r="D27" s="923"/>
      <c r="E27" s="1278"/>
      <c r="F27" s="1277"/>
      <c r="G27" s="1277"/>
    </row>
    <row r="28" spans="1:7" ht="27" customHeight="1" x14ac:dyDescent="0.3">
      <c r="A28" s="925"/>
      <c r="B28" s="923">
        <v>15</v>
      </c>
      <c r="C28" s="932" t="s">
        <v>950</v>
      </c>
      <c r="D28" s="923" t="s">
        <v>944</v>
      </c>
      <c r="E28" s="1278">
        <v>1</v>
      </c>
      <c r="F28" s="1277"/>
      <c r="G28" s="1277"/>
    </row>
    <row r="29" spans="1:7" ht="12.75" customHeight="1" x14ac:dyDescent="0.3">
      <c r="A29" s="925"/>
      <c r="B29" s="923"/>
      <c r="C29" s="932"/>
      <c r="D29" s="923"/>
      <c r="E29" s="1278"/>
      <c r="F29" s="1277"/>
      <c r="G29" s="1277"/>
    </row>
    <row r="30" spans="1:7" ht="30" customHeight="1" x14ac:dyDescent="0.3">
      <c r="A30" s="925"/>
      <c r="B30" s="923">
        <v>15</v>
      </c>
      <c r="C30" s="932" t="s">
        <v>951</v>
      </c>
      <c r="D30" s="923" t="s">
        <v>944</v>
      </c>
      <c r="E30" s="1278">
        <v>1</v>
      </c>
      <c r="F30" s="1277"/>
      <c r="G30" s="1277"/>
    </row>
    <row r="31" spans="1:7" ht="12.75" customHeight="1" x14ac:dyDescent="0.3">
      <c r="A31" s="925"/>
      <c r="B31" s="923"/>
      <c r="C31" s="932"/>
      <c r="D31" s="923"/>
      <c r="E31" s="1278"/>
      <c r="F31" s="1277"/>
      <c r="G31" s="1277"/>
    </row>
    <row r="32" spans="1:7" ht="19.899999999999999" customHeight="1" x14ac:dyDescent="0.3">
      <c r="A32" s="925" t="s">
        <v>374</v>
      </c>
      <c r="B32" s="923">
        <v>9.3000000000000007</v>
      </c>
      <c r="C32" s="932" t="s">
        <v>328</v>
      </c>
      <c r="D32" s="923" t="s">
        <v>944</v>
      </c>
      <c r="E32" s="1278">
        <v>1</v>
      </c>
      <c r="F32" s="1277"/>
      <c r="G32" s="1277"/>
    </row>
    <row r="33" spans="1:7" ht="12.75" customHeight="1" x14ac:dyDescent="0.3">
      <c r="A33" s="925"/>
      <c r="B33" s="923"/>
      <c r="C33" s="932"/>
      <c r="D33" s="923"/>
      <c r="E33" s="1278"/>
      <c r="F33" s="1277"/>
      <c r="G33" s="1277"/>
    </row>
    <row r="34" spans="1:7" ht="37.15" customHeight="1" x14ac:dyDescent="0.3">
      <c r="A34" s="925" t="s">
        <v>321</v>
      </c>
      <c r="B34" s="923">
        <v>16</v>
      </c>
      <c r="C34" s="932" t="s">
        <v>952</v>
      </c>
      <c r="D34" s="923" t="s">
        <v>944</v>
      </c>
      <c r="E34" s="1278">
        <v>1</v>
      </c>
      <c r="F34" s="1277"/>
      <c r="G34" s="1277"/>
    </row>
    <row r="35" spans="1:7" ht="12.75" customHeight="1" x14ac:dyDescent="0.3">
      <c r="A35" s="925"/>
      <c r="B35" s="923"/>
      <c r="C35" s="932"/>
      <c r="D35" s="923"/>
      <c r="E35" s="1278"/>
      <c r="F35" s="1277"/>
      <c r="G35" s="1277"/>
    </row>
    <row r="36" spans="1:7" ht="12.75" customHeight="1" x14ac:dyDescent="0.3">
      <c r="A36" s="925" t="s">
        <v>562</v>
      </c>
      <c r="B36" s="923" t="s">
        <v>953</v>
      </c>
      <c r="C36" s="932" t="s">
        <v>329</v>
      </c>
      <c r="D36" s="923" t="s">
        <v>944</v>
      </c>
      <c r="E36" s="1278">
        <v>1</v>
      </c>
      <c r="F36" s="1277"/>
      <c r="G36" s="1277"/>
    </row>
    <row r="37" spans="1:7" ht="12.75" customHeight="1" x14ac:dyDescent="0.3">
      <c r="A37" s="925"/>
      <c r="B37" s="923"/>
      <c r="C37" s="932"/>
      <c r="D37" s="923"/>
      <c r="E37" s="1278"/>
      <c r="F37" s="1277"/>
      <c r="G37" s="1277"/>
    </row>
    <row r="38" spans="1:7" ht="12.75" customHeight="1" x14ac:dyDescent="0.3">
      <c r="A38" s="925" t="s">
        <v>989</v>
      </c>
      <c r="B38" s="923">
        <v>11</v>
      </c>
      <c r="C38" s="932" t="s">
        <v>330</v>
      </c>
      <c r="D38" s="923" t="s">
        <v>944</v>
      </c>
      <c r="E38" s="1278">
        <v>1</v>
      </c>
      <c r="F38" s="1277"/>
      <c r="G38" s="1277"/>
    </row>
    <row r="39" spans="1:7" ht="12.75" customHeight="1" x14ac:dyDescent="0.3">
      <c r="A39" s="925"/>
      <c r="B39" s="923"/>
      <c r="C39" s="932"/>
      <c r="D39" s="923"/>
      <c r="E39" s="1278"/>
      <c r="F39" s="1277"/>
      <c r="G39" s="1277"/>
    </row>
    <row r="40" spans="1:7" ht="19.899999999999999" customHeight="1" x14ac:dyDescent="0.3">
      <c r="A40" s="925" t="s">
        <v>991</v>
      </c>
      <c r="B40" s="923">
        <v>14</v>
      </c>
      <c r="C40" s="1282" t="s">
        <v>331</v>
      </c>
      <c r="D40" s="923" t="s">
        <v>944</v>
      </c>
      <c r="E40" s="1278">
        <v>1</v>
      </c>
      <c r="F40" s="1277"/>
      <c r="G40" s="1277"/>
    </row>
    <row r="41" spans="1:7" ht="15.65" customHeight="1" x14ac:dyDescent="0.3">
      <c r="A41" s="925"/>
      <c r="B41" s="923"/>
      <c r="C41" s="1282"/>
      <c r="D41" s="923"/>
      <c r="E41" s="1278"/>
      <c r="F41" s="1277"/>
      <c r="G41" s="1277"/>
    </row>
    <row r="42" spans="1:7" ht="12.75" customHeight="1" x14ac:dyDescent="0.3">
      <c r="A42" s="925" t="s">
        <v>1646</v>
      </c>
      <c r="B42" s="923">
        <v>10</v>
      </c>
      <c r="C42" s="932" t="s">
        <v>954</v>
      </c>
      <c r="D42" s="923" t="s">
        <v>944</v>
      </c>
      <c r="E42" s="1278">
        <v>1</v>
      </c>
      <c r="F42" s="1277"/>
      <c r="G42" s="1277"/>
    </row>
    <row r="43" spans="1:7" ht="12.75" customHeight="1" x14ac:dyDescent="0.3">
      <c r="A43" s="925"/>
      <c r="B43" s="923"/>
      <c r="C43" s="932"/>
      <c r="D43" s="923"/>
      <c r="E43" s="1278"/>
      <c r="F43" s="1277"/>
      <c r="G43" s="1277"/>
    </row>
    <row r="44" spans="1:7" ht="12.75" customHeight="1" x14ac:dyDescent="0.3">
      <c r="A44" s="925" t="s">
        <v>1647</v>
      </c>
      <c r="B44" s="923" t="s">
        <v>955</v>
      </c>
      <c r="C44" s="932" t="s">
        <v>956</v>
      </c>
      <c r="D44" s="923" t="s">
        <v>1645</v>
      </c>
      <c r="E44" s="1278">
        <v>1</v>
      </c>
      <c r="F44" s="1277"/>
      <c r="G44" s="1277"/>
    </row>
    <row r="45" spans="1:7" ht="12.75" customHeight="1" x14ac:dyDescent="0.3">
      <c r="A45" s="925"/>
      <c r="B45" s="923"/>
      <c r="C45" s="932"/>
      <c r="D45" s="923"/>
      <c r="E45" s="1278"/>
      <c r="F45" s="1277"/>
      <c r="G45" s="1277"/>
    </row>
    <row r="46" spans="1:7" ht="12.75" customHeight="1" x14ac:dyDescent="0.3">
      <c r="A46" s="925" t="s">
        <v>1648</v>
      </c>
      <c r="B46" s="923" t="s">
        <v>957</v>
      </c>
      <c r="C46" s="932" t="s">
        <v>332</v>
      </c>
      <c r="D46" s="923" t="s">
        <v>944</v>
      </c>
      <c r="E46" s="1278">
        <v>1</v>
      </c>
      <c r="F46" s="1277"/>
      <c r="G46" s="1277"/>
    </row>
    <row r="47" spans="1:7" ht="12.75" customHeight="1" x14ac:dyDescent="0.3">
      <c r="A47" s="925"/>
      <c r="B47" s="923"/>
      <c r="C47" s="932"/>
      <c r="D47" s="923"/>
      <c r="E47" s="1278"/>
      <c r="F47" s="1277"/>
      <c r="G47" s="1277"/>
    </row>
    <row r="48" spans="1:7" ht="26.5" customHeight="1" x14ac:dyDescent="0.3">
      <c r="A48" s="925" t="s">
        <v>1649</v>
      </c>
      <c r="B48" s="923">
        <v>7</v>
      </c>
      <c r="C48" s="932" t="s">
        <v>958</v>
      </c>
      <c r="D48" s="923" t="s">
        <v>944</v>
      </c>
      <c r="E48" s="1278">
        <v>1</v>
      </c>
      <c r="F48" s="1277"/>
      <c r="G48" s="1277"/>
    </row>
    <row r="49" spans="1:20" ht="12.75" customHeight="1" x14ac:dyDescent="0.3">
      <c r="A49" s="925"/>
      <c r="B49" s="923"/>
      <c r="C49" s="932"/>
      <c r="D49" s="923"/>
      <c r="E49" s="1278"/>
      <c r="F49" s="1277"/>
      <c r="G49" s="1277"/>
    </row>
    <row r="50" spans="1:20" x14ac:dyDescent="0.3">
      <c r="A50" s="1283" t="s">
        <v>1650</v>
      </c>
      <c r="B50" s="923" t="s">
        <v>959</v>
      </c>
      <c r="C50" s="1284" t="s">
        <v>960</v>
      </c>
      <c r="D50" s="923" t="s">
        <v>944</v>
      </c>
      <c r="E50" s="1278">
        <v>1</v>
      </c>
      <c r="F50" s="1277"/>
      <c r="G50" s="1277"/>
    </row>
    <row r="51" spans="1:20" ht="12.75" customHeight="1" x14ac:dyDescent="0.3">
      <c r="A51" s="1285"/>
      <c r="B51" s="923"/>
      <c r="C51" s="1284"/>
      <c r="D51" s="923"/>
      <c r="E51" s="1286"/>
      <c r="F51" s="1287"/>
      <c r="G51" s="1287"/>
    </row>
    <row r="52" spans="1:20" ht="12.75" customHeight="1" x14ac:dyDescent="0.3">
      <c r="A52" s="925" t="s">
        <v>1651</v>
      </c>
      <c r="B52" s="923" t="s">
        <v>961</v>
      </c>
      <c r="C52" s="1284" t="s">
        <v>962</v>
      </c>
      <c r="D52" s="923" t="s">
        <v>944</v>
      </c>
      <c r="E52" s="1286"/>
      <c r="F52" s="1287"/>
      <c r="G52" s="1287"/>
    </row>
    <row r="53" spans="1:20" ht="12.75" customHeight="1" x14ac:dyDescent="0.3">
      <c r="A53" s="925"/>
      <c r="B53" s="923"/>
      <c r="C53" s="1284"/>
      <c r="D53" s="923"/>
      <c r="E53" s="1286"/>
      <c r="F53" s="1287"/>
      <c r="G53" s="1287"/>
    </row>
    <row r="54" spans="1:20" ht="12.75" customHeight="1" x14ac:dyDescent="0.3">
      <c r="A54" s="925" t="s">
        <v>1652</v>
      </c>
      <c r="B54" s="923">
        <v>8</v>
      </c>
      <c r="C54" s="932" t="s">
        <v>964</v>
      </c>
      <c r="D54" s="923" t="s">
        <v>944</v>
      </c>
      <c r="E54" s="1286"/>
      <c r="F54" s="1287"/>
      <c r="G54" s="1287"/>
    </row>
    <row r="55" spans="1:20" ht="12.75" customHeight="1" x14ac:dyDescent="0.3">
      <c r="A55" s="925"/>
      <c r="B55" s="923"/>
      <c r="C55" s="1284"/>
      <c r="D55" s="923"/>
      <c r="E55" s="1286"/>
      <c r="F55" s="1287"/>
      <c r="G55" s="1287"/>
    </row>
    <row r="56" spans="1:20" ht="26.25" customHeight="1" x14ac:dyDescent="0.3">
      <c r="A56" s="925" t="s">
        <v>1653</v>
      </c>
      <c r="B56" s="923" t="s">
        <v>965</v>
      </c>
      <c r="C56" s="1288" t="s">
        <v>966</v>
      </c>
      <c r="D56" s="1998" t="s">
        <v>967</v>
      </c>
      <c r="E56" s="1998"/>
      <c r="F56" s="1998"/>
      <c r="G56" s="1287"/>
    </row>
    <row r="57" spans="1:20" ht="12.75" customHeight="1" x14ac:dyDescent="0.3">
      <c r="A57" s="1289"/>
      <c r="B57" s="1290"/>
      <c r="C57" s="1291"/>
      <c r="D57" s="1292"/>
      <c r="E57" s="1286"/>
      <c r="F57" s="1287"/>
      <c r="G57" s="1287"/>
    </row>
    <row r="58" spans="1:20" ht="12.75" customHeight="1" x14ac:dyDescent="0.3">
      <c r="A58" s="925" t="s">
        <v>1654</v>
      </c>
      <c r="B58" s="923" t="s">
        <v>968</v>
      </c>
      <c r="C58" s="1284" t="s">
        <v>969</v>
      </c>
      <c r="D58" s="923" t="s">
        <v>944</v>
      </c>
      <c r="E58" s="1286"/>
      <c r="F58" s="1287"/>
      <c r="G58" s="1287"/>
    </row>
    <row r="59" spans="1:20" s="1206" customFormat="1" ht="12.5" x14ac:dyDescent="0.25">
      <c r="A59" s="1215"/>
      <c r="B59" s="1216"/>
      <c r="C59" s="1217"/>
      <c r="D59" s="1218"/>
      <c r="E59" s="1219"/>
      <c r="F59" s="1220"/>
      <c r="G59" s="1221"/>
      <c r="H59" s="72"/>
    </row>
    <row r="60" spans="1:20" s="1206" customFormat="1" x14ac:dyDescent="0.25">
      <c r="A60" s="325"/>
      <c r="B60" s="370" t="s">
        <v>388</v>
      </c>
      <c r="C60" s="371"/>
      <c r="D60" s="326"/>
      <c r="E60" s="368"/>
      <c r="F60" s="372"/>
      <c r="G60" s="373"/>
      <c r="H60" s="72"/>
    </row>
    <row r="61" spans="1:20" s="1206" customFormat="1" ht="26" x14ac:dyDescent="0.25">
      <c r="A61" s="328"/>
      <c r="B61" s="375" t="s">
        <v>389</v>
      </c>
      <c r="C61" s="361"/>
      <c r="D61" s="329"/>
      <c r="E61" s="360"/>
      <c r="F61" s="351"/>
      <c r="G61" s="1222"/>
      <c r="H61" s="72"/>
    </row>
    <row r="62" spans="1:20" ht="12.75" customHeight="1" x14ac:dyDescent="0.3">
      <c r="A62" s="925"/>
      <c r="B62" s="923"/>
      <c r="C62" s="1284"/>
      <c r="D62" s="923"/>
      <c r="E62" s="1286"/>
      <c r="F62" s="1287"/>
      <c r="G62" s="1287"/>
    </row>
    <row r="63" spans="1:20" ht="25.5" customHeight="1" x14ac:dyDescent="0.3">
      <c r="A63" s="925" t="s">
        <v>1655</v>
      </c>
      <c r="B63" s="923">
        <v>2.9</v>
      </c>
      <c r="C63" s="932" t="s">
        <v>333</v>
      </c>
      <c r="D63" s="923" t="s">
        <v>944</v>
      </c>
      <c r="E63" s="1293"/>
      <c r="F63" s="1294"/>
      <c r="G63" s="1295"/>
      <c r="N63" s="1296"/>
      <c r="O63" s="1296"/>
      <c r="P63" s="1296"/>
      <c r="Q63" s="1296"/>
      <c r="R63" s="1296"/>
      <c r="S63" s="1296"/>
      <c r="T63" s="1297"/>
    </row>
    <row r="64" spans="1:20" ht="12.75" customHeight="1" x14ac:dyDescent="0.3">
      <c r="A64" s="1298"/>
      <c r="B64" s="1299"/>
      <c r="C64" s="1300"/>
      <c r="D64" s="1299"/>
      <c r="E64" s="1301"/>
      <c r="F64" s="1302"/>
      <c r="G64" s="1303"/>
      <c r="N64" s="1296"/>
      <c r="O64" s="1296"/>
      <c r="P64" s="1296"/>
      <c r="Q64" s="1296"/>
      <c r="R64" s="1296"/>
      <c r="S64" s="1296"/>
      <c r="T64" s="1297"/>
    </row>
    <row r="65" spans="1:20" ht="12.75" customHeight="1" x14ac:dyDescent="0.3">
      <c r="A65" s="925"/>
      <c r="B65" s="923"/>
      <c r="C65" s="932"/>
      <c r="D65" s="923"/>
      <c r="E65" s="1293"/>
      <c r="F65" s="1294"/>
      <c r="G65" s="1295"/>
      <c r="N65" s="1296"/>
      <c r="O65" s="1296"/>
      <c r="P65" s="1296"/>
      <c r="Q65" s="1296"/>
      <c r="R65" s="1296"/>
      <c r="S65" s="1296"/>
      <c r="T65" s="1297"/>
    </row>
    <row r="66" spans="1:20" ht="12.75" customHeight="1" x14ac:dyDescent="0.3">
      <c r="A66" s="1304" t="s">
        <v>1656</v>
      </c>
      <c r="B66" s="1305" t="s">
        <v>632</v>
      </c>
      <c r="C66" s="1306" t="s">
        <v>1572</v>
      </c>
      <c r="D66" s="923"/>
      <c r="E66" s="1293"/>
      <c r="F66" s="1294"/>
      <c r="G66" s="1295"/>
      <c r="N66" s="1296"/>
      <c r="O66" s="1296"/>
      <c r="P66" s="1296"/>
      <c r="Q66" s="1296"/>
      <c r="R66" s="1296"/>
      <c r="S66" s="1296"/>
      <c r="T66" s="1297"/>
    </row>
    <row r="67" spans="1:20" ht="12.75" customHeight="1" x14ac:dyDescent="0.3">
      <c r="A67" s="925"/>
      <c r="B67" s="923"/>
      <c r="C67" s="932"/>
      <c r="D67" s="923"/>
      <c r="E67" s="1293"/>
      <c r="F67" s="1294"/>
      <c r="G67" s="1295"/>
      <c r="N67" s="1296"/>
      <c r="O67" s="1296"/>
      <c r="P67" s="1296"/>
      <c r="Q67" s="1296"/>
      <c r="R67" s="1296"/>
      <c r="S67" s="1296"/>
      <c r="T67" s="1297"/>
    </row>
    <row r="68" spans="1:20" ht="53.25" customHeight="1" x14ac:dyDescent="0.3">
      <c r="A68" s="1307" t="s">
        <v>264</v>
      </c>
      <c r="B68" s="1308">
        <v>8</v>
      </c>
      <c r="C68" s="1309" t="s">
        <v>1657</v>
      </c>
      <c r="D68" s="1310" t="s">
        <v>54</v>
      </c>
      <c r="E68" s="1311">
        <v>1</v>
      </c>
      <c r="F68" s="1294"/>
      <c r="G68" s="1295"/>
      <c r="N68" s="1296"/>
      <c r="O68" s="1296"/>
      <c r="P68" s="1296"/>
      <c r="Q68" s="1296"/>
      <c r="R68" s="1296"/>
      <c r="S68" s="1296"/>
      <c r="T68" s="1297"/>
    </row>
    <row r="69" spans="1:20" ht="12" customHeight="1" x14ac:dyDescent="0.3">
      <c r="A69" s="1312"/>
      <c r="B69" s="1313"/>
      <c r="C69" s="1314"/>
      <c r="D69" s="1315"/>
      <c r="E69" s="1316"/>
      <c r="F69" s="1317"/>
      <c r="G69" s="1295"/>
      <c r="N69" s="1296"/>
      <c r="O69" s="1296"/>
      <c r="P69" s="1296"/>
      <c r="Q69" s="1296"/>
      <c r="R69" s="1296"/>
      <c r="S69" s="1296"/>
      <c r="T69" s="1297"/>
    </row>
    <row r="70" spans="1:20" ht="12.75" customHeight="1" x14ac:dyDescent="0.3">
      <c r="A70" s="2049" t="s">
        <v>994</v>
      </c>
      <c r="B70" s="2051">
        <v>9.1999999999999993</v>
      </c>
      <c r="C70" s="1318" t="s">
        <v>778</v>
      </c>
      <c r="D70" s="1315"/>
      <c r="E70" s="1316"/>
      <c r="F70" s="1317"/>
      <c r="G70" s="1295"/>
      <c r="N70" s="1296"/>
      <c r="O70" s="1296"/>
      <c r="P70" s="1296"/>
      <c r="Q70" s="1296"/>
      <c r="R70" s="1296"/>
      <c r="S70" s="1296"/>
      <c r="T70" s="1297"/>
    </row>
    <row r="71" spans="1:20" ht="25.5" customHeight="1" x14ac:dyDescent="0.3">
      <c r="A71" s="2050"/>
      <c r="B71" s="2051"/>
      <c r="C71" s="1314" t="s">
        <v>1658</v>
      </c>
      <c r="D71" s="2052" t="s">
        <v>54</v>
      </c>
      <c r="E71" s="2053">
        <v>1</v>
      </c>
      <c r="F71" s="1317"/>
      <c r="G71" s="1295"/>
      <c r="N71" s="1296"/>
      <c r="O71" s="1296"/>
      <c r="P71" s="1296"/>
      <c r="Q71" s="1296"/>
      <c r="R71" s="1296"/>
      <c r="S71" s="1296"/>
      <c r="T71" s="1297"/>
    </row>
    <row r="72" spans="1:20" ht="12.75" customHeight="1" x14ac:dyDescent="0.3">
      <c r="A72" s="2050"/>
      <c r="B72" s="2051"/>
      <c r="C72" s="1314" t="s">
        <v>1659</v>
      </c>
      <c r="D72" s="2052"/>
      <c r="E72" s="2053"/>
      <c r="F72" s="1317"/>
      <c r="G72" s="1295"/>
      <c r="N72" s="1296"/>
      <c r="O72" s="1296"/>
      <c r="P72" s="1296"/>
      <c r="Q72" s="1296"/>
      <c r="R72" s="1296"/>
      <c r="S72" s="1296"/>
      <c r="T72" s="1297"/>
    </row>
    <row r="73" spans="1:20" ht="27.75" customHeight="1" x14ac:dyDescent="0.3">
      <c r="A73" s="2050"/>
      <c r="B73" s="2051"/>
      <c r="C73" s="1314" t="s">
        <v>1660</v>
      </c>
      <c r="D73" s="2052"/>
      <c r="E73" s="2053"/>
      <c r="F73" s="1317"/>
      <c r="G73" s="1295"/>
      <c r="N73" s="1296"/>
      <c r="O73" s="1296"/>
      <c r="P73" s="1296"/>
      <c r="Q73" s="1296"/>
      <c r="R73" s="1296"/>
      <c r="S73" s="1296"/>
      <c r="T73" s="1297"/>
    </row>
    <row r="74" spans="1:20" ht="12.75" customHeight="1" x14ac:dyDescent="0.3">
      <c r="A74" s="2050"/>
      <c r="B74" s="2051"/>
      <c r="C74" s="1314" t="s">
        <v>1661</v>
      </c>
      <c r="D74" s="2052"/>
      <c r="E74" s="2053"/>
      <c r="F74" s="1317"/>
      <c r="G74" s="1295"/>
      <c r="N74" s="1296"/>
      <c r="O74" s="1296"/>
      <c r="P74" s="1296"/>
      <c r="Q74" s="1296"/>
      <c r="R74" s="1296"/>
      <c r="S74" s="1296"/>
      <c r="T74" s="1297"/>
    </row>
    <row r="75" spans="1:20" ht="24.75" customHeight="1" x14ac:dyDescent="0.3">
      <c r="A75" s="2050"/>
      <c r="B75" s="2051"/>
      <c r="C75" s="1314" t="s">
        <v>1662</v>
      </c>
      <c r="D75" s="2052"/>
      <c r="E75" s="2053"/>
      <c r="F75" s="1317"/>
      <c r="G75" s="1295"/>
      <c r="N75" s="1296"/>
      <c r="O75" s="1296"/>
      <c r="P75" s="1296"/>
      <c r="Q75" s="1296"/>
      <c r="R75" s="1296"/>
      <c r="S75" s="1296"/>
      <c r="T75" s="1297"/>
    </row>
    <row r="76" spans="1:20" ht="12.75" customHeight="1" x14ac:dyDescent="0.3">
      <c r="A76" s="1320" t="s">
        <v>997</v>
      </c>
      <c r="B76" s="1321" t="s">
        <v>604</v>
      </c>
      <c r="C76" s="1318" t="s">
        <v>1663</v>
      </c>
      <c r="D76" s="1315"/>
      <c r="E76" s="1316"/>
      <c r="F76" s="1317"/>
      <c r="G76" s="1295"/>
      <c r="N76" s="1296"/>
      <c r="O76" s="1296"/>
      <c r="P76" s="1296"/>
      <c r="Q76" s="1296"/>
      <c r="R76" s="1296"/>
      <c r="S76" s="1296"/>
      <c r="T76" s="1297"/>
    </row>
    <row r="77" spans="1:20" ht="30" customHeight="1" x14ac:dyDescent="0.3">
      <c r="A77" s="1312"/>
      <c r="B77" s="1321"/>
      <c r="C77" s="1314" t="s">
        <v>779</v>
      </c>
      <c r="D77" s="1315" t="s">
        <v>54</v>
      </c>
      <c r="E77" s="1322">
        <v>1</v>
      </c>
      <c r="F77" s="1317"/>
      <c r="G77" s="1295"/>
      <c r="N77" s="1296"/>
      <c r="O77" s="1296"/>
      <c r="P77" s="1296"/>
      <c r="Q77" s="1296"/>
      <c r="R77" s="1296"/>
      <c r="S77" s="1296"/>
      <c r="T77" s="1297"/>
    </row>
    <row r="78" spans="1:20" ht="12.75" customHeight="1" x14ac:dyDescent="0.3">
      <c r="A78" s="1320" t="s">
        <v>999</v>
      </c>
      <c r="B78" s="1321">
        <v>9.1999999999999993</v>
      </c>
      <c r="C78" s="1318" t="s">
        <v>1664</v>
      </c>
      <c r="D78" s="1315"/>
      <c r="E78" s="1316"/>
      <c r="F78" s="1317"/>
      <c r="G78" s="1295"/>
      <c r="N78" s="1296"/>
      <c r="O78" s="1296"/>
      <c r="P78" s="1296"/>
      <c r="Q78" s="1296"/>
      <c r="R78" s="1296"/>
      <c r="S78" s="1296"/>
      <c r="T78" s="1297"/>
    </row>
    <row r="79" spans="1:20" ht="37.5" customHeight="1" x14ac:dyDescent="0.3">
      <c r="A79" s="1312"/>
      <c r="B79" s="1321"/>
      <c r="C79" s="1314" t="s">
        <v>780</v>
      </c>
      <c r="D79" s="1315" t="s">
        <v>54</v>
      </c>
      <c r="E79" s="1322">
        <v>1</v>
      </c>
      <c r="F79" s="1317"/>
      <c r="G79" s="1295"/>
      <c r="N79" s="1296"/>
      <c r="O79" s="1296"/>
      <c r="P79" s="1296"/>
      <c r="Q79" s="1296"/>
      <c r="R79" s="1296"/>
      <c r="S79" s="1296"/>
      <c r="T79" s="1297"/>
    </row>
    <row r="80" spans="1:20" ht="15.75" customHeight="1" x14ac:dyDescent="0.3">
      <c r="A80" s="1320" t="s">
        <v>1001</v>
      </c>
      <c r="B80" s="1321">
        <v>9.3000000000000007</v>
      </c>
      <c r="C80" s="1318" t="s">
        <v>781</v>
      </c>
      <c r="D80" s="2052" t="s">
        <v>54</v>
      </c>
      <c r="E80" s="2054">
        <v>1</v>
      </c>
      <c r="F80" s="1317"/>
      <c r="G80" s="1295"/>
      <c r="N80" s="1296"/>
      <c r="O80" s="1296"/>
      <c r="P80" s="1296"/>
      <c r="Q80" s="1296"/>
      <c r="R80" s="1296"/>
      <c r="S80" s="1296"/>
      <c r="T80" s="1297"/>
    </row>
    <row r="81" spans="1:20" ht="53.25" customHeight="1" x14ac:dyDescent="0.3">
      <c r="A81" s="1312"/>
      <c r="B81" s="1321"/>
      <c r="C81" s="1318" t="s">
        <v>1665</v>
      </c>
      <c r="D81" s="2052"/>
      <c r="E81" s="2054"/>
      <c r="F81" s="1317"/>
      <c r="G81" s="1295"/>
      <c r="N81" s="1296"/>
      <c r="O81" s="1296"/>
      <c r="P81" s="1296"/>
      <c r="Q81" s="1296"/>
      <c r="R81" s="1296"/>
      <c r="S81" s="1296"/>
      <c r="T81" s="1297"/>
    </row>
    <row r="82" spans="1:20" ht="12.75" customHeight="1" x14ac:dyDescent="0.3">
      <c r="A82" s="1312"/>
      <c r="B82" s="1321"/>
      <c r="C82" s="1324" t="s">
        <v>1666</v>
      </c>
      <c r="D82" s="2052"/>
      <c r="E82" s="2054"/>
      <c r="F82" s="1317"/>
      <c r="G82" s="1295"/>
      <c r="N82" s="1296"/>
      <c r="O82" s="1296"/>
      <c r="P82" s="1296"/>
      <c r="Q82" s="1296"/>
      <c r="R82" s="1296"/>
      <c r="S82" s="1296"/>
      <c r="T82" s="1297"/>
    </row>
    <row r="83" spans="1:20" ht="12.75" customHeight="1" x14ac:dyDescent="0.3">
      <c r="A83" s="1312"/>
      <c r="B83" s="1321"/>
      <c r="C83" s="1324" t="s">
        <v>1667</v>
      </c>
      <c r="D83" s="2052"/>
      <c r="E83" s="2054"/>
      <c r="F83" s="1317"/>
      <c r="G83" s="1295"/>
      <c r="N83" s="1296"/>
      <c r="O83" s="1296"/>
      <c r="P83" s="1296"/>
      <c r="Q83" s="1296"/>
      <c r="R83" s="1296"/>
      <c r="S83" s="1296"/>
      <c r="T83" s="1297"/>
    </row>
    <row r="84" spans="1:20" ht="12.75" customHeight="1" x14ac:dyDescent="0.3">
      <c r="A84" s="1312"/>
      <c r="B84" s="1321"/>
      <c r="C84" s="1324" t="s">
        <v>1668</v>
      </c>
      <c r="D84" s="2052"/>
      <c r="E84" s="2054"/>
      <c r="F84" s="1317"/>
      <c r="G84" s="1295"/>
      <c r="N84" s="1296"/>
      <c r="O84" s="1296"/>
      <c r="P84" s="1296"/>
      <c r="Q84" s="1296"/>
      <c r="R84" s="1296"/>
      <c r="S84" s="1296"/>
      <c r="T84" s="1297"/>
    </row>
    <row r="85" spans="1:20" ht="12.75" customHeight="1" x14ac:dyDescent="0.3">
      <c r="A85" s="1312"/>
      <c r="B85" s="1321"/>
      <c r="C85" s="1314" t="s">
        <v>1669</v>
      </c>
      <c r="D85" s="2052"/>
      <c r="E85" s="2054"/>
      <c r="F85" s="1317"/>
      <c r="G85" s="1295"/>
      <c r="N85" s="1296"/>
      <c r="O85" s="1296"/>
      <c r="P85" s="1296"/>
      <c r="Q85" s="1296"/>
      <c r="R85" s="1296"/>
      <c r="S85" s="1296"/>
      <c r="T85" s="1297"/>
    </row>
    <row r="86" spans="1:20" ht="12.75" customHeight="1" x14ac:dyDescent="0.3">
      <c r="A86" s="1312"/>
      <c r="B86" s="1321"/>
      <c r="C86" s="1314" t="s">
        <v>782</v>
      </c>
      <c r="D86" s="2052"/>
      <c r="E86" s="2054"/>
      <c r="F86" s="1317"/>
      <c r="G86" s="1295"/>
      <c r="N86" s="1296"/>
      <c r="O86" s="1296"/>
      <c r="P86" s="1296"/>
      <c r="Q86" s="1296"/>
      <c r="R86" s="1296"/>
      <c r="S86" s="1296"/>
      <c r="T86" s="1297"/>
    </row>
    <row r="87" spans="1:20" ht="27.75" customHeight="1" x14ac:dyDescent="0.3">
      <c r="A87" s="1312"/>
      <c r="B87" s="1321"/>
      <c r="C87" s="1314" t="s">
        <v>1670</v>
      </c>
      <c r="D87" s="2052"/>
      <c r="E87" s="2054"/>
      <c r="F87" s="1317"/>
      <c r="G87" s="1295"/>
      <c r="N87" s="1296"/>
      <c r="O87" s="1296"/>
      <c r="P87" s="1296"/>
      <c r="Q87" s="1296"/>
      <c r="R87" s="1296"/>
      <c r="S87" s="1296"/>
      <c r="T87" s="1297"/>
    </row>
    <row r="88" spans="1:20" ht="25.5" customHeight="1" x14ac:dyDescent="0.3">
      <c r="A88" s="1312"/>
      <c r="B88" s="1321"/>
      <c r="C88" s="1318" t="s">
        <v>1671</v>
      </c>
      <c r="D88" s="2052"/>
      <c r="E88" s="2054"/>
      <c r="F88" s="1317"/>
      <c r="G88" s="1295"/>
      <c r="N88" s="1296"/>
      <c r="O88" s="1296"/>
      <c r="P88" s="1296"/>
      <c r="Q88" s="1296"/>
      <c r="R88" s="1296"/>
      <c r="S88" s="1296"/>
      <c r="T88" s="1297"/>
    </row>
    <row r="89" spans="1:20" ht="12.75" customHeight="1" x14ac:dyDescent="0.3">
      <c r="A89" s="1312"/>
      <c r="B89" s="1321">
        <v>10.8</v>
      </c>
      <c r="C89" s="1314" t="s">
        <v>1672</v>
      </c>
      <c r="D89" s="2052"/>
      <c r="E89" s="2054"/>
      <c r="F89" s="1317"/>
      <c r="G89" s="1295"/>
      <c r="N89" s="1296"/>
      <c r="O89" s="1296"/>
      <c r="P89" s="1296"/>
      <c r="Q89" s="1296"/>
      <c r="R89" s="1296"/>
      <c r="S89" s="1296"/>
      <c r="T89" s="1297"/>
    </row>
    <row r="90" spans="1:20" ht="12.75" customHeight="1" x14ac:dyDescent="0.3">
      <c r="A90" s="1320" t="s">
        <v>1673</v>
      </c>
      <c r="B90" s="1321" t="s">
        <v>1674</v>
      </c>
      <c r="C90" s="1318" t="s">
        <v>784</v>
      </c>
      <c r="D90" s="2052"/>
      <c r="E90" s="2054"/>
      <c r="F90" s="1317"/>
      <c r="G90" s="1295"/>
      <c r="N90" s="1296"/>
      <c r="O90" s="1296"/>
      <c r="P90" s="1296"/>
      <c r="Q90" s="1296"/>
      <c r="R90" s="1296"/>
      <c r="S90" s="1296"/>
      <c r="T90" s="1297"/>
    </row>
    <row r="91" spans="1:20" ht="12.75" customHeight="1" x14ac:dyDescent="0.3">
      <c r="A91" s="2055"/>
      <c r="B91" s="1321"/>
      <c r="C91" s="1314" t="s">
        <v>1675</v>
      </c>
      <c r="D91" s="2052" t="s">
        <v>196</v>
      </c>
      <c r="E91" s="2056">
        <v>1</v>
      </c>
      <c r="F91" s="1317"/>
      <c r="G91" s="1295"/>
      <c r="N91" s="1296"/>
      <c r="O91" s="1296"/>
      <c r="P91" s="1296"/>
      <c r="Q91" s="1296"/>
      <c r="R91" s="1296"/>
      <c r="S91" s="1296"/>
      <c r="T91" s="1297"/>
    </row>
    <row r="92" spans="1:20" ht="12.75" customHeight="1" x14ac:dyDescent="0.3">
      <c r="A92" s="2055"/>
      <c r="B92" s="1321"/>
      <c r="C92" s="1318" t="s">
        <v>1676</v>
      </c>
      <c r="D92" s="2052"/>
      <c r="E92" s="2056"/>
      <c r="F92" s="1317"/>
      <c r="G92" s="1295"/>
      <c r="N92" s="1296"/>
      <c r="O92" s="1296"/>
      <c r="P92" s="1296"/>
      <c r="Q92" s="1296"/>
      <c r="R92" s="1296"/>
      <c r="S92" s="1296"/>
      <c r="T92" s="1297"/>
    </row>
    <row r="93" spans="1:20" ht="12.75" customHeight="1" x14ac:dyDescent="0.3">
      <c r="A93" s="2055"/>
      <c r="B93" s="1321"/>
      <c r="C93" s="1318" t="s">
        <v>1677</v>
      </c>
      <c r="D93" s="2052"/>
      <c r="E93" s="2056"/>
      <c r="F93" s="1317"/>
      <c r="G93" s="1295"/>
      <c r="N93" s="1296"/>
      <c r="O93" s="1296"/>
      <c r="P93" s="1296"/>
      <c r="Q93" s="1296"/>
      <c r="R93" s="1296"/>
      <c r="S93" s="1296"/>
      <c r="T93" s="1297"/>
    </row>
    <row r="94" spans="1:20" ht="12.75" customHeight="1" x14ac:dyDescent="0.3">
      <c r="A94" s="2055"/>
      <c r="B94" s="1321"/>
      <c r="C94" s="1318"/>
      <c r="D94" s="1315"/>
      <c r="E94" s="923"/>
      <c r="F94" s="1317"/>
      <c r="G94" s="1295"/>
      <c r="N94" s="1296"/>
      <c r="O94" s="1296"/>
      <c r="P94" s="1296"/>
      <c r="Q94" s="1296"/>
      <c r="R94" s="1296"/>
      <c r="S94" s="1296"/>
      <c r="T94" s="1297"/>
    </row>
    <row r="95" spans="1:20" ht="12.75" customHeight="1" x14ac:dyDescent="0.3">
      <c r="A95" s="1326" t="s">
        <v>1678</v>
      </c>
      <c r="B95" s="1321">
        <v>12</v>
      </c>
      <c r="C95" s="1318" t="s">
        <v>1679</v>
      </c>
      <c r="D95" s="1315"/>
      <c r="E95" s="923"/>
      <c r="F95" s="1317"/>
      <c r="G95" s="1295"/>
      <c r="N95" s="1296"/>
      <c r="O95" s="1296"/>
      <c r="P95" s="1296"/>
      <c r="Q95" s="1296"/>
      <c r="R95" s="1296"/>
      <c r="S95" s="1296"/>
      <c r="T95" s="1297"/>
    </row>
    <row r="96" spans="1:20" ht="12.75" customHeight="1" x14ac:dyDescent="0.3">
      <c r="A96" s="1327"/>
      <c r="B96" s="1321"/>
      <c r="C96" s="1314" t="s">
        <v>786</v>
      </c>
      <c r="D96" s="1315" t="s">
        <v>196</v>
      </c>
      <c r="E96" s="923">
        <v>1</v>
      </c>
      <c r="F96" s="1317"/>
      <c r="G96" s="1295"/>
      <c r="N96" s="1296"/>
      <c r="O96" s="1296"/>
      <c r="P96" s="1296"/>
      <c r="Q96" s="1296"/>
      <c r="R96" s="1296"/>
      <c r="S96" s="1296"/>
      <c r="T96" s="1297"/>
    </row>
    <row r="97" spans="1:20" ht="12.75" customHeight="1" x14ac:dyDescent="0.3">
      <c r="A97" s="1327"/>
      <c r="B97" s="1321"/>
      <c r="C97" s="1314" t="s">
        <v>787</v>
      </c>
      <c r="D97" s="1315" t="s">
        <v>196</v>
      </c>
      <c r="E97" s="923">
        <v>1</v>
      </c>
      <c r="F97" s="1317"/>
      <c r="G97" s="1295"/>
      <c r="N97" s="1296"/>
      <c r="O97" s="1296"/>
      <c r="P97" s="1296"/>
      <c r="Q97" s="1296"/>
      <c r="R97" s="1296"/>
      <c r="S97" s="1296"/>
      <c r="T97" s="1297"/>
    </row>
    <row r="98" spans="1:20" ht="12.75" customHeight="1" x14ac:dyDescent="0.3">
      <c r="A98" s="1327"/>
      <c r="B98" s="1321"/>
      <c r="C98" s="1314" t="s">
        <v>788</v>
      </c>
      <c r="D98" s="1315" t="s">
        <v>196</v>
      </c>
      <c r="E98" s="923">
        <v>1</v>
      </c>
      <c r="F98" s="1317"/>
      <c r="G98" s="1295"/>
      <c r="N98" s="1296"/>
      <c r="O98" s="1296"/>
      <c r="P98" s="1296"/>
      <c r="Q98" s="1296"/>
      <c r="R98" s="1296"/>
      <c r="S98" s="1296"/>
      <c r="T98" s="1297"/>
    </row>
    <row r="99" spans="1:20" ht="12.75" customHeight="1" x14ac:dyDescent="0.3">
      <c r="A99" s="1327"/>
      <c r="B99" s="1321"/>
      <c r="C99" s="1314" t="s">
        <v>1680</v>
      </c>
      <c r="D99" s="1328" t="s">
        <v>196</v>
      </c>
      <c r="E99" s="923">
        <v>1</v>
      </c>
      <c r="F99" s="1317"/>
      <c r="G99" s="1295"/>
      <c r="N99" s="1296"/>
      <c r="O99" s="1296"/>
      <c r="P99" s="1296"/>
      <c r="Q99" s="1296"/>
      <c r="R99" s="1296"/>
      <c r="S99" s="1296"/>
      <c r="T99" s="1297"/>
    </row>
    <row r="100" spans="1:20" ht="12.75" customHeight="1" x14ac:dyDescent="0.3">
      <c r="A100" s="1312"/>
      <c r="B100" s="1321"/>
      <c r="C100" s="1314" t="s">
        <v>1681</v>
      </c>
      <c r="D100" s="1328" t="s">
        <v>196</v>
      </c>
      <c r="E100" s="923"/>
      <c r="F100" s="1317"/>
      <c r="G100" s="1295"/>
      <c r="N100" s="1296"/>
      <c r="O100" s="1296"/>
      <c r="P100" s="1296"/>
      <c r="Q100" s="1296"/>
      <c r="R100" s="1296"/>
      <c r="S100" s="1296"/>
      <c r="T100" s="1297"/>
    </row>
    <row r="101" spans="1:20" ht="12.75" customHeight="1" x14ac:dyDescent="0.3">
      <c r="A101" s="1312"/>
      <c r="B101" s="1321"/>
      <c r="C101" s="1314" t="s">
        <v>1682</v>
      </c>
      <c r="D101" s="1328" t="s">
        <v>196</v>
      </c>
      <c r="E101" s="923"/>
      <c r="F101" s="1317"/>
      <c r="G101" s="1295"/>
      <c r="N101" s="1296"/>
      <c r="O101" s="1296"/>
      <c r="P101" s="1296"/>
      <c r="Q101" s="1296"/>
      <c r="R101" s="1296"/>
      <c r="S101" s="1296"/>
      <c r="T101" s="1297"/>
    </row>
    <row r="102" spans="1:20" ht="12.75" customHeight="1" x14ac:dyDescent="0.3">
      <c r="A102" s="1329"/>
      <c r="B102" s="1321"/>
      <c r="C102" s="1314" t="s">
        <v>1683</v>
      </c>
      <c r="D102" s="1328" t="s">
        <v>196</v>
      </c>
      <c r="E102" s="1316">
        <v>1</v>
      </c>
      <c r="F102" s="1317"/>
      <c r="G102" s="1295"/>
      <c r="N102" s="1296"/>
      <c r="O102" s="1296"/>
      <c r="P102" s="1296"/>
      <c r="Q102" s="1296"/>
      <c r="R102" s="1296"/>
      <c r="S102" s="1296"/>
      <c r="T102" s="1297"/>
    </row>
    <row r="103" spans="1:20" ht="12.75" customHeight="1" x14ac:dyDescent="0.3">
      <c r="A103" s="1329"/>
      <c r="B103" s="1321"/>
      <c r="C103" s="1314" t="s">
        <v>1684</v>
      </c>
      <c r="D103" s="1328" t="s">
        <v>196</v>
      </c>
      <c r="E103" s="1316">
        <v>1</v>
      </c>
      <c r="F103" s="1317"/>
      <c r="G103" s="1295"/>
      <c r="N103" s="1296"/>
      <c r="O103" s="1296"/>
      <c r="P103" s="1296"/>
      <c r="Q103" s="1296"/>
      <c r="R103" s="1296"/>
      <c r="S103" s="1296"/>
      <c r="T103" s="1297"/>
    </row>
    <row r="104" spans="1:20" ht="42" customHeight="1" x14ac:dyDescent="0.3">
      <c r="A104" s="1329"/>
      <c r="B104" s="1321"/>
      <c r="C104" s="1314" t="s">
        <v>1685</v>
      </c>
      <c r="D104" s="1328" t="s">
        <v>196</v>
      </c>
      <c r="E104" s="1316">
        <v>1</v>
      </c>
      <c r="F104" s="1317"/>
      <c r="G104" s="1295"/>
      <c r="N104" s="1296"/>
      <c r="O104" s="1296"/>
      <c r="P104" s="1296"/>
      <c r="Q104" s="1296"/>
      <c r="R104" s="1296"/>
      <c r="S104" s="1296"/>
      <c r="T104" s="1297"/>
    </row>
    <row r="105" spans="1:20" ht="12.75" customHeight="1" x14ac:dyDescent="0.3">
      <c r="A105" s="1312"/>
      <c r="B105" s="1321"/>
      <c r="C105" s="1314" t="s">
        <v>1686</v>
      </c>
      <c r="D105" s="1328" t="s">
        <v>196</v>
      </c>
      <c r="E105" s="1316">
        <v>1</v>
      </c>
      <c r="F105" s="1317"/>
      <c r="G105" s="1295"/>
      <c r="N105" s="1296"/>
      <c r="O105" s="1296"/>
      <c r="P105" s="1296"/>
      <c r="Q105" s="1296"/>
      <c r="R105" s="1296"/>
      <c r="S105" s="1296"/>
      <c r="T105" s="1297"/>
    </row>
    <row r="106" spans="1:20" ht="12.75" customHeight="1" x14ac:dyDescent="0.3">
      <c r="A106" s="1312"/>
      <c r="B106" s="1321"/>
      <c r="C106" s="1314" t="s">
        <v>1687</v>
      </c>
      <c r="D106" s="1328" t="s">
        <v>196</v>
      </c>
      <c r="E106" s="1316">
        <v>1</v>
      </c>
      <c r="F106" s="1317"/>
      <c r="G106" s="1295"/>
      <c r="N106" s="1296"/>
      <c r="O106" s="1296"/>
      <c r="P106" s="1296"/>
      <c r="Q106" s="1296"/>
      <c r="R106" s="1296"/>
      <c r="S106" s="1296"/>
      <c r="T106" s="1297"/>
    </row>
    <row r="107" spans="1:20" ht="12.75" customHeight="1" x14ac:dyDescent="0.3">
      <c r="A107" s="1312"/>
      <c r="B107" s="1321"/>
      <c r="C107" s="1314" t="s">
        <v>1688</v>
      </c>
      <c r="D107" s="1328" t="s">
        <v>196</v>
      </c>
      <c r="E107" s="1316">
        <v>1</v>
      </c>
      <c r="F107" s="1317"/>
      <c r="G107" s="1295"/>
      <c r="N107" s="1296"/>
      <c r="O107" s="1296"/>
      <c r="P107" s="1296"/>
      <c r="Q107" s="1296"/>
      <c r="R107" s="1296"/>
      <c r="S107" s="1296"/>
      <c r="T107" s="1297"/>
    </row>
    <row r="108" spans="1:20" ht="12.75" customHeight="1" x14ac:dyDescent="0.3">
      <c r="A108" s="1312"/>
      <c r="B108" s="1321"/>
      <c r="C108" s="1314" t="s">
        <v>1689</v>
      </c>
      <c r="D108" s="1328" t="s">
        <v>196</v>
      </c>
      <c r="E108" s="1316">
        <v>1</v>
      </c>
      <c r="F108" s="1317"/>
      <c r="G108" s="1295"/>
      <c r="N108" s="1296"/>
      <c r="O108" s="1296"/>
      <c r="P108" s="1296"/>
      <c r="Q108" s="1296"/>
      <c r="R108" s="1296"/>
      <c r="S108" s="1296"/>
      <c r="T108" s="1297"/>
    </row>
    <row r="109" spans="1:20" ht="27.75" customHeight="1" x14ac:dyDescent="0.3">
      <c r="A109" s="1329"/>
      <c r="B109" s="1321"/>
      <c r="C109" s="1314" t="s">
        <v>1690</v>
      </c>
      <c r="D109" s="1328" t="s">
        <v>196</v>
      </c>
      <c r="E109" s="1316">
        <v>1</v>
      </c>
      <c r="F109" s="1317"/>
      <c r="G109" s="1295"/>
      <c r="N109" s="1296"/>
      <c r="O109" s="1296"/>
      <c r="P109" s="1296"/>
      <c r="Q109" s="1296"/>
      <c r="R109" s="1296"/>
      <c r="S109" s="1296"/>
      <c r="T109" s="1297"/>
    </row>
    <row r="110" spans="1:20" ht="26.25" customHeight="1" x14ac:dyDescent="0.3">
      <c r="A110" s="1312"/>
      <c r="B110" s="1321"/>
      <c r="C110" s="1314" t="s">
        <v>1691</v>
      </c>
      <c r="D110" s="1328" t="s">
        <v>196</v>
      </c>
      <c r="E110" s="1316">
        <v>1</v>
      </c>
      <c r="F110" s="1317"/>
      <c r="G110" s="1295"/>
      <c r="N110" s="1296"/>
      <c r="O110" s="1296"/>
      <c r="P110" s="1296"/>
      <c r="Q110" s="1296"/>
      <c r="R110" s="1296"/>
      <c r="S110" s="1296"/>
      <c r="T110" s="1297"/>
    </row>
    <row r="111" spans="1:20" s="1206" customFormat="1" ht="12.5" x14ac:dyDescent="0.25">
      <c r="A111" s="1215"/>
      <c r="B111" s="1216"/>
      <c r="C111" s="1217"/>
      <c r="D111" s="1218"/>
      <c r="E111" s="1219"/>
      <c r="F111" s="1220"/>
      <c r="G111" s="1221"/>
      <c r="H111" s="72"/>
    </row>
    <row r="112" spans="1:20" s="1206" customFormat="1" x14ac:dyDescent="0.25">
      <c r="A112" s="325"/>
      <c r="B112" s="370" t="s">
        <v>388</v>
      </c>
      <c r="C112" s="371"/>
      <c r="D112" s="326"/>
      <c r="E112" s="368"/>
      <c r="F112" s="372"/>
      <c r="G112" s="373"/>
      <c r="H112" s="72"/>
    </row>
    <row r="113" spans="1:20" s="1206" customFormat="1" ht="26" x14ac:dyDescent="0.25">
      <c r="A113" s="328"/>
      <c r="B113" s="375" t="s">
        <v>389</v>
      </c>
      <c r="C113" s="361"/>
      <c r="D113" s="329"/>
      <c r="E113" s="360"/>
      <c r="F113" s="351"/>
      <c r="G113" s="1222"/>
      <c r="H113" s="72"/>
    </row>
    <row r="114" spans="1:20" ht="12.75" customHeight="1" x14ac:dyDescent="0.3">
      <c r="A114" s="1320" t="s">
        <v>1692</v>
      </c>
      <c r="B114" s="1321">
        <v>9.5</v>
      </c>
      <c r="C114" s="1318" t="s">
        <v>797</v>
      </c>
      <c r="D114" s="1315"/>
      <c r="E114" s="1316"/>
      <c r="F114" s="1317"/>
      <c r="G114" s="1295"/>
      <c r="N114" s="1296"/>
      <c r="O114" s="1296"/>
      <c r="P114" s="1296"/>
      <c r="Q114" s="1296"/>
      <c r="R114" s="1296"/>
      <c r="S114" s="1296"/>
      <c r="T114" s="1297"/>
    </row>
    <row r="115" spans="1:20" ht="12.75" customHeight="1" x14ac:dyDescent="0.3">
      <c r="A115" s="1320" t="s">
        <v>1693</v>
      </c>
      <c r="B115" s="1321" t="s">
        <v>798</v>
      </c>
      <c r="C115" s="1318" t="s">
        <v>1694</v>
      </c>
      <c r="D115" s="1315" t="s">
        <v>799</v>
      </c>
      <c r="E115" s="1316">
        <v>1</v>
      </c>
      <c r="F115" s="1317"/>
      <c r="G115" s="1295"/>
      <c r="N115" s="1296"/>
      <c r="O115" s="1296"/>
      <c r="P115" s="1296"/>
      <c r="Q115" s="1296"/>
      <c r="R115" s="1296"/>
      <c r="S115" s="1296"/>
      <c r="T115" s="1297"/>
    </row>
    <row r="116" spans="1:20" ht="12.75" customHeight="1" x14ac:dyDescent="0.3">
      <c r="A116" s="1312"/>
      <c r="B116" s="1321"/>
      <c r="C116" s="1314" t="s">
        <v>1695</v>
      </c>
      <c r="D116" s="1315"/>
      <c r="E116" s="1316"/>
      <c r="F116" s="1317"/>
      <c r="G116" s="1295"/>
      <c r="N116" s="1296"/>
      <c r="O116" s="1296"/>
      <c r="P116" s="1296"/>
      <c r="Q116" s="1296"/>
      <c r="R116" s="1296"/>
      <c r="S116" s="1296"/>
      <c r="T116" s="1297"/>
    </row>
    <row r="117" spans="1:20" ht="12.75" customHeight="1" x14ac:dyDescent="0.3">
      <c r="A117" s="1312"/>
      <c r="B117" s="1321"/>
      <c r="C117" s="1314" t="s">
        <v>1696</v>
      </c>
      <c r="D117" s="1315"/>
      <c r="E117" s="1316"/>
      <c r="F117" s="1317"/>
      <c r="G117" s="1295"/>
      <c r="N117" s="1296"/>
      <c r="O117" s="1296"/>
      <c r="P117" s="1296"/>
      <c r="Q117" s="1296"/>
      <c r="R117" s="1296"/>
      <c r="S117" s="1296"/>
      <c r="T117" s="1297"/>
    </row>
    <row r="118" spans="1:20" ht="12.75" customHeight="1" x14ac:dyDescent="0.3">
      <c r="A118" s="1312"/>
      <c r="B118" s="1321"/>
      <c r="C118" s="1314" t="s">
        <v>1697</v>
      </c>
      <c r="D118" s="1315"/>
      <c r="E118" s="1316"/>
      <c r="F118" s="1317"/>
      <c r="G118" s="1295"/>
      <c r="N118" s="1296"/>
      <c r="O118" s="1296"/>
      <c r="P118" s="1296"/>
      <c r="Q118" s="1296"/>
      <c r="R118" s="1296"/>
      <c r="S118" s="1296"/>
      <c r="T118" s="1297"/>
    </row>
    <row r="119" spans="1:20" ht="12.75" customHeight="1" x14ac:dyDescent="0.3">
      <c r="A119" s="1330" t="s">
        <v>1698</v>
      </c>
      <c r="B119" s="1321"/>
      <c r="C119" s="1318" t="s">
        <v>800</v>
      </c>
      <c r="D119" s="1315" t="s">
        <v>799</v>
      </c>
      <c r="E119" s="1316">
        <v>1</v>
      </c>
      <c r="F119" s="1317"/>
      <c r="G119" s="1295"/>
      <c r="N119" s="1296"/>
      <c r="O119" s="1296"/>
      <c r="P119" s="1296"/>
      <c r="Q119" s="1296"/>
      <c r="R119" s="1296"/>
      <c r="S119" s="1296"/>
      <c r="T119" s="1297"/>
    </row>
    <row r="120" spans="1:20" ht="12.75" customHeight="1" x14ac:dyDescent="0.3">
      <c r="A120" s="1330" t="s">
        <v>1699</v>
      </c>
      <c r="B120" s="1323"/>
      <c r="C120" s="1331" t="s">
        <v>1700</v>
      </c>
      <c r="D120" s="1315" t="s">
        <v>196</v>
      </c>
      <c r="E120" s="1322">
        <v>1</v>
      </c>
      <c r="F120" s="1317"/>
      <c r="G120" s="1295"/>
      <c r="N120" s="1296"/>
      <c r="O120" s="1296"/>
      <c r="P120" s="1296"/>
      <c r="Q120" s="1296"/>
      <c r="R120" s="1296"/>
      <c r="S120" s="1296"/>
      <c r="T120" s="1297"/>
    </row>
    <row r="121" spans="1:20" ht="12.75" customHeight="1" x14ac:dyDescent="0.3">
      <c r="A121" s="925"/>
      <c r="B121" s="923"/>
      <c r="C121" s="932"/>
      <c r="D121" s="923"/>
      <c r="E121" s="1293"/>
      <c r="F121" s="1294"/>
      <c r="G121" s="1295"/>
      <c r="N121" s="1296"/>
      <c r="O121" s="1296"/>
      <c r="P121" s="1296"/>
      <c r="Q121" s="1296"/>
      <c r="R121" s="1296"/>
      <c r="S121" s="1296"/>
      <c r="T121" s="1297"/>
    </row>
    <row r="122" spans="1:20" ht="12.75" customHeight="1" x14ac:dyDescent="0.3">
      <c r="A122" s="1304">
        <v>2.2999999999999998</v>
      </c>
      <c r="B122" s="923"/>
      <c r="C122" s="1306" t="s">
        <v>1710</v>
      </c>
      <c r="D122" s="923"/>
      <c r="E122" s="1293"/>
      <c r="F122" s="1294"/>
      <c r="G122" s="1295"/>
      <c r="N122" s="1296"/>
      <c r="O122" s="1296"/>
      <c r="P122" s="1296"/>
      <c r="Q122" s="1296"/>
      <c r="R122" s="1296"/>
      <c r="S122" s="1296"/>
      <c r="T122" s="1297"/>
    </row>
    <row r="123" spans="1:20" ht="12.75" customHeight="1" x14ac:dyDescent="0.3">
      <c r="A123" s="925"/>
      <c r="B123" s="923"/>
      <c r="C123" s="932"/>
      <c r="D123" s="923"/>
      <c r="E123" s="1293"/>
      <c r="F123" s="1294"/>
      <c r="G123" s="1295"/>
      <c r="N123" s="1296"/>
      <c r="O123" s="1296"/>
      <c r="P123" s="1296"/>
      <c r="Q123" s="1296"/>
      <c r="R123" s="1296"/>
      <c r="S123" s="1296"/>
      <c r="T123" s="1297"/>
    </row>
    <row r="124" spans="1:20" ht="39" customHeight="1" x14ac:dyDescent="0.3">
      <c r="A124" s="925" t="s">
        <v>298</v>
      </c>
      <c r="B124" s="923" t="s">
        <v>41</v>
      </c>
      <c r="C124" s="932" t="s">
        <v>1711</v>
      </c>
      <c r="D124" s="923" t="s">
        <v>54</v>
      </c>
      <c r="E124" s="1293">
        <v>1</v>
      </c>
      <c r="F124" s="1294"/>
      <c r="G124" s="1295"/>
      <c r="N124" s="1296"/>
      <c r="O124" s="1296"/>
      <c r="P124" s="1296"/>
      <c r="Q124" s="1296"/>
      <c r="R124" s="1296"/>
      <c r="S124" s="1296"/>
      <c r="T124" s="1297"/>
    </row>
    <row r="125" spans="1:20" ht="12.75" customHeight="1" x14ac:dyDescent="0.3">
      <c r="A125" s="925"/>
      <c r="B125" s="923"/>
      <c r="C125" s="932"/>
      <c r="D125" s="923"/>
      <c r="E125" s="1293"/>
      <c r="F125" s="1294"/>
      <c r="G125" s="1295"/>
      <c r="N125" s="1296"/>
      <c r="O125" s="1296"/>
      <c r="P125" s="1296"/>
      <c r="Q125" s="1296"/>
      <c r="R125" s="1296"/>
      <c r="S125" s="1296"/>
      <c r="T125" s="1297"/>
    </row>
    <row r="126" spans="1:20" ht="12.75" customHeight="1" x14ac:dyDescent="0.3">
      <c r="A126" s="925" t="s">
        <v>685</v>
      </c>
      <c r="B126" s="923"/>
      <c r="C126" s="932" t="s">
        <v>1712</v>
      </c>
      <c r="D126" s="923" t="s">
        <v>54</v>
      </c>
      <c r="E126" s="1293">
        <v>1</v>
      </c>
      <c r="F126" s="1294"/>
      <c r="G126" s="1295"/>
      <c r="N126" s="1296"/>
      <c r="O126" s="1296"/>
      <c r="P126" s="1296"/>
      <c r="Q126" s="1296"/>
      <c r="R126" s="1296"/>
      <c r="S126" s="1296"/>
      <c r="T126" s="1297"/>
    </row>
    <row r="127" spans="1:20" ht="12.75" customHeight="1" x14ac:dyDescent="0.3">
      <c r="A127" s="925"/>
      <c r="B127" s="923"/>
      <c r="C127" s="932"/>
      <c r="D127" s="923"/>
      <c r="E127" s="1293"/>
      <c r="F127" s="1294"/>
      <c r="G127" s="1295"/>
      <c r="N127" s="1296"/>
      <c r="O127" s="1296"/>
      <c r="P127" s="1296"/>
      <c r="Q127" s="1296"/>
      <c r="R127" s="1296"/>
      <c r="S127" s="1296"/>
      <c r="T127" s="1297"/>
    </row>
    <row r="128" spans="1:20" ht="27" customHeight="1" x14ac:dyDescent="0.3">
      <c r="A128" s="925" t="s">
        <v>1704</v>
      </c>
      <c r="B128" s="923"/>
      <c r="C128" s="932" t="s">
        <v>1713</v>
      </c>
      <c r="D128" s="923" t="s">
        <v>54</v>
      </c>
      <c r="E128" s="1293">
        <v>1</v>
      </c>
      <c r="F128" s="1294"/>
      <c r="G128" s="1295"/>
      <c r="N128" s="1296"/>
      <c r="O128" s="1296"/>
      <c r="P128" s="1296"/>
      <c r="Q128" s="1296"/>
      <c r="R128" s="1296"/>
      <c r="S128" s="1296"/>
      <c r="T128" s="1297"/>
    </row>
    <row r="129" spans="1:20" ht="12.75" customHeight="1" x14ac:dyDescent="0.3">
      <c r="A129" s="925"/>
      <c r="B129" s="923"/>
      <c r="C129" s="932"/>
      <c r="D129" s="923"/>
      <c r="E129" s="1293"/>
      <c r="F129" s="1294"/>
      <c r="G129" s="1295"/>
      <c r="N129" s="1296"/>
      <c r="O129" s="1296"/>
      <c r="P129" s="1296"/>
      <c r="Q129" s="1296"/>
      <c r="R129" s="1296"/>
      <c r="S129" s="1296"/>
      <c r="T129" s="1297"/>
    </row>
    <row r="130" spans="1:20" ht="26.25" customHeight="1" x14ac:dyDescent="0.3">
      <c r="A130" s="925" t="s">
        <v>2543</v>
      </c>
      <c r="B130" s="923"/>
      <c r="C130" s="932" t="s">
        <v>1714</v>
      </c>
      <c r="D130" s="923" t="s">
        <v>1715</v>
      </c>
      <c r="E130" s="1293">
        <v>1</v>
      </c>
      <c r="F130" s="1294"/>
      <c r="G130" s="1295"/>
      <c r="N130" s="1296"/>
      <c r="O130" s="1296"/>
      <c r="P130" s="1296"/>
      <c r="Q130" s="1296"/>
      <c r="R130" s="1296"/>
      <c r="S130" s="1296"/>
      <c r="T130" s="1297"/>
    </row>
    <row r="131" spans="1:20" ht="12.75" customHeight="1" x14ac:dyDescent="0.3">
      <c r="A131" s="925"/>
      <c r="B131" s="923"/>
      <c r="C131" s="932"/>
      <c r="D131" s="923"/>
      <c r="E131" s="1293"/>
      <c r="F131" s="1294"/>
      <c r="G131" s="1295"/>
      <c r="N131" s="1296"/>
      <c r="O131" s="1296"/>
      <c r="P131" s="1296"/>
      <c r="Q131" s="1296"/>
      <c r="R131" s="1296"/>
      <c r="S131" s="1296"/>
      <c r="T131" s="1297"/>
    </row>
    <row r="132" spans="1:20" ht="39.75" customHeight="1" x14ac:dyDescent="0.3">
      <c r="A132" s="925" t="s">
        <v>2544</v>
      </c>
      <c r="B132" s="923" t="s">
        <v>334</v>
      </c>
      <c r="C132" s="932" t="s">
        <v>1716</v>
      </c>
      <c r="D132" s="923" t="s">
        <v>54</v>
      </c>
      <c r="E132" s="1293">
        <v>1</v>
      </c>
      <c r="F132" s="1294"/>
      <c r="G132" s="1295"/>
      <c r="N132" s="1296"/>
      <c r="O132" s="1296"/>
      <c r="P132" s="1296"/>
      <c r="Q132" s="1296"/>
      <c r="R132" s="1296"/>
      <c r="S132" s="1296"/>
      <c r="T132" s="1297"/>
    </row>
    <row r="133" spans="1:20" ht="12.75" customHeight="1" x14ac:dyDescent="0.3">
      <c r="A133" s="925"/>
      <c r="B133" s="923"/>
      <c r="C133" s="932"/>
      <c r="D133" s="923"/>
      <c r="E133" s="1293"/>
      <c r="F133" s="1294"/>
      <c r="G133" s="1295"/>
      <c r="N133" s="1296"/>
      <c r="O133" s="1296"/>
      <c r="P133" s="1296"/>
      <c r="Q133" s="1296"/>
      <c r="R133" s="1296"/>
      <c r="S133" s="1296"/>
      <c r="T133" s="1297"/>
    </row>
    <row r="134" spans="1:20" ht="12.75" customHeight="1" x14ac:dyDescent="0.3">
      <c r="A134" s="925" t="s">
        <v>2545</v>
      </c>
      <c r="B134" s="923"/>
      <c r="C134" s="932" t="s">
        <v>1717</v>
      </c>
      <c r="D134" s="923" t="s">
        <v>54</v>
      </c>
      <c r="E134" s="1293">
        <v>1</v>
      </c>
      <c r="F134" s="1294"/>
      <c r="G134" s="1295"/>
      <c r="N134" s="1296"/>
      <c r="O134" s="1296"/>
      <c r="P134" s="1296"/>
      <c r="Q134" s="1296"/>
      <c r="R134" s="1296"/>
      <c r="S134" s="1296"/>
      <c r="T134" s="1297"/>
    </row>
    <row r="135" spans="1:20" ht="12.75" customHeight="1" x14ac:dyDescent="0.3">
      <c r="A135" s="925"/>
      <c r="B135" s="923"/>
      <c r="C135" s="932"/>
      <c r="D135" s="923"/>
      <c r="E135" s="1293"/>
      <c r="F135" s="1294"/>
      <c r="G135" s="1295"/>
      <c r="N135" s="1296"/>
      <c r="O135" s="1296"/>
      <c r="P135" s="1296"/>
      <c r="Q135" s="1296"/>
      <c r="R135" s="1296"/>
      <c r="S135" s="1296"/>
      <c r="T135" s="1297"/>
    </row>
    <row r="136" spans="1:20" ht="52.5" customHeight="1" x14ac:dyDescent="0.3">
      <c r="A136" s="925" t="s">
        <v>2546</v>
      </c>
      <c r="B136" s="923"/>
      <c r="C136" s="932" t="s">
        <v>1718</v>
      </c>
      <c r="D136" s="923" t="s">
        <v>825</v>
      </c>
      <c r="E136" s="1293">
        <v>1</v>
      </c>
      <c r="F136" s="1294"/>
      <c r="G136" s="1295"/>
      <c r="N136" s="1296"/>
      <c r="O136" s="1296"/>
      <c r="P136" s="1296"/>
      <c r="Q136" s="1296"/>
      <c r="R136" s="1296"/>
      <c r="S136" s="1296"/>
      <c r="T136" s="1297"/>
    </row>
    <row r="137" spans="1:20" ht="14" x14ac:dyDescent="0.3">
      <c r="A137" s="925"/>
      <c r="B137" s="1325"/>
      <c r="C137" s="932"/>
      <c r="D137" s="1325"/>
      <c r="E137" s="1293"/>
      <c r="F137" s="1294"/>
      <c r="G137" s="1295"/>
      <c r="N137" s="1296"/>
      <c r="O137" s="1296"/>
      <c r="P137" s="1296"/>
      <c r="Q137" s="1296"/>
      <c r="R137" s="1296"/>
      <c r="S137" s="1296"/>
      <c r="T137" s="1297"/>
    </row>
    <row r="138" spans="1:20" ht="14" x14ac:dyDescent="0.3">
      <c r="A138" s="925"/>
      <c r="B138" s="1325"/>
      <c r="C138" s="932"/>
      <c r="D138" s="1325"/>
      <c r="E138" s="1293"/>
      <c r="F138" s="1294"/>
      <c r="G138" s="1295"/>
      <c r="N138" s="1296"/>
      <c r="O138" s="1296"/>
      <c r="P138" s="1296"/>
      <c r="Q138" s="1296"/>
      <c r="R138" s="1296"/>
      <c r="S138" s="1296"/>
      <c r="T138" s="1297"/>
    </row>
    <row r="139" spans="1:20" ht="14" x14ac:dyDescent="0.3">
      <c r="A139" s="925"/>
      <c r="B139" s="1325"/>
      <c r="C139" s="932"/>
      <c r="D139" s="1325"/>
      <c r="E139" s="1293"/>
      <c r="F139" s="1294"/>
      <c r="G139" s="1295"/>
      <c r="N139" s="1296"/>
      <c r="O139" s="1296"/>
      <c r="P139" s="1296"/>
      <c r="Q139" s="1296"/>
      <c r="R139" s="1296"/>
      <c r="S139" s="1296"/>
      <c r="T139" s="1297"/>
    </row>
    <row r="140" spans="1:20" ht="14" x14ac:dyDescent="0.3">
      <c r="A140" s="925"/>
      <c r="B140" s="1325"/>
      <c r="C140" s="932"/>
      <c r="D140" s="1325"/>
      <c r="E140" s="1293"/>
      <c r="F140" s="1294"/>
      <c r="G140" s="1295"/>
      <c r="N140" s="1296"/>
      <c r="O140" s="1296"/>
      <c r="P140" s="1296"/>
      <c r="Q140" s="1296"/>
      <c r="R140" s="1296"/>
      <c r="S140" s="1296"/>
      <c r="T140" s="1297"/>
    </row>
    <row r="141" spans="1:20" ht="14" x14ac:dyDescent="0.3">
      <c r="A141" s="925"/>
      <c r="B141" s="1325"/>
      <c r="C141" s="932"/>
      <c r="D141" s="1325"/>
      <c r="E141" s="1293"/>
      <c r="F141" s="1294"/>
      <c r="G141" s="1295"/>
      <c r="N141" s="1296"/>
      <c r="O141" s="1296"/>
      <c r="P141" s="1296"/>
      <c r="Q141" s="1296"/>
      <c r="R141" s="1296"/>
      <c r="S141" s="1296"/>
      <c r="T141" s="1297"/>
    </row>
    <row r="142" spans="1:20" ht="14" x14ac:dyDescent="0.3">
      <c r="A142" s="925"/>
      <c r="B142" s="1325"/>
      <c r="C142" s="932"/>
      <c r="D142" s="1325"/>
      <c r="E142" s="1293"/>
      <c r="F142" s="1294"/>
      <c r="G142" s="1295"/>
      <c r="N142" s="1296"/>
      <c r="O142" s="1296"/>
      <c r="P142" s="1296"/>
      <c r="Q142" s="1296"/>
      <c r="R142" s="1296"/>
      <c r="S142" s="1296"/>
      <c r="T142" s="1297"/>
    </row>
    <row r="143" spans="1:20" ht="14" x14ac:dyDescent="0.3">
      <c r="A143" s="925"/>
      <c r="B143" s="1325"/>
      <c r="C143" s="932"/>
      <c r="D143" s="1325"/>
      <c r="E143" s="1293"/>
      <c r="F143" s="1294"/>
      <c r="G143" s="1295"/>
      <c r="N143" s="1296"/>
      <c r="O143" s="1296"/>
      <c r="P143" s="1296"/>
      <c r="Q143" s="1296"/>
      <c r="R143" s="1296"/>
      <c r="S143" s="1296"/>
      <c r="T143" s="1297"/>
    </row>
    <row r="144" spans="1:20" ht="14" x14ac:dyDescent="0.3">
      <c r="A144" s="925"/>
      <c r="B144" s="1325"/>
      <c r="C144" s="932"/>
      <c r="D144" s="1325"/>
      <c r="E144" s="1293"/>
      <c r="F144" s="1294"/>
      <c r="G144" s="1295"/>
      <c r="N144" s="1296"/>
      <c r="O144" s="1296"/>
      <c r="P144" s="1296"/>
      <c r="Q144" s="1296"/>
      <c r="R144" s="1296"/>
      <c r="S144" s="1296"/>
      <c r="T144" s="1297"/>
    </row>
    <row r="145" spans="1:20" ht="14" x14ac:dyDescent="0.3">
      <c r="A145" s="925"/>
      <c r="B145" s="1325"/>
      <c r="C145" s="932"/>
      <c r="D145" s="1325"/>
      <c r="E145" s="1293"/>
      <c r="F145" s="1294"/>
      <c r="G145" s="1295"/>
      <c r="N145" s="1296"/>
      <c r="O145" s="1296"/>
      <c r="P145" s="1296"/>
      <c r="Q145" s="1296"/>
      <c r="R145" s="1296"/>
      <c r="S145" s="1296"/>
      <c r="T145" s="1297"/>
    </row>
    <row r="146" spans="1:20" ht="14" x14ac:dyDescent="0.3">
      <c r="A146" s="925"/>
      <c r="B146" s="1325"/>
      <c r="C146" s="932"/>
      <c r="D146" s="1325"/>
      <c r="E146" s="1293"/>
      <c r="F146" s="1294"/>
      <c r="G146" s="1295"/>
      <c r="N146" s="1296"/>
      <c r="O146" s="1296"/>
      <c r="P146" s="1296"/>
      <c r="Q146" s="1296"/>
      <c r="R146" s="1296"/>
      <c r="S146" s="1296"/>
      <c r="T146" s="1297"/>
    </row>
    <row r="147" spans="1:20" ht="14" x14ac:dyDescent="0.3">
      <c r="A147" s="925"/>
      <c r="B147" s="1325"/>
      <c r="C147" s="932"/>
      <c r="D147" s="1325"/>
      <c r="E147" s="1293"/>
      <c r="F147" s="1294"/>
      <c r="G147" s="1295"/>
      <c r="N147" s="1296"/>
      <c r="O147" s="1296"/>
      <c r="P147" s="1296"/>
      <c r="Q147" s="1296"/>
      <c r="R147" s="1296"/>
      <c r="S147" s="1296"/>
      <c r="T147" s="1297"/>
    </row>
    <row r="148" spans="1:20" ht="14" x14ac:dyDescent="0.3">
      <c r="A148" s="925"/>
      <c r="B148" s="1325"/>
      <c r="C148" s="932"/>
      <c r="D148" s="1325"/>
      <c r="E148" s="1293"/>
      <c r="F148" s="1294"/>
      <c r="G148" s="1295"/>
      <c r="N148" s="1296"/>
      <c r="O148" s="1296"/>
      <c r="P148" s="1296"/>
      <c r="Q148" s="1296"/>
      <c r="R148" s="1296"/>
      <c r="S148" s="1296"/>
      <c r="T148" s="1297"/>
    </row>
    <row r="149" spans="1:20" ht="14" x14ac:dyDescent="0.3">
      <c r="A149" s="925"/>
      <c r="B149" s="1325"/>
      <c r="C149" s="932"/>
      <c r="D149" s="1325"/>
      <c r="E149" s="1293"/>
      <c r="F149" s="1294"/>
      <c r="G149" s="1295"/>
      <c r="N149" s="1296"/>
      <c r="O149" s="1296"/>
      <c r="P149" s="1296"/>
      <c r="Q149" s="1296"/>
      <c r="R149" s="1296"/>
      <c r="S149" s="1296"/>
      <c r="T149" s="1297"/>
    </row>
    <row r="150" spans="1:20" ht="14" x14ac:dyDescent="0.3">
      <c r="A150" s="925"/>
      <c r="B150" s="1325"/>
      <c r="C150" s="932"/>
      <c r="D150" s="1325"/>
      <c r="E150" s="1293"/>
      <c r="F150" s="1294"/>
      <c r="G150" s="1295"/>
      <c r="N150" s="1296"/>
      <c r="O150" s="1296"/>
      <c r="P150" s="1296"/>
      <c r="Q150" s="1296"/>
      <c r="R150" s="1296"/>
      <c r="S150" s="1296"/>
      <c r="T150" s="1297"/>
    </row>
    <row r="151" spans="1:20" ht="14" x14ac:dyDescent="0.3">
      <c r="A151" s="925"/>
      <c r="B151" s="1325"/>
      <c r="C151" s="932"/>
      <c r="D151" s="1325"/>
      <c r="E151" s="1293"/>
      <c r="F151" s="1294"/>
      <c r="G151" s="1295"/>
      <c r="N151" s="1296"/>
      <c r="O151" s="1296"/>
      <c r="P151" s="1296"/>
      <c r="Q151" s="1296"/>
      <c r="R151" s="1296"/>
      <c r="S151" s="1296"/>
      <c r="T151" s="1297"/>
    </row>
    <row r="152" spans="1:20" ht="14" x14ac:dyDescent="0.3">
      <c r="A152" s="925"/>
      <c r="B152" s="1325"/>
      <c r="C152" s="932"/>
      <c r="D152" s="1325"/>
      <c r="E152" s="1293"/>
      <c r="F152" s="1294"/>
      <c r="G152" s="1295"/>
      <c r="N152" s="1296"/>
      <c r="O152" s="1296"/>
      <c r="P152" s="1296"/>
      <c r="Q152" s="1296"/>
      <c r="R152" s="1296"/>
      <c r="S152" s="1296"/>
      <c r="T152" s="1297"/>
    </row>
    <row r="153" spans="1:20" ht="14" x14ac:dyDescent="0.3">
      <c r="A153" s="925"/>
      <c r="B153" s="1325"/>
      <c r="C153" s="932"/>
      <c r="D153" s="1325"/>
      <c r="E153" s="1293"/>
      <c r="F153" s="1294"/>
      <c r="G153" s="1295"/>
      <c r="N153" s="1296"/>
      <c r="O153" s="1296"/>
      <c r="P153" s="1296"/>
      <c r="Q153" s="1296"/>
      <c r="R153" s="1296"/>
      <c r="S153" s="1296"/>
      <c r="T153" s="1297"/>
    </row>
    <row r="154" spans="1:20" ht="14" x14ac:dyDescent="0.3">
      <c r="A154" s="925"/>
      <c r="B154" s="1325"/>
      <c r="C154" s="932"/>
      <c r="D154" s="1325"/>
      <c r="E154" s="1293"/>
      <c r="F154" s="1294"/>
      <c r="G154" s="1295"/>
      <c r="N154" s="1296"/>
      <c r="O154" s="1296"/>
      <c r="P154" s="1296"/>
      <c r="Q154" s="1296"/>
      <c r="R154" s="1296"/>
      <c r="S154" s="1296"/>
      <c r="T154" s="1297"/>
    </row>
    <row r="155" spans="1:20" ht="14" x14ac:dyDescent="0.3">
      <c r="A155" s="925"/>
      <c r="B155" s="1325"/>
      <c r="C155" s="932"/>
      <c r="D155" s="1325"/>
      <c r="E155" s="1293"/>
      <c r="F155" s="1294"/>
      <c r="G155" s="1295"/>
      <c r="N155" s="1296"/>
      <c r="O155" s="1296"/>
      <c r="P155" s="1296"/>
      <c r="Q155" s="1296"/>
      <c r="R155" s="1296"/>
      <c r="S155" s="1296"/>
      <c r="T155" s="1297"/>
    </row>
    <row r="156" spans="1:20" ht="14" x14ac:dyDescent="0.3">
      <c r="A156" s="925"/>
      <c r="B156" s="1325"/>
      <c r="C156" s="932"/>
      <c r="D156" s="1325"/>
      <c r="E156" s="1293"/>
      <c r="F156" s="1294"/>
      <c r="G156" s="1295"/>
      <c r="N156" s="1296"/>
      <c r="O156" s="1296"/>
      <c r="P156" s="1296"/>
      <c r="Q156" s="1296"/>
      <c r="R156" s="1296"/>
      <c r="S156" s="1296"/>
      <c r="T156" s="1297"/>
    </row>
    <row r="157" spans="1:20" ht="14" x14ac:dyDescent="0.3">
      <c r="A157" s="925"/>
      <c r="B157" s="1325"/>
      <c r="C157" s="932"/>
      <c r="D157" s="1325"/>
      <c r="E157" s="1293"/>
      <c r="F157" s="1294"/>
      <c r="G157" s="1295"/>
      <c r="N157" s="1296"/>
      <c r="O157" s="1296"/>
      <c r="P157" s="1296"/>
      <c r="Q157" s="1296"/>
      <c r="R157" s="1296"/>
      <c r="S157" s="1296"/>
      <c r="T157" s="1297"/>
    </row>
    <row r="158" spans="1:20" ht="14" x14ac:dyDescent="0.3">
      <c r="A158" s="925"/>
      <c r="B158" s="1325"/>
      <c r="C158" s="932"/>
      <c r="D158" s="1325"/>
      <c r="E158" s="1293"/>
      <c r="F158" s="1294"/>
      <c r="G158" s="1295"/>
      <c r="N158" s="1296"/>
      <c r="O158" s="1296"/>
      <c r="P158" s="1296"/>
      <c r="Q158" s="1296"/>
      <c r="R158" s="1296"/>
      <c r="S158" s="1296"/>
      <c r="T158" s="1297"/>
    </row>
    <row r="159" spans="1:20" ht="14" x14ac:dyDescent="0.3">
      <c r="A159" s="925"/>
      <c r="B159" s="1325"/>
      <c r="C159" s="932"/>
      <c r="D159" s="1325"/>
      <c r="E159" s="1293"/>
      <c r="F159" s="1294"/>
      <c r="G159" s="1295"/>
      <c r="N159" s="1296"/>
      <c r="O159" s="1296"/>
      <c r="P159" s="1296"/>
      <c r="Q159" s="1296"/>
      <c r="R159" s="1296"/>
      <c r="S159" s="1296"/>
      <c r="T159" s="1297"/>
    </row>
    <row r="160" spans="1:20" ht="12.75" customHeight="1" x14ac:dyDescent="0.3">
      <c r="A160" s="783"/>
      <c r="B160" s="1332"/>
      <c r="C160" s="785"/>
      <c r="D160" s="1333"/>
      <c r="E160" s="1334"/>
      <c r="F160" s="1335"/>
      <c r="G160" s="1277"/>
      <c r="N160" s="1297"/>
      <c r="O160" s="1297"/>
      <c r="P160" s="1297"/>
      <c r="Q160" s="1297"/>
      <c r="R160" s="1297"/>
      <c r="S160" s="1297"/>
      <c r="T160" s="1297"/>
    </row>
    <row r="161" spans="1:7" ht="30" customHeight="1" x14ac:dyDescent="0.3">
      <c r="A161" s="2038" t="s">
        <v>1200</v>
      </c>
      <c r="B161" s="2038"/>
      <c r="C161" s="2038"/>
      <c r="D161" s="2038"/>
      <c r="E161" s="2038"/>
      <c r="F161" s="2038"/>
      <c r="G161" s="1336"/>
    </row>
  </sheetData>
  <mergeCells count="13">
    <mergeCell ref="A161:F161"/>
    <mergeCell ref="C3:E7"/>
    <mergeCell ref="C9:D9"/>
    <mergeCell ref="D56:F56"/>
    <mergeCell ref="A70:A75"/>
    <mergeCell ref="B70:B75"/>
    <mergeCell ref="D71:D75"/>
    <mergeCell ref="E71:E75"/>
    <mergeCell ref="D80:D90"/>
    <mergeCell ref="E80:E90"/>
    <mergeCell ref="A91:A94"/>
    <mergeCell ref="D91:D93"/>
    <mergeCell ref="E91:E93"/>
  </mergeCells>
  <pageMargins left="0.70866141732283472" right="0.70866141732283472" top="0.74803149606299213" bottom="0.74803149606299213" header="0.31496062992125984" footer="0.31496062992125984"/>
  <pageSetup paperSize="9" scale="71" fitToHeight="0" orientation="portrait" r:id="rId1"/>
  <headerFooter>
    <oddFooter>&amp;C&amp;P of &amp;N&amp;R&amp;A</oddFooter>
  </headerFooter>
  <rowBreaks count="2" manualBreakCount="2">
    <brk id="60" max="16383" man="1"/>
    <brk id="11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79998168889431442"/>
    <pageSetUpPr fitToPage="1"/>
  </sheetPr>
  <dimension ref="A1:AC189"/>
  <sheetViews>
    <sheetView tabSelected="1" view="pageBreakPreview" zoomScale="70" zoomScaleNormal="100" zoomScaleSheetLayoutView="70" workbookViewId="0">
      <selection activeCell="C74" sqref="C74"/>
    </sheetView>
  </sheetViews>
  <sheetFormatPr defaultRowHeight="12.5" x14ac:dyDescent="0.25"/>
  <cols>
    <col min="1" max="2" width="9.7265625" style="1180" customWidth="1"/>
    <col min="3" max="3" width="43.7265625" style="1180" customWidth="1"/>
    <col min="4" max="4" width="8.26953125" style="1180" customWidth="1"/>
    <col min="5" max="5" width="10.26953125" style="1412" customWidth="1"/>
    <col min="6" max="6" width="16.7265625" style="1413" customWidth="1"/>
    <col min="7" max="7" width="15.7265625" style="1413" customWidth="1"/>
    <col min="8" max="29" width="8.453125" style="1180" customWidth="1"/>
    <col min="30" max="256" width="9.1796875" style="1180"/>
    <col min="257" max="258" width="9.7265625" style="1180" customWidth="1"/>
    <col min="259" max="259" width="43.7265625" style="1180" customWidth="1"/>
    <col min="260" max="260" width="8.26953125" style="1180" customWidth="1"/>
    <col min="261" max="261" width="10.26953125" style="1180" customWidth="1"/>
    <col min="262" max="262" width="14.453125" style="1180" customWidth="1"/>
    <col min="263" max="263" width="15.7265625" style="1180" customWidth="1"/>
    <col min="264" max="285" width="8.453125" style="1180" customWidth="1"/>
    <col min="286" max="512" width="9.1796875" style="1180"/>
    <col min="513" max="514" width="9.7265625" style="1180" customWidth="1"/>
    <col min="515" max="515" width="43.7265625" style="1180" customWidth="1"/>
    <col min="516" max="516" width="8.26953125" style="1180" customWidth="1"/>
    <col min="517" max="517" width="10.26953125" style="1180" customWidth="1"/>
    <col min="518" max="518" width="14.453125" style="1180" customWidth="1"/>
    <col min="519" max="519" width="15.7265625" style="1180" customWidth="1"/>
    <col min="520" max="541" width="8.453125" style="1180" customWidth="1"/>
    <col min="542" max="768" width="9.1796875" style="1180"/>
    <col min="769" max="770" width="9.7265625" style="1180" customWidth="1"/>
    <col min="771" max="771" width="43.7265625" style="1180" customWidth="1"/>
    <col min="772" max="772" width="8.26953125" style="1180" customWidth="1"/>
    <col min="773" max="773" width="10.26953125" style="1180" customWidth="1"/>
    <col min="774" max="774" width="14.453125" style="1180" customWidth="1"/>
    <col min="775" max="775" width="15.7265625" style="1180" customWidth="1"/>
    <col min="776" max="797" width="8.453125" style="1180" customWidth="1"/>
    <col min="798" max="1024" width="9.1796875" style="1180"/>
    <col min="1025" max="1026" width="9.7265625" style="1180" customWidth="1"/>
    <col min="1027" max="1027" width="43.7265625" style="1180" customWidth="1"/>
    <col min="1028" max="1028" width="8.26953125" style="1180" customWidth="1"/>
    <col min="1029" max="1029" width="10.26953125" style="1180" customWidth="1"/>
    <col min="1030" max="1030" width="14.453125" style="1180" customWidth="1"/>
    <col min="1031" max="1031" width="15.7265625" style="1180" customWidth="1"/>
    <col min="1032" max="1053" width="8.453125" style="1180" customWidth="1"/>
    <col min="1054" max="1280" width="9.1796875" style="1180"/>
    <col min="1281" max="1282" width="9.7265625" style="1180" customWidth="1"/>
    <col min="1283" max="1283" width="43.7265625" style="1180" customWidth="1"/>
    <col min="1284" max="1284" width="8.26953125" style="1180" customWidth="1"/>
    <col min="1285" max="1285" width="10.26953125" style="1180" customWidth="1"/>
    <col min="1286" max="1286" width="14.453125" style="1180" customWidth="1"/>
    <col min="1287" max="1287" width="15.7265625" style="1180" customWidth="1"/>
    <col min="1288" max="1309" width="8.453125" style="1180" customWidth="1"/>
    <col min="1310" max="1536" width="9.1796875" style="1180"/>
    <col min="1537" max="1538" width="9.7265625" style="1180" customWidth="1"/>
    <col min="1539" max="1539" width="43.7265625" style="1180" customWidth="1"/>
    <col min="1540" max="1540" width="8.26953125" style="1180" customWidth="1"/>
    <col min="1541" max="1541" width="10.26953125" style="1180" customWidth="1"/>
    <col min="1542" max="1542" width="14.453125" style="1180" customWidth="1"/>
    <col min="1543" max="1543" width="15.7265625" style="1180" customWidth="1"/>
    <col min="1544" max="1565" width="8.453125" style="1180" customWidth="1"/>
    <col min="1566" max="1792" width="9.1796875" style="1180"/>
    <col min="1793" max="1794" width="9.7265625" style="1180" customWidth="1"/>
    <col min="1795" max="1795" width="43.7265625" style="1180" customWidth="1"/>
    <col min="1796" max="1796" width="8.26953125" style="1180" customWidth="1"/>
    <col min="1797" max="1797" width="10.26953125" style="1180" customWidth="1"/>
    <col min="1798" max="1798" width="14.453125" style="1180" customWidth="1"/>
    <col min="1799" max="1799" width="15.7265625" style="1180" customWidth="1"/>
    <col min="1800" max="1821" width="8.453125" style="1180" customWidth="1"/>
    <col min="1822" max="2048" width="9.1796875" style="1180"/>
    <col min="2049" max="2050" width="9.7265625" style="1180" customWidth="1"/>
    <col min="2051" max="2051" width="43.7265625" style="1180" customWidth="1"/>
    <col min="2052" max="2052" width="8.26953125" style="1180" customWidth="1"/>
    <col min="2053" max="2053" width="10.26953125" style="1180" customWidth="1"/>
    <col min="2054" max="2054" width="14.453125" style="1180" customWidth="1"/>
    <col min="2055" max="2055" width="15.7265625" style="1180" customWidth="1"/>
    <col min="2056" max="2077" width="8.453125" style="1180" customWidth="1"/>
    <col min="2078" max="2304" width="9.1796875" style="1180"/>
    <col min="2305" max="2306" width="9.7265625" style="1180" customWidth="1"/>
    <col min="2307" max="2307" width="43.7265625" style="1180" customWidth="1"/>
    <col min="2308" max="2308" width="8.26953125" style="1180" customWidth="1"/>
    <col min="2309" max="2309" width="10.26953125" style="1180" customWidth="1"/>
    <col min="2310" max="2310" width="14.453125" style="1180" customWidth="1"/>
    <col min="2311" max="2311" width="15.7265625" style="1180" customWidth="1"/>
    <col min="2312" max="2333" width="8.453125" style="1180" customWidth="1"/>
    <col min="2334" max="2560" width="9.1796875" style="1180"/>
    <col min="2561" max="2562" width="9.7265625" style="1180" customWidth="1"/>
    <col min="2563" max="2563" width="43.7265625" style="1180" customWidth="1"/>
    <col min="2564" max="2564" width="8.26953125" style="1180" customWidth="1"/>
    <col min="2565" max="2565" width="10.26953125" style="1180" customWidth="1"/>
    <col min="2566" max="2566" width="14.453125" style="1180" customWidth="1"/>
    <col min="2567" max="2567" width="15.7265625" style="1180" customWidth="1"/>
    <col min="2568" max="2589" width="8.453125" style="1180" customWidth="1"/>
    <col min="2590" max="2816" width="9.1796875" style="1180"/>
    <col min="2817" max="2818" width="9.7265625" style="1180" customWidth="1"/>
    <col min="2819" max="2819" width="43.7265625" style="1180" customWidth="1"/>
    <col min="2820" max="2820" width="8.26953125" style="1180" customWidth="1"/>
    <col min="2821" max="2821" width="10.26953125" style="1180" customWidth="1"/>
    <col min="2822" max="2822" width="14.453125" style="1180" customWidth="1"/>
    <col min="2823" max="2823" width="15.7265625" style="1180" customWidth="1"/>
    <col min="2824" max="2845" width="8.453125" style="1180" customWidth="1"/>
    <col min="2846" max="3072" width="9.1796875" style="1180"/>
    <col min="3073" max="3074" width="9.7265625" style="1180" customWidth="1"/>
    <col min="3075" max="3075" width="43.7265625" style="1180" customWidth="1"/>
    <col min="3076" max="3076" width="8.26953125" style="1180" customWidth="1"/>
    <col min="3077" max="3077" width="10.26953125" style="1180" customWidth="1"/>
    <col min="3078" max="3078" width="14.453125" style="1180" customWidth="1"/>
    <col min="3079" max="3079" width="15.7265625" style="1180" customWidth="1"/>
    <col min="3080" max="3101" width="8.453125" style="1180" customWidth="1"/>
    <col min="3102" max="3328" width="9.1796875" style="1180"/>
    <col min="3329" max="3330" width="9.7265625" style="1180" customWidth="1"/>
    <col min="3331" max="3331" width="43.7265625" style="1180" customWidth="1"/>
    <col min="3332" max="3332" width="8.26953125" style="1180" customWidth="1"/>
    <col min="3333" max="3333" width="10.26953125" style="1180" customWidth="1"/>
    <col min="3334" max="3334" width="14.453125" style="1180" customWidth="1"/>
    <col min="3335" max="3335" width="15.7265625" style="1180" customWidth="1"/>
    <col min="3336" max="3357" width="8.453125" style="1180" customWidth="1"/>
    <col min="3358" max="3584" width="9.1796875" style="1180"/>
    <col min="3585" max="3586" width="9.7265625" style="1180" customWidth="1"/>
    <col min="3587" max="3587" width="43.7265625" style="1180" customWidth="1"/>
    <col min="3588" max="3588" width="8.26953125" style="1180" customWidth="1"/>
    <col min="3589" max="3589" width="10.26953125" style="1180" customWidth="1"/>
    <col min="3590" max="3590" width="14.453125" style="1180" customWidth="1"/>
    <col min="3591" max="3591" width="15.7265625" style="1180" customWidth="1"/>
    <col min="3592" max="3613" width="8.453125" style="1180" customWidth="1"/>
    <col min="3614" max="3840" width="9.1796875" style="1180"/>
    <col min="3841" max="3842" width="9.7265625" style="1180" customWidth="1"/>
    <col min="3843" max="3843" width="43.7265625" style="1180" customWidth="1"/>
    <col min="3844" max="3844" width="8.26953125" style="1180" customWidth="1"/>
    <col min="3845" max="3845" width="10.26953125" style="1180" customWidth="1"/>
    <col min="3846" max="3846" width="14.453125" style="1180" customWidth="1"/>
    <col min="3847" max="3847" width="15.7265625" style="1180" customWidth="1"/>
    <col min="3848" max="3869" width="8.453125" style="1180" customWidth="1"/>
    <col min="3870" max="4096" width="9.1796875" style="1180"/>
    <col min="4097" max="4098" width="9.7265625" style="1180" customWidth="1"/>
    <col min="4099" max="4099" width="43.7265625" style="1180" customWidth="1"/>
    <col min="4100" max="4100" width="8.26953125" style="1180" customWidth="1"/>
    <col min="4101" max="4101" width="10.26953125" style="1180" customWidth="1"/>
    <col min="4102" max="4102" width="14.453125" style="1180" customWidth="1"/>
    <col min="4103" max="4103" width="15.7265625" style="1180" customWidth="1"/>
    <col min="4104" max="4125" width="8.453125" style="1180" customWidth="1"/>
    <col min="4126" max="4352" width="9.1796875" style="1180"/>
    <col min="4353" max="4354" width="9.7265625" style="1180" customWidth="1"/>
    <col min="4355" max="4355" width="43.7265625" style="1180" customWidth="1"/>
    <col min="4356" max="4356" width="8.26953125" style="1180" customWidth="1"/>
    <col min="4357" max="4357" width="10.26953125" style="1180" customWidth="1"/>
    <col min="4358" max="4358" width="14.453125" style="1180" customWidth="1"/>
    <col min="4359" max="4359" width="15.7265625" style="1180" customWidth="1"/>
    <col min="4360" max="4381" width="8.453125" style="1180" customWidth="1"/>
    <col min="4382" max="4608" width="9.1796875" style="1180"/>
    <col min="4609" max="4610" width="9.7265625" style="1180" customWidth="1"/>
    <col min="4611" max="4611" width="43.7265625" style="1180" customWidth="1"/>
    <col min="4612" max="4612" width="8.26953125" style="1180" customWidth="1"/>
    <col min="4613" max="4613" width="10.26953125" style="1180" customWidth="1"/>
    <col min="4614" max="4614" width="14.453125" style="1180" customWidth="1"/>
    <col min="4615" max="4615" width="15.7265625" style="1180" customWidth="1"/>
    <col min="4616" max="4637" width="8.453125" style="1180" customWidth="1"/>
    <col min="4638" max="4864" width="9.1796875" style="1180"/>
    <col min="4865" max="4866" width="9.7265625" style="1180" customWidth="1"/>
    <col min="4867" max="4867" width="43.7265625" style="1180" customWidth="1"/>
    <col min="4868" max="4868" width="8.26953125" style="1180" customWidth="1"/>
    <col min="4869" max="4869" width="10.26953125" style="1180" customWidth="1"/>
    <col min="4870" max="4870" width="14.453125" style="1180" customWidth="1"/>
    <col min="4871" max="4871" width="15.7265625" style="1180" customWidth="1"/>
    <col min="4872" max="4893" width="8.453125" style="1180" customWidth="1"/>
    <col min="4894" max="5120" width="9.1796875" style="1180"/>
    <col min="5121" max="5122" width="9.7265625" style="1180" customWidth="1"/>
    <col min="5123" max="5123" width="43.7265625" style="1180" customWidth="1"/>
    <col min="5124" max="5124" width="8.26953125" style="1180" customWidth="1"/>
    <col min="5125" max="5125" width="10.26953125" style="1180" customWidth="1"/>
    <col min="5126" max="5126" width="14.453125" style="1180" customWidth="1"/>
    <col min="5127" max="5127" width="15.7265625" style="1180" customWidth="1"/>
    <col min="5128" max="5149" width="8.453125" style="1180" customWidth="1"/>
    <col min="5150" max="5376" width="9.1796875" style="1180"/>
    <col min="5377" max="5378" width="9.7265625" style="1180" customWidth="1"/>
    <col min="5379" max="5379" width="43.7265625" style="1180" customWidth="1"/>
    <col min="5380" max="5380" width="8.26953125" style="1180" customWidth="1"/>
    <col min="5381" max="5381" width="10.26953125" style="1180" customWidth="1"/>
    <col min="5382" max="5382" width="14.453125" style="1180" customWidth="1"/>
    <col min="5383" max="5383" width="15.7265625" style="1180" customWidth="1"/>
    <col min="5384" max="5405" width="8.453125" style="1180" customWidth="1"/>
    <col min="5406" max="5632" width="9.1796875" style="1180"/>
    <col min="5633" max="5634" width="9.7265625" style="1180" customWidth="1"/>
    <col min="5635" max="5635" width="43.7265625" style="1180" customWidth="1"/>
    <col min="5636" max="5636" width="8.26953125" style="1180" customWidth="1"/>
    <col min="5637" max="5637" width="10.26953125" style="1180" customWidth="1"/>
    <col min="5638" max="5638" width="14.453125" style="1180" customWidth="1"/>
    <col min="5639" max="5639" width="15.7265625" style="1180" customWidth="1"/>
    <col min="5640" max="5661" width="8.453125" style="1180" customWidth="1"/>
    <col min="5662" max="5888" width="9.1796875" style="1180"/>
    <col min="5889" max="5890" width="9.7265625" style="1180" customWidth="1"/>
    <col min="5891" max="5891" width="43.7265625" style="1180" customWidth="1"/>
    <col min="5892" max="5892" width="8.26953125" style="1180" customWidth="1"/>
    <col min="5893" max="5893" width="10.26953125" style="1180" customWidth="1"/>
    <col min="5894" max="5894" width="14.453125" style="1180" customWidth="1"/>
    <col min="5895" max="5895" width="15.7265625" style="1180" customWidth="1"/>
    <col min="5896" max="5917" width="8.453125" style="1180" customWidth="1"/>
    <col min="5918" max="6144" width="9.1796875" style="1180"/>
    <col min="6145" max="6146" width="9.7265625" style="1180" customWidth="1"/>
    <col min="6147" max="6147" width="43.7265625" style="1180" customWidth="1"/>
    <col min="6148" max="6148" width="8.26953125" style="1180" customWidth="1"/>
    <col min="6149" max="6149" width="10.26953125" style="1180" customWidth="1"/>
    <col min="6150" max="6150" width="14.453125" style="1180" customWidth="1"/>
    <col min="6151" max="6151" width="15.7265625" style="1180" customWidth="1"/>
    <col min="6152" max="6173" width="8.453125" style="1180" customWidth="1"/>
    <col min="6174" max="6400" width="9.1796875" style="1180"/>
    <col min="6401" max="6402" width="9.7265625" style="1180" customWidth="1"/>
    <col min="6403" max="6403" width="43.7265625" style="1180" customWidth="1"/>
    <col min="6404" max="6404" width="8.26953125" style="1180" customWidth="1"/>
    <col min="6405" max="6405" width="10.26953125" style="1180" customWidth="1"/>
    <col min="6406" max="6406" width="14.453125" style="1180" customWidth="1"/>
    <col min="6407" max="6407" width="15.7265625" style="1180" customWidth="1"/>
    <col min="6408" max="6429" width="8.453125" style="1180" customWidth="1"/>
    <col min="6430" max="6656" width="9.1796875" style="1180"/>
    <col min="6657" max="6658" width="9.7265625" style="1180" customWidth="1"/>
    <col min="6659" max="6659" width="43.7265625" style="1180" customWidth="1"/>
    <col min="6660" max="6660" width="8.26953125" style="1180" customWidth="1"/>
    <col min="6661" max="6661" width="10.26953125" style="1180" customWidth="1"/>
    <col min="6662" max="6662" width="14.453125" style="1180" customWidth="1"/>
    <col min="6663" max="6663" width="15.7265625" style="1180" customWidth="1"/>
    <col min="6664" max="6685" width="8.453125" style="1180" customWidth="1"/>
    <col min="6686" max="6912" width="9.1796875" style="1180"/>
    <col min="6913" max="6914" width="9.7265625" style="1180" customWidth="1"/>
    <col min="6915" max="6915" width="43.7265625" style="1180" customWidth="1"/>
    <col min="6916" max="6916" width="8.26953125" style="1180" customWidth="1"/>
    <col min="6917" max="6917" width="10.26953125" style="1180" customWidth="1"/>
    <col min="6918" max="6918" width="14.453125" style="1180" customWidth="1"/>
    <col min="6919" max="6919" width="15.7265625" style="1180" customWidth="1"/>
    <col min="6920" max="6941" width="8.453125" style="1180" customWidth="1"/>
    <col min="6942" max="7168" width="9.1796875" style="1180"/>
    <col min="7169" max="7170" width="9.7265625" style="1180" customWidth="1"/>
    <col min="7171" max="7171" width="43.7265625" style="1180" customWidth="1"/>
    <col min="7172" max="7172" width="8.26953125" style="1180" customWidth="1"/>
    <col min="7173" max="7173" width="10.26953125" style="1180" customWidth="1"/>
    <col min="7174" max="7174" width="14.453125" style="1180" customWidth="1"/>
    <col min="7175" max="7175" width="15.7265625" style="1180" customWidth="1"/>
    <col min="7176" max="7197" width="8.453125" style="1180" customWidth="1"/>
    <col min="7198" max="7424" width="9.1796875" style="1180"/>
    <col min="7425" max="7426" width="9.7265625" style="1180" customWidth="1"/>
    <col min="7427" max="7427" width="43.7265625" style="1180" customWidth="1"/>
    <col min="7428" max="7428" width="8.26953125" style="1180" customWidth="1"/>
    <col min="7429" max="7429" width="10.26953125" style="1180" customWidth="1"/>
    <col min="7430" max="7430" width="14.453125" style="1180" customWidth="1"/>
    <col min="7431" max="7431" width="15.7265625" style="1180" customWidth="1"/>
    <col min="7432" max="7453" width="8.453125" style="1180" customWidth="1"/>
    <col min="7454" max="7680" width="9.1796875" style="1180"/>
    <col min="7681" max="7682" width="9.7265625" style="1180" customWidth="1"/>
    <col min="7683" max="7683" width="43.7265625" style="1180" customWidth="1"/>
    <col min="7684" max="7684" width="8.26953125" style="1180" customWidth="1"/>
    <col min="7685" max="7685" width="10.26953125" style="1180" customWidth="1"/>
    <col min="7686" max="7686" width="14.453125" style="1180" customWidth="1"/>
    <col min="7687" max="7687" width="15.7265625" style="1180" customWidth="1"/>
    <col min="7688" max="7709" width="8.453125" style="1180" customWidth="1"/>
    <col min="7710" max="7936" width="9.1796875" style="1180"/>
    <col min="7937" max="7938" width="9.7265625" style="1180" customWidth="1"/>
    <col min="7939" max="7939" width="43.7265625" style="1180" customWidth="1"/>
    <col min="7940" max="7940" width="8.26953125" style="1180" customWidth="1"/>
    <col min="7941" max="7941" width="10.26953125" style="1180" customWidth="1"/>
    <col min="7942" max="7942" width="14.453125" style="1180" customWidth="1"/>
    <col min="7943" max="7943" width="15.7265625" style="1180" customWidth="1"/>
    <col min="7944" max="7965" width="8.453125" style="1180" customWidth="1"/>
    <col min="7966" max="8192" width="9.1796875" style="1180"/>
    <col min="8193" max="8194" width="9.7265625" style="1180" customWidth="1"/>
    <col min="8195" max="8195" width="43.7265625" style="1180" customWidth="1"/>
    <col min="8196" max="8196" width="8.26953125" style="1180" customWidth="1"/>
    <col min="8197" max="8197" width="10.26953125" style="1180" customWidth="1"/>
    <col min="8198" max="8198" width="14.453125" style="1180" customWidth="1"/>
    <col min="8199" max="8199" width="15.7265625" style="1180" customWidth="1"/>
    <col min="8200" max="8221" width="8.453125" style="1180" customWidth="1"/>
    <col min="8222" max="8448" width="9.1796875" style="1180"/>
    <col min="8449" max="8450" width="9.7265625" style="1180" customWidth="1"/>
    <col min="8451" max="8451" width="43.7265625" style="1180" customWidth="1"/>
    <col min="8452" max="8452" width="8.26953125" style="1180" customWidth="1"/>
    <col min="8453" max="8453" width="10.26953125" style="1180" customWidth="1"/>
    <col min="8454" max="8454" width="14.453125" style="1180" customWidth="1"/>
    <col min="8455" max="8455" width="15.7265625" style="1180" customWidth="1"/>
    <col min="8456" max="8477" width="8.453125" style="1180" customWidth="1"/>
    <col min="8478" max="8704" width="9.1796875" style="1180"/>
    <col min="8705" max="8706" width="9.7265625" style="1180" customWidth="1"/>
    <col min="8707" max="8707" width="43.7265625" style="1180" customWidth="1"/>
    <col min="8708" max="8708" width="8.26953125" style="1180" customWidth="1"/>
    <col min="8709" max="8709" width="10.26953125" style="1180" customWidth="1"/>
    <col min="8710" max="8710" width="14.453125" style="1180" customWidth="1"/>
    <col min="8711" max="8711" width="15.7265625" style="1180" customWidth="1"/>
    <col min="8712" max="8733" width="8.453125" style="1180" customWidth="1"/>
    <col min="8734" max="8960" width="9.1796875" style="1180"/>
    <col min="8961" max="8962" width="9.7265625" style="1180" customWidth="1"/>
    <col min="8963" max="8963" width="43.7265625" style="1180" customWidth="1"/>
    <col min="8964" max="8964" width="8.26953125" style="1180" customWidth="1"/>
    <col min="8965" max="8965" width="10.26953125" style="1180" customWidth="1"/>
    <col min="8966" max="8966" width="14.453125" style="1180" customWidth="1"/>
    <col min="8967" max="8967" width="15.7265625" style="1180" customWidth="1"/>
    <col min="8968" max="8989" width="8.453125" style="1180" customWidth="1"/>
    <col min="8990" max="9216" width="9.1796875" style="1180"/>
    <col min="9217" max="9218" width="9.7265625" style="1180" customWidth="1"/>
    <col min="9219" max="9219" width="43.7265625" style="1180" customWidth="1"/>
    <col min="9220" max="9220" width="8.26953125" style="1180" customWidth="1"/>
    <col min="9221" max="9221" width="10.26953125" style="1180" customWidth="1"/>
    <col min="9222" max="9222" width="14.453125" style="1180" customWidth="1"/>
    <col min="9223" max="9223" width="15.7265625" style="1180" customWidth="1"/>
    <col min="9224" max="9245" width="8.453125" style="1180" customWidth="1"/>
    <col min="9246" max="9472" width="9.1796875" style="1180"/>
    <col min="9473" max="9474" width="9.7265625" style="1180" customWidth="1"/>
    <col min="9475" max="9475" width="43.7265625" style="1180" customWidth="1"/>
    <col min="9476" max="9476" width="8.26953125" style="1180" customWidth="1"/>
    <col min="9477" max="9477" width="10.26953125" style="1180" customWidth="1"/>
    <col min="9478" max="9478" width="14.453125" style="1180" customWidth="1"/>
    <col min="9479" max="9479" width="15.7265625" style="1180" customWidth="1"/>
    <col min="9480" max="9501" width="8.453125" style="1180" customWidth="1"/>
    <col min="9502" max="9728" width="9.1796875" style="1180"/>
    <col min="9729" max="9730" width="9.7265625" style="1180" customWidth="1"/>
    <col min="9731" max="9731" width="43.7265625" style="1180" customWidth="1"/>
    <col min="9732" max="9732" width="8.26953125" style="1180" customWidth="1"/>
    <col min="9733" max="9733" width="10.26953125" style="1180" customWidth="1"/>
    <col min="9734" max="9734" width="14.453125" style="1180" customWidth="1"/>
    <col min="9735" max="9735" width="15.7265625" style="1180" customWidth="1"/>
    <col min="9736" max="9757" width="8.453125" style="1180" customWidth="1"/>
    <col min="9758" max="9984" width="9.1796875" style="1180"/>
    <col min="9985" max="9986" width="9.7265625" style="1180" customWidth="1"/>
    <col min="9987" max="9987" width="43.7265625" style="1180" customWidth="1"/>
    <col min="9988" max="9988" width="8.26953125" style="1180" customWidth="1"/>
    <col min="9989" max="9989" width="10.26953125" style="1180" customWidth="1"/>
    <col min="9990" max="9990" width="14.453125" style="1180" customWidth="1"/>
    <col min="9991" max="9991" width="15.7265625" style="1180" customWidth="1"/>
    <col min="9992" max="10013" width="8.453125" style="1180" customWidth="1"/>
    <col min="10014" max="10240" width="9.1796875" style="1180"/>
    <col min="10241" max="10242" width="9.7265625" style="1180" customWidth="1"/>
    <col min="10243" max="10243" width="43.7265625" style="1180" customWidth="1"/>
    <col min="10244" max="10244" width="8.26953125" style="1180" customWidth="1"/>
    <col min="10245" max="10245" width="10.26953125" style="1180" customWidth="1"/>
    <col min="10246" max="10246" width="14.453125" style="1180" customWidth="1"/>
    <col min="10247" max="10247" width="15.7265625" style="1180" customWidth="1"/>
    <col min="10248" max="10269" width="8.453125" style="1180" customWidth="1"/>
    <col min="10270" max="10496" width="9.1796875" style="1180"/>
    <col min="10497" max="10498" width="9.7265625" style="1180" customWidth="1"/>
    <col min="10499" max="10499" width="43.7265625" style="1180" customWidth="1"/>
    <col min="10500" max="10500" width="8.26953125" style="1180" customWidth="1"/>
    <col min="10501" max="10501" width="10.26953125" style="1180" customWidth="1"/>
    <col min="10502" max="10502" width="14.453125" style="1180" customWidth="1"/>
    <col min="10503" max="10503" width="15.7265625" style="1180" customWidth="1"/>
    <col min="10504" max="10525" width="8.453125" style="1180" customWidth="1"/>
    <col min="10526" max="10752" width="9.1796875" style="1180"/>
    <col min="10753" max="10754" width="9.7265625" style="1180" customWidth="1"/>
    <col min="10755" max="10755" width="43.7265625" style="1180" customWidth="1"/>
    <col min="10756" max="10756" width="8.26953125" style="1180" customWidth="1"/>
    <col min="10757" max="10757" width="10.26953125" style="1180" customWidth="1"/>
    <col min="10758" max="10758" width="14.453125" style="1180" customWidth="1"/>
    <col min="10759" max="10759" width="15.7265625" style="1180" customWidth="1"/>
    <col min="10760" max="10781" width="8.453125" style="1180" customWidth="1"/>
    <col min="10782" max="11008" width="9.1796875" style="1180"/>
    <col min="11009" max="11010" width="9.7265625" style="1180" customWidth="1"/>
    <col min="11011" max="11011" width="43.7265625" style="1180" customWidth="1"/>
    <col min="11012" max="11012" width="8.26953125" style="1180" customWidth="1"/>
    <col min="11013" max="11013" width="10.26953125" style="1180" customWidth="1"/>
    <col min="11014" max="11014" width="14.453125" style="1180" customWidth="1"/>
    <col min="11015" max="11015" width="15.7265625" style="1180" customWidth="1"/>
    <col min="11016" max="11037" width="8.453125" style="1180" customWidth="1"/>
    <col min="11038" max="11264" width="9.1796875" style="1180"/>
    <col min="11265" max="11266" width="9.7265625" style="1180" customWidth="1"/>
    <col min="11267" max="11267" width="43.7265625" style="1180" customWidth="1"/>
    <col min="11268" max="11268" width="8.26953125" style="1180" customWidth="1"/>
    <col min="11269" max="11269" width="10.26953125" style="1180" customWidth="1"/>
    <col min="11270" max="11270" width="14.453125" style="1180" customWidth="1"/>
    <col min="11271" max="11271" width="15.7265625" style="1180" customWidth="1"/>
    <col min="11272" max="11293" width="8.453125" style="1180" customWidth="1"/>
    <col min="11294" max="11520" width="9.1796875" style="1180"/>
    <col min="11521" max="11522" width="9.7265625" style="1180" customWidth="1"/>
    <col min="11523" max="11523" width="43.7265625" style="1180" customWidth="1"/>
    <col min="11524" max="11524" width="8.26953125" style="1180" customWidth="1"/>
    <col min="11525" max="11525" width="10.26953125" style="1180" customWidth="1"/>
    <col min="11526" max="11526" width="14.453125" style="1180" customWidth="1"/>
    <col min="11527" max="11527" width="15.7265625" style="1180" customWidth="1"/>
    <col min="11528" max="11549" width="8.453125" style="1180" customWidth="1"/>
    <col min="11550" max="11776" width="9.1796875" style="1180"/>
    <col min="11777" max="11778" width="9.7265625" style="1180" customWidth="1"/>
    <col min="11779" max="11779" width="43.7265625" style="1180" customWidth="1"/>
    <col min="11780" max="11780" width="8.26953125" style="1180" customWidth="1"/>
    <col min="11781" max="11781" width="10.26953125" style="1180" customWidth="1"/>
    <col min="11782" max="11782" width="14.453125" style="1180" customWidth="1"/>
    <col min="11783" max="11783" width="15.7265625" style="1180" customWidth="1"/>
    <col min="11784" max="11805" width="8.453125" style="1180" customWidth="1"/>
    <col min="11806" max="12032" width="9.1796875" style="1180"/>
    <col min="12033" max="12034" width="9.7265625" style="1180" customWidth="1"/>
    <col min="12035" max="12035" width="43.7265625" style="1180" customWidth="1"/>
    <col min="12036" max="12036" width="8.26953125" style="1180" customWidth="1"/>
    <col min="12037" max="12037" width="10.26953125" style="1180" customWidth="1"/>
    <col min="12038" max="12038" width="14.453125" style="1180" customWidth="1"/>
    <col min="12039" max="12039" width="15.7265625" style="1180" customWidth="1"/>
    <col min="12040" max="12061" width="8.453125" style="1180" customWidth="1"/>
    <col min="12062" max="12288" width="9.1796875" style="1180"/>
    <col min="12289" max="12290" width="9.7265625" style="1180" customWidth="1"/>
    <col min="12291" max="12291" width="43.7265625" style="1180" customWidth="1"/>
    <col min="12292" max="12292" width="8.26953125" style="1180" customWidth="1"/>
    <col min="12293" max="12293" width="10.26953125" style="1180" customWidth="1"/>
    <col min="12294" max="12294" width="14.453125" style="1180" customWidth="1"/>
    <col min="12295" max="12295" width="15.7265625" style="1180" customWidth="1"/>
    <col min="12296" max="12317" width="8.453125" style="1180" customWidth="1"/>
    <col min="12318" max="12544" width="9.1796875" style="1180"/>
    <col min="12545" max="12546" width="9.7265625" style="1180" customWidth="1"/>
    <col min="12547" max="12547" width="43.7265625" style="1180" customWidth="1"/>
    <col min="12548" max="12548" width="8.26953125" style="1180" customWidth="1"/>
    <col min="12549" max="12549" width="10.26953125" style="1180" customWidth="1"/>
    <col min="12550" max="12550" width="14.453125" style="1180" customWidth="1"/>
    <col min="12551" max="12551" width="15.7265625" style="1180" customWidth="1"/>
    <col min="12552" max="12573" width="8.453125" style="1180" customWidth="1"/>
    <col min="12574" max="12800" width="9.1796875" style="1180"/>
    <col min="12801" max="12802" width="9.7265625" style="1180" customWidth="1"/>
    <col min="12803" max="12803" width="43.7265625" style="1180" customWidth="1"/>
    <col min="12804" max="12804" width="8.26953125" style="1180" customWidth="1"/>
    <col min="12805" max="12805" width="10.26953125" style="1180" customWidth="1"/>
    <col min="12806" max="12806" width="14.453125" style="1180" customWidth="1"/>
    <col min="12807" max="12807" width="15.7265625" style="1180" customWidth="1"/>
    <col min="12808" max="12829" width="8.453125" style="1180" customWidth="1"/>
    <col min="12830" max="13056" width="9.1796875" style="1180"/>
    <col min="13057" max="13058" width="9.7265625" style="1180" customWidth="1"/>
    <col min="13059" max="13059" width="43.7265625" style="1180" customWidth="1"/>
    <col min="13060" max="13060" width="8.26953125" style="1180" customWidth="1"/>
    <col min="13061" max="13061" width="10.26953125" style="1180" customWidth="1"/>
    <col min="13062" max="13062" width="14.453125" style="1180" customWidth="1"/>
    <col min="13063" max="13063" width="15.7265625" style="1180" customWidth="1"/>
    <col min="13064" max="13085" width="8.453125" style="1180" customWidth="1"/>
    <col min="13086" max="13312" width="9.1796875" style="1180"/>
    <col min="13313" max="13314" width="9.7265625" style="1180" customWidth="1"/>
    <col min="13315" max="13315" width="43.7265625" style="1180" customWidth="1"/>
    <col min="13316" max="13316" width="8.26953125" style="1180" customWidth="1"/>
    <col min="13317" max="13317" width="10.26953125" style="1180" customWidth="1"/>
    <col min="13318" max="13318" width="14.453125" style="1180" customWidth="1"/>
    <col min="13319" max="13319" width="15.7265625" style="1180" customWidth="1"/>
    <col min="13320" max="13341" width="8.453125" style="1180" customWidth="1"/>
    <col min="13342" max="13568" width="9.1796875" style="1180"/>
    <col min="13569" max="13570" width="9.7265625" style="1180" customWidth="1"/>
    <col min="13571" max="13571" width="43.7265625" style="1180" customWidth="1"/>
    <col min="13572" max="13572" width="8.26953125" style="1180" customWidth="1"/>
    <col min="13573" max="13573" width="10.26953125" style="1180" customWidth="1"/>
    <col min="13574" max="13574" width="14.453125" style="1180" customWidth="1"/>
    <col min="13575" max="13575" width="15.7265625" style="1180" customWidth="1"/>
    <col min="13576" max="13597" width="8.453125" style="1180" customWidth="1"/>
    <col min="13598" max="13824" width="9.1796875" style="1180"/>
    <col min="13825" max="13826" width="9.7265625" style="1180" customWidth="1"/>
    <col min="13827" max="13827" width="43.7265625" style="1180" customWidth="1"/>
    <col min="13828" max="13828" width="8.26953125" style="1180" customWidth="1"/>
    <col min="13829" max="13829" width="10.26953125" style="1180" customWidth="1"/>
    <col min="13830" max="13830" width="14.453125" style="1180" customWidth="1"/>
    <col min="13831" max="13831" width="15.7265625" style="1180" customWidth="1"/>
    <col min="13832" max="13853" width="8.453125" style="1180" customWidth="1"/>
    <col min="13854" max="14080" width="9.1796875" style="1180"/>
    <col min="14081" max="14082" width="9.7265625" style="1180" customWidth="1"/>
    <col min="14083" max="14083" width="43.7265625" style="1180" customWidth="1"/>
    <col min="14084" max="14084" width="8.26953125" style="1180" customWidth="1"/>
    <col min="14085" max="14085" width="10.26953125" style="1180" customWidth="1"/>
    <col min="14086" max="14086" width="14.453125" style="1180" customWidth="1"/>
    <col min="14087" max="14087" width="15.7265625" style="1180" customWidth="1"/>
    <col min="14088" max="14109" width="8.453125" style="1180" customWidth="1"/>
    <col min="14110" max="14336" width="9.1796875" style="1180"/>
    <col min="14337" max="14338" width="9.7265625" style="1180" customWidth="1"/>
    <col min="14339" max="14339" width="43.7265625" style="1180" customWidth="1"/>
    <col min="14340" max="14340" width="8.26953125" style="1180" customWidth="1"/>
    <col min="14341" max="14341" width="10.26953125" style="1180" customWidth="1"/>
    <col min="14342" max="14342" width="14.453125" style="1180" customWidth="1"/>
    <col min="14343" max="14343" width="15.7265625" style="1180" customWidth="1"/>
    <col min="14344" max="14365" width="8.453125" style="1180" customWidth="1"/>
    <col min="14366" max="14592" width="9.1796875" style="1180"/>
    <col min="14593" max="14594" width="9.7265625" style="1180" customWidth="1"/>
    <col min="14595" max="14595" width="43.7265625" style="1180" customWidth="1"/>
    <col min="14596" max="14596" width="8.26953125" style="1180" customWidth="1"/>
    <col min="14597" max="14597" width="10.26953125" style="1180" customWidth="1"/>
    <col min="14598" max="14598" width="14.453125" style="1180" customWidth="1"/>
    <col min="14599" max="14599" width="15.7265625" style="1180" customWidth="1"/>
    <col min="14600" max="14621" width="8.453125" style="1180" customWidth="1"/>
    <col min="14622" max="14848" width="9.1796875" style="1180"/>
    <col min="14849" max="14850" width="9.7265625" style="1180" customWidth="1"/>
    <col min="14851" max="14851" width="43.7265625" style="1180" customWidth="1"/>
    <col min="14852" max="14852" width="8.26953125" style="1180" customWidth="1"/>
    <col min="14853" max="14853" width="10.26953125" style="1180" customWidth="1"/>
    <col min="14854" max="14854" width="14.453125" style="1180" customWidth="1"/>
    <col min="14855" max="14855" width="15.7265625" style="1180" customWidth="1"/>
    <col min="14856" max="14877" width="8.453125" style="1180" customWidth="1"/>
    <col min="14878" max="15104" width="9.1796875" style="1180"/>
    <col min="15105" max="15106" width="9.7265625" style="1180" customWidth="1"/>
    <col min="15107" max="15107" width="43.7265625" style="1180" customWidth="1"/>
    <col min="15108" max="15108" width="8.26953125" style="1180" customWidth="1"/>
    <col min="15109" max="15109" width="10.26953125" style="1180" customWidth="1"/>
    <col min="15110" max="15110" width="14.453125" style="1180" customWidth="1"/>
    <col min="15111" max="15111" width="15.7265625" style="1180" customWidth="1"/>
    <col min="15112" max="15133" width="8.453125" style="1180" customWidth="1"/>
    <col min="15134" max="15360" width="9.1796875" style="1180"/>
    <col min="15361" max="15362" width="9.7265625" style="1180" customWidth="1"/>
    <col min="15363" max="15363" width="43.7265625" style="1180" customWidth="1"/>
    <col min="15364" max="15364" width="8.26953125" style="1180" customWidth="1"/>
    <col min="15365" max="15365" width="10.26953125" style="1180" customWidth="1"/>
    <col min="15366" max="15366" width="14.453125" style="1180" customWidth="1"/>
    <col min="15367" max="15367" width="15.7265625" style="1180" customWidth="1"/>
    <col min="15368" max="15389" width="8.453125" style="1180" customWidth="1"/>
    <col min="15390" max="15616" width="9.1796875" style="1180"/>
    <col min="15617" max="15618" width="9.7265625" style="1180" customWidth="1"/>
    <col min="15619" max="15619" width="43.7265625" style="1180" customWidth="1"/>
    <col min="15620" max="15620" width="8.26953125" style="1180" customWidth="1"/>
    <col min="15621" max="15621" width="10.26953125" style="1180" customWidth="1"/>
    <col min="15622" max="15622" width="14.453125" style="1180" customWidth="1"/>
    <col min="15623" max="15623" width="15.7265625" style="1180" customWidth="1"/>
    <col min="15624" max="15645" width="8.453125" style="1180" customWidth="1"/>
    <col min="15646" max="15872" width="9.1796875" style="1180"/>
    <col min="15873" max="15874" width="9.7265625" style="1180" customWidth="1"/>
    <col min="15875" max="15875" width="43.7265625" style="1180" customWidth="1"/>
    <col min="15876" max="15876" width="8.26953125" style="1180" customWidth="1"/>
    <col min="15877" max="15877" width="10.26953125" style="1180" customWidth="1"/>
    <col min="15878" max="15878" width="14.453125" style="1180" customWidth="1"/>
    <col min="15879" max="15879" width="15.7265625" style="1180" customWidth="1"/>
    <col min="15880" max="15901" width="8.453125" style="1180" customWidth="1"/>
    <col min="15902" max="16128" width="9.1796875" style="1180"/>
    <col min="16129" max="16130" width="9.7265625" style="1180" customWidth="1"/>
    <col min="16131" max="16131" width="43.7265625" style="1180" customWidth="1"/>
    <col min="16132" max="16132" width="8.26953125" style="1180" customWidth="1"/>
    <col min="16133" max="16133" width="10.26953125" style="1180" customWidth="1"/>
    <col min="16134" max="16134" width="14.453125" style="1180" customWidth="1"/>
    <col min="16135" max="16135" width="15.7265625" style="1180" customWidth="1"/>
    <col min="16136" max="16157" width="8.453125" style="1180" customWidth="1"/>
    <col min="16158" max="16384" width="9.1796875" style="1180"/>
  </cols>
  <sheetData>
    <row r="1" spans="1:29" x14ac:dyDescent="0.25">
      <c r="A1" s="1173"/>
      <c r="B1" s="1174"/>
      <c r="C1" s="1173"/>
      <c r="D1" s="1175"/>
      <c r="E1" s="1176"/>
      <c r="F1" s="1342"/>
      <c r="G1" s="1343" t="str">
        <f>'Sch 1 WP 3B P&amp;Gs'!G1</f>
        <v>ZB Sludge Pipeline</v>
      </c>
      <c r="H1" s="1179"/>
    </row>
    <row r="2" spans="1:29" x14ac:dyDescent="0.25">
      <c r="A2" s="1181" t="s">
        <v>36</v>
      </c>
      <c r="B2" s="1174"/>
      <c r="C2" s="1182" t="str">
        <f>'Sch 1 WP 3B P&amp;Gs'!C2</f>
        <v>RW10397155/22</v>
      </c>
      <c r="D2" s="1175"/>
      <c r="E2" s="1183"/>
      <c r="F2" s="1342"/>
      <c r="G2" s="1343" t="s">
        <v>1719</v>
      </c>
      <c r="H2" s="1179"/>
    </row>
    <row r="3" spans="1:29" x14ac:dyDescent="0.25">
      <c r="A3" s="1181" t="s">
        <v>37</v>
      </c>
      <c r="B3" s="1174"/>
      <c r="C3" s="2057" t="str">
        <f>'Sch 2 WP 3B SHERQ'!C3:E7</f>
        <v>DESIGN, MANUFACTURE, SUPPLY, DELIVERY, INSTALLATION, TEST, COMMISSION AND MAINTAIN PIPE LAYING AND CIVIL WORKS FOR THE CONSTRUCTION OF 750m, 694mm ID (8mm THICK) SLUDGE STEEL PIPELINE FROM CENTRAL SLUDGE NO. 2 TO THE CROSS CONNECTION CHAMBER (SL2 PIPELINE)</v>
      </c>
      <c r="D3" s="2058"/>
      <c r="E3" s="2058"/>
      <c r="F3" s="2059"/>
      <c r="G3" s="1344">
        <f>'Sch 1 WP 3B P&amp;Gs'!G3</f>
        <v>44470</v>
      </c>
      <c r="H3" s="1179"/>
    </row>
    <row r="4" spans="1:29" x14ac:dyDescent="0.25">
      <c r="A4" s="1186"/>
      <c r="B4" s="1174"/>
      <c r="C4" s="2060"/>
      <c r="D4" s="2061"/>
      <c r="E4" s="2061"/>
      <c r="F4" s="2062"/>
      <c r="G4" s="1345"/>
    </row>
    <row r="5" spans="1:29" x14ac:dyDescent="0.25">
      <c r="A5" s="1186"/>
      <c r="B5" s="1174"/>
      <c r="C5" s="2060"/>
      <c r="D5" s="2061"/>
      <c r="E5" s="2061"/>
      <c r="F5" s="2062"/>
      <c r="G5" s="1345"/>
    </row>
    <row r="6" spans="1:29" ht="27.75" customHeight="1" x14ac:dyDescent="0.25">
      <c r="A6" s="1186"/>
      <c r="B6" s="1174"/>
      <c r="C6" s="2063"/>
      <c r="D6" s="2064"/>
      <c r="E6" s="2064"/>
      <c r="F6" s="2065"/>
      <c r="G6" s="1345"/>
    </row>
    <row r="7" spans="1:29" ht="13" x14ac:dyDescent="0.3">
      <c r="A7" s="1186"/>
      <c r="B7" s="1174"/>
      <c r="C7" s="1346"/>
      <c r="D7" s="1347"/>
      <c r="E7" s="1348"/>
      <c r="F7" s="1349"/>
      <c r="G7" s="1345"/>
    </row>
    <row r="8" spans="1:29" ht="12.75" customHeight="1" x14ac:dyDescent="0.25">
      <c r="A8" s="1186"/>
      <c r="B8" s="1174"/>
      <c r="C8" s="2066" t="s">
        <v>1720</v>
      </c>
      <c r="D8" s="2066"/>
      <c r="E8" s="2066"/>
      <c r="F8" s="2066"/>
      <c r="G8" s="1345"/>
    </row>
    <row r="9" spans="1:29" x14ac:dyDescent="0.25">
      <c r="A9" s="1189" t="s">
        <v>80</v>
      </c>
      <c r="B9" s="1190" t="s">
        <v>44</v>
      </c>
      <c r="C9" s="1191" t="s">
        <v>43</v>
      </c>
      <c r="D9" s="1190" t="s">
        <v>45</v>
      </c>
      <c r="E9" s="1192" t="s">
        <v>46</v>
      </c>
      <c r="F9" s="1350" t="s">
        <v>47</v>
      </c>
      <c r="G9" s="1350" t="s">
        <v>48</v>
      </c>
      <c r="H9" s="1179"/>
    </row>
    <row r="10" spans="1:29" x14ac:dyDescent="0.25">
      <c r="A10" s="1194" t="s">
        <v>51</v>
      </c>
      <c r="B10" s="1195" t="s">
        <v>49</v>
      </c>
      <c r="C10" s="1196"/>
      <c r="D10" s="1195"/>
      <c r="E10" s="1197"/>
      <c r="F10" s="1351"/>
      <c r="G10" s="1351"/>
      <c r="H10" s="1179"/>
    </row>
    <row r="11" spans="1:29" x14ac:dyDescent="0.25">
      <c r="A11" s="1352"/>
      <c r="B11" s="1200"/>
      <c r="C11" s="1201"/>
      <c r="D11" s="1200"/>
      <c r="E11" s="1200"/>
      <c r="F11" s="1353"/>
      <c r="G11" s="1354"/>
    </row>
    <row r="12" spans="1:29" s="1206" customFormat="1" ht="26" x14ac:dyDescent="0.25">
      <c r="A12" s="1207">
        <v>3.1</v>
      </c>
      <c r="B12" s="1211" t="s">
        <v>38</v>
      </c>
      <c r="C12" s="1355" t="s">
        <v>1721</v>
      </c>
      <c r="D12" s="69"/>
      <c r="E12" s="70"/>
      <c r="F12" s="1356"/>
      <c r="G12" s="1357"/>
      <c r="H12" s="1358"/>
      <c r="I12" s="1358"/>
      <c r="J12" s="1358"/>
      <c r="K12" s="1358"/>
      <c r="L12" s="1358"/>
      <c r="M12" s="1358"/>
      <c r="N12" s="1358"/>
      <c r="O12" s="1358"/>
      <c r="P12" s="1358"/>
      <c r="Q12" s="1358"/>
      <c r="R12" s="1358"/>
      <c r="S12" s="1358"/>
      <c r="T12" s="1358"/>
      <c r="U12" s="1358"/>
      <c r="V12" s="1358"/>
      <c r="W12" s="1358"/>
      <c r="X12" s="1358"/>
      <c r="Y12" s="1358"/>
      <c r="Z12" s="1358"/>
      <c r="AA12" s="1358"/>
      <c r="AB12" s="1358"/>
      <c r="AC12" s="1358"/>
    </row>
    <row r="13" spans="1:29" s="1206" customFormat="1" x14ac:dyDescent="0.25">
      <c r="A13" s="240"/>
      <c r="B13" s="900"/>
      <c r="C13" s="68"/>
      <c r="D13" s="1203"/>
      <c r="E13" s="70"/>
      <c r="F13" s="1357"/>
      <c r="G13" s="1359"/>
      <c r="H13" s="72"/>
      <c r="I13" s="72"/>
      <c r="J13" s="72"/>
      <c r="K13" s="72"/>
      <c r="L13" s="72"/>
      <c r="M13" s="72"/>
      <c r="N13" s="72"/>
      <c r="O13" s="72"/>
      <c r="P13" s="72"/>
      <c r="Q13" s="72"/>
      <c r="R13" s="72"/>
      <c r="S13" s="72"/>
      <c r="T13" s="72"/>
      <c r="U13" s="72"/>
      <c r="V13" s="72"/>
      <c r="W13" s="72"/>
      <c r="X13" s="72"/>
      <c r="Y13" s="72"/>
      <c r="Z13" s="72"/>
      <c r="AA13" s="72"/>
      <c r="AB13" s="72"/>
      <c r="AC13" s="72"/>
    </row>
    <row r="14" spans="1:29" s="1362" customFormat="1" ht="13" x14ac:dyDescent="0.25">
      <c r="A14" s="1214" t="s">
        <v>61</v>
      </c>
      <c r="B14" s="618"/>
      <c r="C14" s="77" t="s">
        <v>1722</v>
      </c>
      <c r="D14" s="1360"/>
      <c r="E14" s="78"/>
      <c r="F14" s="1357"/>
      <c r="G14" s="1359"/>
      <c r="H14" s="1361"/>
      <c r="I14" s="1361"/>
      <c r="J14" s="1361"/>
      <c r="K14" s="1361"/>
      <c r="L14" s="1361"/>
      <c r="M14" s="1361"/>
      <c r="N14" s="1361"/>
      <c r="O14" s="1361"/>
      <c r="P14" s="1361"/>
      <c r="Q14" s="1361"/>
      <c r="R14" s="1361"/>
      <c r="S14" s="1361"/>
      <c r="T14" s="1361"/>
      <c r="U14" s="1361"/>
      <c r="V14" s="1361"/>
      <c r="W14" s="1361"/>
      <c r="X14" s="1361"/>
      <c r="Y14" s="1361"/>
      <c r="Z14" s="1361"/>
      <c r="AA14" s="1361"/>
      <c r="AB14" s="1361"/>
      <c r="AC14" s="1361"/>
    </row>
    <row r="15" spans="1:29" s="1206" customFormat="1" ht="10" customHeight="1" x14ac:dyDescent="0.25">
      <c r="A15" s="1363"/>
      <c r="B15" s="1364"/>
      <c r="C15" s="1365"/>
      <c r="D15" s="1366"/>
      <c r="E15" s="70"/>
      <c r="F15" s="1357"/>
      <c r="G15" s="1359"/>
      <c r="H15" s="72"/>
      <c r="I15" s="72"/>
      <c r="J15" s="72"/>
      <c r="K15" s="72"/>
      <c r="L15" s="72"/>
      <c r="M15" s="72"/>
      <c r="N15" s="72"/>
      <c r="O15" s="72"/>
      <c r="P15" s="72"/>
      <c r="Q15" s="72"/>
      <c r="R15" s="72"/>
      <c r="S15" s="72"/>
      <c r="T15" s="72"/>
      <c r="U15" s="72"/>
      <c r="V15" s="72"/>
      <c r="W15" s="72"/>
      <c r="X15" s="72"/>
      <c r="Y15" s="72"/>
      <c r="Z15" s="72"/>
      <c r="AA15" s="72"/>
      <c r="AB15" s="72"/>
      <c r="AC15" s="72"/>
    </row>
    <row r="16" spans="1:29" s="1206" customFormat="1" ht="25" x14ac:dyDescent="0.25">
      <c r="A16" s="1367" t="s">
        <v>532</v>
      </c>
      <c r="B16" s="75" t="s">
        <v>1723</v>
      </c>
      <c r="C16" s="79" t="s">
        <v>1724</v>
      </c>
      <c r="D16" s="1360" t="s">
        <v>54</v>
      </c>
      <c r="E16" s="78">
        <v>1</v>
      </c>
      <c r="F16" s="1357"/>
      <c r="G16" s="1359"/>
      <c r="H16" s="72"/>
      <c r="I16" s="72"/>
      <c r="J16" s="72"/>
      <c r="K16" s="72"/>
      <c r="L16" s="72"/>
      <c r="M16" s="72"/>
      <c r="N16" s="72"/>
      <c r="O16" s="72"/>
      <c r="P16" s="72"/>
      <c r="Q16" s="72"/>
      <c r="R16" s="72"/>
      <c r="S16" s="72"/>
      <c r="T16" s="72"/>
      <c r="U16" s="72"/>
      <c r="V16" s="72"/>
      <c r="W16" s="72"/>
      <c r="X16" s="72"/>
      <c r="Y16" s="72"/>
      <c r="Z16" s="72"/>
      <c r="AA16" s="72"/>
      <c r="AB16" s="72"/>
      <c r="AC16" s="72"/>
    </row>
    <row r="17" spans="1:29" s="1206" customFormat="1" x14ac:dyDescent="0.25">
      <c r="A17" s="239"/>
      <c r="B17" s="1365"/>
      <c r="C17" s="68"/>
      <c r="D17" s="1368"/>
      <c r="E17" s="1369"/>
      <c r="F17" s="1370"/>
      <c r="G17" s="1357"/>
      <c r="H17" s="72"/>
      <c r="I17" s="72"/>
      <c r="J17" s="72"/>
      <c r="K17" s="72"/>
      <c r="L17" s="72"/>
      <c r="M17" s="72"/>
      <c r="N17" s="72"/>
      <c r="O17" s="72"/>
      <c r="P17" s="72"/>
      <c r="Q17" s="72"/>
      <c r="R17" s="72"/>
      <c r="S17" s="72"/>
      <c r="T17" s="72"/>
      <c r="U17" s="72"/>
      <c r="V17" s="72"/>
      <c r="W17" s="72"/>
      <c r="X17" s="72"/>
      <c r="Y17" s="72"/>
      <c r="Z17" s="72"/>
      <c r="AA17" s="72"/>
      <c r="AB17" s="72"/>
      <c r="AC17" s="72"/>
    </row>
    <row r="18" spans="1:29" s="1206" customFormat="1" ht="13" x14ac:dyDescent="0.25">
      <c r="A18" s="1207" t="s">
        <v>57</v>
      </c>
      <c r="B18" s="74"/>
      <c r="C18" s="1371" t="s">
        <v>285</v>
      </c>
      <c r="D18" s="69"/>
      <c r="E18" s="1372"/>
      <c r="F18" s="1357"/>
      <c r="G18" s="1359"/>
      <c r="H18" s="72"/>
      <c r="I18" s="72"/>
      <c r="J18" s="72"/>
      <c r="K18" s="72"/>
      <c r="L18" s="72"/>
      <c r="M18" s="72"/>
      <c r="N18" s="72"/>
      <c r="O18" s="72"/>
      <c r="P18" s="72"/>
      <c r="Q18" s="72"/>
      <c r="R18" s="72"/>
      <c r="S18" s="72"/>
      <c r="T18" s="72"/>
      <c r="U18" s="72"/>
      <c r="V18" s="72"/>
      <c r="W18" s="72"/>
      <c r="X18" s="72"/>
      <c r="Y18" s="72"/>
      <c r="Z18" s="72"/>
      <c r="AA18" s="72"/>
      <c r="AB18" s="72"/>
      <c r="AC18" s="72"/>
    </row>
    <row r="19" spans="1:29" s="1206" customFormat="1" ht="10" customHeight="1" x14ac:dyDescent="0.25">
      <c r="A19" s="240"/>
      <c r="B19" s="900"/>
      <c r="C19" s="1232"/>
      <c r="D19" s="69"/>
      <c r="E19" s="1372"/>
      <c r="F19" s="1357"/>
      <c r="G19" s="1359"/>
      <c r="H19" s="72"/>
      <c r="I19" s="72"/>
      <c r="J19" s="72"/>
      <c r="K19" s="72"/>
      <c r="L19" s="72"/>
      <c r="M19" s="72"/>
      <c r="N19" s="72"/>
      <c r="O19" s="72"/>
      <c r="P19" s="72"/>
      <c r="Q19" s="72"/>
      <c r="R19" s="72"/>
      <c r="S19" s="72"/>
      <c r="T19" s="72"/>
      <c r="U19" s="72"/>
      <c r="V19" s="72"/>
      <c r="W19" s="72"/>
      <c r="X19" s="72"/>
      <c r="Y19" s="72"/>
      <c r="Z19" s="72"/>
      <c r="AA19" s="72"/>
      <c r="AB19" s="72"/>
      <c r="AC19" s="72"/>
    </row>
    <row r="20" spans="1:29" s="1206" customFormat="1" ht="69" customHeight="1" x14ac:dyDescent="0.25">
      <c r="A20" s="240" t="s">
        <v>1725</v>
      </c>
      <c r="B20" s="74" t="s">
        <v>226</v>
      </c>
      <c r="C20" s="1232" t="s">
        <v>625</v>
      </c>
      <c r="D20" s="1373" t="s">
        <v>54</v>
      </c>
      <c r="E20" s="70">
        <v>1</v>
      </c>
      <c r="F20" s="1374"/>
      <c r="G20" s="1375"/>
      <c r="H20" s="72"/>
      <c r="I20" s="72"/>
      <c r="J20" s="72"/>
      <c r="K20" s="72"/>
      <c r="L20" s="72"/>
      <c r="M20" s="72"/>
      <c r="N20" s="72"/>
      <c r="O20" s="72"/>
      <c r="P20" s="72"/>
      <c r="Q20" s="72"/>
      <c r="R20" s="72"/>
      <c r="S20" s="72"/>
      <c r="T20" s="72"/>
      <c r="U20" s="72"/>
      <c r="V20" s="72"/>
      <c r="W20" s="72"/>
      <c r="X20" s="72"/>
      <c r="Y20" s="72"/>
      <c r="Z20" s="72"/>
      <c r="AA20" s="72"/>
      <c r="AB20" s="72"/>
      <c r="AC20" s="72"/>
    </row>
    <row r="21" spans="1:29" s="1206" customFormat="1" x14ac:dyDescent="0.25">
      <c r="A21" s="1376"/>
      <c r="B21" s="74"/>
      <c r="C21" s="1232"/>
      <c r="D21" s="1373"/>
      <c r="E21" s="70"/>
      <c r="F21" s="1374"/>
      <c r="G21" s="1375"/>
      <c r="H21" s="72"/>
      <c r="I21" s="72"/>
      <c r="J21" s="72"/>
      <c r="K21" s="72"/>
      <c r="L21" s="72"/>
      <c r="M21" s="72"/>
      <c r="N21" s="72"/>
      <c r="O21" s="72"/>
      <c r="P21" s="72"/>
      <c r="Q21" s="72"/>
      <c r="R21" s="72"/>
      <c r="S21" s="72"/>
      <c r="T21" s="72"/>
      <c r="U21" s="72"/>
      <c r="V21" s="72"/>
      <c r="W21" s="72"/>
      <c r="X21" s="72"/>
      <c r="Y21" s="72"/>
      <c r="Z21" s="72"/>
      <c r="AA21" s="72"/>
      <c r="AB21" s="72"/>
      <c r="AC21" s="72"/>
    </row>
    <row r="22" spans="1:29" s="1206" customFormat="1" ht="27" customHeight="1" x14ac:dyDescent="0.25">
      <c r="A22" s="1207" t="s">
        <v>58</v>
      </c>
      <c r="B22" s="74" t="s">
        <v>280</v>
      </c>
      <c r="C22" s="1371" t="s">
        <v>287</v>
      </c>
      <c r="D22" s="1373"/>
      <c r="E22" s="70"/>
      <c r="F22" s="1374"/>
      <c r="G22" s="1375"/>
      <c r="H22" s="72"/>
      <c r="I22" s="72"/>
      <c r="J22" s="72"/>
      <c r="K22" s="72"/>
      <c r="L22" s="72"/>
      <c r="M22" s="72"/>
      <c r="N22" s="72"/>
      <c r="O22" s="72"/>
      <c r="P22" s="72"/>
      <c r="Q22" s="72"/>
      <c r="R22" s="72"/>
      <c r="S22" s="72"/>
      <c r="T22" s="72"/>
      <c r="U22" s="72"/>
      <c r="V22" s="72"/>
      <c r="W22" s="72"/>
      <c r="X22" s="72"/>
      <c r="Y22" s="72"/>
      <c r="Z22" s="72"/>
      <c r="AA22" s="72"/>
      <c r="AB22" s="72"/>
      <c r="AC22" s="72"/>
    </row>
    <row r="23" spans="1:29" s="1206" customFormat="1" x14ac:dyDescent="0.25">
      <c r="A23" s="1376"/>
      <c r="B23" s="74" t="s">
        <v>236</v>
      </c>
      <c r="C23" s="1232"/>
      <c r="D23" s="1373"/>
      <c r="E23" s="70"/>
      <c r="F23" s="1374"/>
      <c r="G23" s="1375"/>
      <c r="H23" s="72"/>
      <c r="I23" s="72"/>
      <c r="J23" s="72"/>
      <c r="K23" s="72"/>
      <c r="L23" s="72"/>
      <c r="M23" s="72"/>
      <c r="N23" s="72"/>
      <c r="O23" s="72"/>
      <c r="P23" s="72"/>
      <c r="Q23" s="72"/>
      <c r="R23" s="72"/>
      <c r="S23" s="72"/>
      <c r="T23" s="72"/>
      <c r="U23" s="72"/>
      <c r="V23" s="72"/>
      <c r="W23" s="72"/>
      <c r="X23" s="72"/>
      <c r="Y23" s="72"/>
      <c r="Z23" s="72"/>
      <c r="AA23" s="72"/>
      <c r="AB23" s="72"/>
      <c r="AC23" s="72"/>
    </row>
    <row r="24" spans="1:29" s="1206" customFormat="1" x14ac:dyDescent="0.25">
      <c r="A24" s="240" t="s">
        <v>1726</v>
      </c>
      <c r="B24" s="74"/>
      <c r="C24" s="1206" t="s">
        <v>352</v>
      </c>
      <c r="D24" s="1373"/>
      <c r="E24" s="70"/>
      <c r="F24" s="1377"/>
      <c r="G24" s="1359"/>
      <c r="H24" s="72"/>
      <c r="I24" s="72"/>
      <c r="J24" s="72"/>
      <c r="K24" s="72"/>
      <c r="L24" s="72"/>
      <c r="M24" s="72"/>
      <c r="N24" s="72"/>
      <c r="O24" s="72"/>
      <c r="P24" s="72"/>
      <c r="Q24" s="72"/>
      <c r="R24" s="72"/>
      <c r="S24" s="72"/>
      <c r="T24" s="72"/>
      <c r="U24" s="72"/>
      <c r="V24" s="72"/>
      <c r="W24" s="72"/>
      <c r="X24" s="72"/>
      <c r="Y24" s="72"/>
      <c r="Z24" s="72"/>
      <c r="AA24" s="72"/>
      <c r="AB24" s="72"/>
      <c r="AC24" s="72"/>
    </row>
    <row r="25" spans="1:29" s="1206" customFormat="1" x14ac:dyDescent="0.25">
      <c r="A25" s="240"/>
      <c r="B25" s="74"/>
      <c r="C25" s="1232"/>
      <c r="D25" s="1373"/>
      <c r="E25" s="70"/>
      <c r="F25" s="1377"/>
      <c r="G25" s="1359"/>
      <c r="H25" s="72"/>
      <c r="I25" s="72"/>
      <c r="J25" s="72"/>
      <c r="K25" s="72"/>
      <c r="L25" s="72"/>
      <c r="M25" s="72"/>
      <c r="N25" s="72"/>
      <c r="O25" s="72"/>
      <c r="P25" s="72"/>
      <c r="Q25" s="72"/>
      <c r="R25" s="72"/>
      <c r="S25" s="72"/>
      <c r="T25" s="72"/>
      <c r="U25" s="72"/>
      <c r="V25" s="72"/>
      <c r="W25" s="72"/>
      <c r="X25" s="72"/>
      <c r="Y25" s="72"/>
      <c r="Z25" s="72"/>
      <c r="AA25" s="72"/>
      <c r="AB25" s="72"/>
      <c r="AC25" s="72"/>
    </row>
    <row r="26" spans="1:29" s="1206" customFormat="1" ht="39.75" customHeight="1" x14ac:dyDescent="0.25">
      <c r="A26" s="1378" t="s">
        <v>1727</v>
      </c>
      <c r="B26" s="74" t="s">
        <v>1728</v>
      </c>
      <c r="C26" s="1232" t="s">
        <v>1729</v>
      </c>
      <c r="D26" s="1373" t="s">
        <v>78</v>
      </c>
      <c r="E26" s="70">
        <v>1</v>
      </c>
      <c r="F26" s="1359">
        <v>500000</v>
      </c>
      <c r="G26" s="1359">
        <f>F26</f>
        <v>500000</v>
      </c>
      <c r="H26" s="72"/>
      <c r="I26" s="72"/>
      <c r="J26" s="72"/>
      <c r="K26" s="72"/>
      <c r="L26" s="72"/>
      <c r="M26" s="72"/>
      <c r="N26" s="72"/>
      <c r="O26" s="72"/>
      <c r="P26" s="72"/>
      <c r="Q26" s="72"/>
      <c r="R26" s="72"/>
      <c r="S26" s="72"/>
      <c r="T26" s="72"/>
      <c r="U26" s="72"/>
      <c r="V26" s="72"/>
      <c r="W26" s="72"/>
      <c r="X26" s="72"/>
      <c r="Y26" s="72"/>
      <c r="Z26" s="72"/>
      <c r="AA26" s="72"/>
      <c r="AB26" s="72"/>
      <c r="AC26" s="72"/>
    </row>
    <row r="27" spans="1:29" s="1206" customFormat="1" x14ac:dyDescent="0.25">
      <c r="A27" s="1378"/>
      <c r="B27" s="74"/>
      <c r="C27" s="1232"/>
      <c r="D27" s="1373"/>
      <c r="E27" s="70"/>
      <c r="F27" s="1379"/>
      <c r="G27" s="1359"/>
      <c r="H27" s="72"/>
      <c r="I27" s="72"/>
      <c r="J27" s="72"/>
      <c r="K27" s="72"/>
      <c r="L27" s="72"/>
      <c r="M27" s="72"/>
      <c r="N27" s="72"/>
      <c r="O27" s="72"/>
      <c r="P27" s="72"/>
      <c r="Q27" s="72"/>
      <c r="R27" s="72"/>
      <c r="S27" s="72"/>
      <c r="T27" s="72"/>
      <c r="U27" s="72"/>
      <c r="V27" s="72"/>
      <c r="W27" s="72"/>
      <c r="X27" s="72"/>
      <c r="Y27" s="72"/>
      <c r="Z27" s="72"/>
      <c r="AA27" s="72"/>
      <c r="AB27" s="72"/>
      <c r="AC27" s="72"/>
    </row>
    <row r="28" spans="1:29" s="1206" customFormat="1" x14ac:dyDescent="0.25">
      <c r="A28" s="240" t="s">
        <v>1730</v>
      </c>
      <c r="B28" s="74" t="s">
        <v>230</v>
      </c>
      <c r="C28" s="1232" t="s">
        <v>1731</v>
      </c>
      <c r="D28" s="1203" t="s">
        <v>55</v>
      </c>
      <c r="E28" s="355"/>
      <c r="F28" s="1353"/>
      <c r="G28" s="1359"/>
      <c r="H28" s="72"/>
      <c r="I28" s="72"/>
      <c r="J28" s="72"/>
      <c r="K28" s="72"/>
      <c r="L28" s="72"/>
      <c r="M28" s="72"/>
      <c r="N28" s="72"/>
      <c r="O28" s="72"/>
      <c r="P28" s="72"/>
      <c r="Q28" s="72"/>
      <c r="R28" s="72"/>
      <c r="S28" s="72"/>
      <c r="T28" s="72"/>
      <c r="U28" s="72"/>
      <c r="V28" s="72"/>
      <c r="W28" s="72"/>
      <c r="X28" s="72"/>
      <c r="Y28" s="72"/>
      <c r="Z28" s="72"/>
      <c r="AA28" s="72"/>
      <c r="AB28" s="72"/>
      <c r="AC28" s="72"/>
    </row>
    <row r="29" spans="1:29" s="1206" customFormat="1" x14ac:dyDescent="0.25">
      <c r="A29" s="1376"/>
      <c r="B29" s="74"/>
      <c r="C29" s="1232"/>
      <c r="D29" s="1373"/>
      <c r="E29" s="70"/>
      <c r="F29" s="1374"/>
      <c r="G29" s="1359"/>
      <c r="H29" s="72"/>
      <c r="I29" s="72"/>
      <c r="J29" s="72"/>
      <c r="K29" s="72"/>
      <c r="L29" s="72"/>
      <c r="M29" s="72"/>
      <c r="N29" s="72"/>
      <c r="O29" s="72"/>
      <c r="P29" s="72"/>
      <c r="Q29" s="72"/>
      <c r="R29" s="72"/>
      <c r="S29" s="72"/>
      <c r="T29" s="72"/>
      <c r="U29" s="72"/>
      <c r="V29" s="72"/>
      <c r="W29" s="72"/>
      <c r="X29" s="72"/>
      <c r="Y29" s="72"/>
      <c r="Z29" s="72"/>
      <c r="AA29" s="72"/>
      <c r="AB29" s="72"/>
      <c r="AC29" s="72"/>
    </row>
    <row r="30" spans="1:29" s="1206" customFormat="1" ht="13" x14ac:dyDescent="0.25">
      <c r="A30" s="1207" t="s">
        <v>1732</v>
      </c>
      <c r="B30" s="74"/>
      <c r="C30" s="1371" t="s">
        <v>223</v>
      </c>
      <c r="D30" s="1373"/>
      <c r="E30" s="70"/>
      <c r="F30" s="1374"/>
      <c r="G30" s="1359"/>
      <c r="H30" s="72"/>
      <c r="I30" s="72"/>
      <c r="J30" s="72"/>
      <c r="K30" s="72"/>
      <c r="L30" s="72"/>
      <c r="M30" s="72"/>
      <c r="N30" s="72"/>
      <c r="O30" s="72"/>
      <c r="P30" s="72"/>
      <c r="Q30" s="72"/>
      <c r="R30" s="72"/>
      <c r="S30" s="72"/>
      <c r="T30" s="72"/>
      <c r="U30" s="72"/>
      <c r="V30" s="72"/>
      <c r="W30" s="72"/>
      <c r="X30" s="72"/>
      <c r="Y30" s="72"/>
      <c r="Z30" s="72"/>
      <c r="AA30" s="72"/>
      <c r="AB30" s="72"/>
      <c r="AC30" s="72"/>
    </row>
    <row r="31" spans="1:29" s="1206" customFormat="1" x14ac:dyDescent="0.25">
      <c r="A31" s="1376"/>
      <c r="B31" s="74"/>
      <c r="C31" s="1232"/>
      <c r="D31" s="1373"/>
      <c r="E31" s="70"/>
      <c r="F31" s="1374"/>
      <c r="G31" s="1359"/>
      <c r="H31" s="72"/>
      <c r="I31" s="72"/>
      <c r="J31" s="72"/>
      <c r="K31" s="72"/>
      <c r="L31" s="72"/>
      <c r="M31" s="72"/>
      <c r="N31" s="72"/>
      <c r="O31" s="72"/>
      <c r="P31" s="72"/>
      <c r="Q31" s="72"/>
      <c r="R31" s="72"/>
      <c r="S31" s="72"/>
      <c r="T31" s="72"/>
      <c r="U31" s="72"/>
      <c r="V31" s="72"/>
      <c r="W31" s="72"/>
      <c r="X31" s="72"/>
      <c r="Y31" s="72"/>
      <c r="Z31" s="72"/>
      <c r="AA31" s="72"/>
      <c r="AB31" s="72"/>
      <c r="AC31" s="72"/>
    </row>
    <row r="32" spans="1:29" s="1206" customFormat="1" ht="25" x14ac:dyDescent="0.25">
      <c r="A32" s="1376" t="s">
        <v>1733</v>
      </c>
      <c r="B32" s="74" t="s">
        <v>229</v>
      </c>
      <c r="C32" s="68" t="s">
        <v>1734</v>
      </c>
      <c r="D32" s="1373" t="s">
        <v>78</v>
      </c>
      <c r="E32" s="78">
        <v>1</v>
      </c>
      <c r="F32" s="1375">
        <v>20000</v>
      </c>
      <c r="G32" s="1359">
        <f>F32*E32</f>
        <v>20000</v>
      </c>
      <c r="H32" s="72"/>
      <c r="I32" s="72"/>
      <c r="J32" s="72"/>
      <c r="K32" s="72"/>
      <c r="L32" s="72"/>
      <c r="M32" s="72"/>
      <c r="N32" s="72"/>
      <c r="O32" s="72"/>
      <c r="P32" s="72"/>
      <c r="Q32" s="72"/>
      <c r="R32" s="72"/>
      <c r="S32" s="72"/>
      <c r="T32" s="72"/>
      <c r="U32" s="72"/>
      <c r="V32" s="72"/>
      <c r="W32" s="72"/>
      <c r="X32" s="72"/>
      <c r="Y32" s="72"/>
      <c r="Z32" s="72"/>
      <c r="AA32" s="72"/>
      <c r="AB32" s="72"/>
      <c r="AC32" s="72"/>
    </row>
    <row r="33" spans="1:29" s="1206" customFormat="1" x14ac:dyDescent="0.25">
      <c r="A33" s="1376"/>
      <c r="B33" s="74"/>
      <c r="C33" s="1209"/>
      <c r="D33" s="1203"/>
      <c r="E33" s="1233"/>
      <c r="F33" s="1377"/>
      <c r="G33" s="1359"/>
      <c r="H33" s="72"/>
      <c r="I33" s="72"/>
      <c r="J33" s="72"/>
      <c r="K33" s="72"/>
      <c r="L33" s="72"/>
      <c r="M33" s="72"/>
      <c r="N33" s="72"/>
      <c r="O33" s="72"/>
      <c r="P33" s="72"/>
      <c r="Q33" s="72"/>
      <c r="R33" s="72"/>
      <c r="S33" s="72"/>
      <c r="T33" s="72"/>
      <c r="U33" s="72"/>
      <c r="V33" s="72"/>
      <c r="W33" s="72"/>
      <c r="X33" s="72"/>
      <c r="Y33" s="72"/>
      <c r="Z33" s="72"/>
      <c r="AA33" s="72"/>
      <c r="AB33" s="72"/>
      <c r="AC33" s="72"/>
    </row>
    <row r="34" spans="1:29" s="1206" customFormat="1" ht="13.15" customHeight="1" x14ac:dyDescent="0.25">
      <c r="A34" s="1376" t="s">
        <v>1735</v>
      </c>
      <c r="B34" s="74" t="s">
        <v>230</v>
      </c>
      <c r="C34" s="68" t="s">
        <v>1736</v>
      </c>
      <c r="D34" s="1203" t="s">
        <v>55</v>
      </c>
      <c r="E34" s="238"/>
      <c r="F34" s="1353"/>
      <c r="G34" s="1359"/>
      <c r="H34" s="72"/>
      <c r="I34" s="72"/>
      <c r="J34" s="72"/>
      <c r="K34" s="72"/>
      <c r="L34" s="72"/>
      <c r="M34" s="72"/>
      <c r="N34" s="72"/>
      <c r="O34" s="72"/>
      <c r="P34" s="72"/>
      <c r="Q34" s="72"/>
      <c r="R34" s="72"/>
      <c r="S34" s="72"/>
      <c r="T34" s="72"/>
      <c r="U34" s="72"/>
      <c r="V34" s="72"/>
      <c r="W34" s="72"/>
      <c r="X34" s="72"/>
      <c r="Y34" s="72"/>
      <c r="Z34" s="72"/>
      <c r="AA34" s="72"/>
      <c r="AB34" s="72"/>
      <c r="AC34" s="72"/>
    </row>
    <row r="35" spans="1:29" s="1206" customFormat="1" x14ac:dyDescent="0.25">
      <c r="A35" s="1376"/>
      <c r="B35" s="1209"/>
      <c r="C35" s="1209"/>
      <c r="D35" s="1203"/>
      <c r="E35" s="1233"/>
      <c r="F35" s="1377"/>
      <c r="G35" s="1359"/>
      <c r="H35" s="72"/>
      <c r="I35" s="72"/>
      <c r="J35" s="72"/>
      <c r="K35" s="72"/>
      <c r="L35" s="72"/>
      <c r="M35" s="72"/>
      <c r="N35" s="72"/>
      <c r="O35" s="72"/>
      <c r="P35" s="72"/>
      <c r="Q35" s="72"/>
      <c r="R35" s="72"/>
      <c r="S35" s="72"/>
      <c r="T35" s="72"/>
      <c r="U35" s="72"/>
      <c r="V35" s="72"/>
      <c r="W35" s="72"/>
      <c r="X35" s="72"/>
      <c r="Y35" s="72"/>
      <c r="Z35" s="72"/>
      <c r="AA35" s="72"/>
      <c r="AB35" s="72"/>
      <c r="AC35" s="72"/>
    </row>
    <row r="36" spans="1:29" s="1206" customFormat="1" ht="13" x14ac:dyDescent="0.25">
      <c r="A36" s="1207" t="s">
        <v>1737</v>
      </c>
      <c r="B36" s="1209"/>
      <c r="C36" s="67" t="s">
        <v>224</v>
      </c>
      <c r="D36" s="1203"/>
      <c r="E36" s="1233"/>
      <c r="F36" s="1377"/>
      <c r="G36" s="1359"/>
      <c r="H36" s="72"/>
      <c r="I36" s="72"/>
      <c r="J36" s="72"/>
      <c r="K36" s="72"/>
      <c r="L36" s="72"/>
      <c r="M36" s="72"/>
      <c r="N36" s="72"/>
      <c r="O36" s="72"/>
      <c r="P36" s="72"/>
      <c r="Q36" s="72"/>
      <c r="R36" s="72"/>
      <c r="S36" s="72"/>
      <c r="T36" s="72"/>
      <c r="U36" s="72"/>
      <c r="V36" s="72"/>
      <c r="W36" s="72"/>
      <c r="X36" s="72"/>
      <c r="Y36" s="72"/>
      <c r="Z36" s="72"/>
      <c r="AA36" s="72"/>
      <c r="AB36" s="72"/>
      <c r="AC36" s="72"/>
    </row>
    <row r="37" spans="1:29" s="1206" customFormat="1" x14ac:dyDescent="0.25">
      <c r="A37" s="1376"/>
      <c r="B37" s="1209"/>
      <c r="C37" s="1209"/>
      <c r="D37" s="1203"/>
      <c r="E37" s="1233"/>
      <c r="F37" s="1377"/>
      <c r="G37" s="1359"/>
      <c r="H37" s="72"/>
      <c r="I37" s="72"/>
      <c r="J37" s="72"/>
      <c r="K37" s="72"/>
      <c r="L37" s="72"/>
      <c r="M37" s="72"/>
      <c r="N37" s="72"/>
      <c r="O37" s="72"/>
      <c r="P37" s="72"/>
      <c r="Q37" s="72"/>
      <c r="R37" s="72"/>
      <c r="S37" s="72"/>
      <c r="T37" s="72"/>
      <c r="U37" s="72"/>
      <c r="V37" s="72"/>
      <c r="W37" s="72"/>
      <c r="X37" s="72"/>
      <c r="Y37" s="72"/>
      <c r="Z37" s="72"/>
      <c r="AA37" s="72"/>
      <c r="AB37" s="72"/>
      <c r="AC37" s="72"/>
    </row>
    <row r="38" spans="1:29" s="1206" customFormat="1" ht="37.5" x14ac:dyDescent="0.25">
      <c r="A38" s="240" t="s">
        <v>1738</v>
      </c>
      <c r="B38" s="74" t="s">
        <v>231</v>
      </c>
      <c r="C38" s="1232" t="s">
        <v>336</v>
      </c>
      <c r="D38" s="1373" t="s">
        <v>78</v>
      </c>
      <c r="E38" s="70">
        <v>1</v>
      </c>
      <c r="F38" s="1375">
        <v>10000</v>
      </c>
      <c r="G38" s="1359">
        <f>F38*E38</f>
        <v>10000</v>
      </c>
      <c r="H38" s="72"/>
    </row>
    <row r="39" spans="1:29" s="1206" customFormat="1" x14ac:dyDescent="0.25">
      <c r="A39" s="240"/>
      <c r="B39" s="74"/>
      <c r="C39" s="1232"/>
      <c r="D39" s="1203"/>
      <c r="E39" s="1233"/>
      <c r="F39" s="1377"/>
      <c r="G39" s="1359"/>
      <c r="H39" s="72"/>
    </row>
    <row r="40" spans="1:29" s="1206" customFormat="1" x14ac:dyDescent="0.25">
      <c r="A40" s="240" t="s">
        <v>1739</v>
      </c>
      <c r="B40" s="74" t="s">
        <v>230</v>
      </c>
      <c r="C40" s="1232" t="s">
        <v>1740</v>
      </c>
      <c r="D40" s="1373" t="s">
        <v>55</v>
      </c>
      <c r="E40" s="238"/>
      <c r="F40" s="1353"/>
      <c r="G40" s="1359"/>
      <c r="H40" s="72"/>
    </row>
    <row r="41" spans="1:29" s="1206" customFormat="1" x14ac:dyDescent="0.25">
      <c r="A41" s="240"/>
      <c r="B41" s="74"/>
      <c r="C41" s="1232"/>
      <c r="D41" s="1373"/>
      <c r="E41" s="1380"/>
      <c r="F41" s="1381"/>
      <c r="G41" s="1354"/>
      <c r="H41" s="72"/>
    </row>
    <row r="42" spans="1:29" s="1206" customFormat="1" ht="13" x14ac:dyDescent="0.25">
      <c r="A42" s="1207" t="s">
        <v>1741</v>
      </c>
      <c r="B42" s="74"/>
      <c r="C42" s="1371" t="s">
        <v>1742</v>
      </c>
      <c r="D42" s="1373"/>
      <c r="E42" s="1380"/>
      <c r="F42" s="1381"/>
      <c r="G42" s="1354"/>
      <c r="H42" s="72"/>
    </row>
    <row r="43" spans="1:29" s="1206" customFormat="1" x14ac:dyDescent="0.25">
      <c r="A43" s="240"/>
      <c r="B43" s="74"/>
      <c r="C43" s="1232"/>
      <c r="D43" s="1203"/>
      <c r="E43" s="1233"/>
      <c r="F43" s="1382"/>
      <c r="G43" s="1383"/>
      <c r="H43" s="72"/>
    </row>
    <row r="44" spans="1:29" s="1206" customFormat="1" ht="50" x14ac:dyDescent="0.25">
      <c r="A44" s="239" t="s">
        <v>1743</v>
      </c>
      <c r="B44" s="74" t="s">
        <v>229</v>
      </c>
      <c r="C44" s="1232" t="s">
        <v>1744</v>
      </c>
      <c r="D44" s="1373" t="s">
        <v>78</v>
      </c>
      <c r="E44" s="1233">
        <v>1</v>
      </c>
      <c r="F44" s="1384">
        <v>50000</v>
      </c>
      <c r="G44" s="1359">
        <f>F44*E44</f>
        <v>50000</v>
      </c>
      <c r="H44" s="72"/>
    </row>
    <row r="45" spans="1:29" s="1206" customFormat="1" x14ac:dyDescent="0.25">
      <c r="A45" s="239"/>
      <c r="B45" s="74"/>
      <c r="C45" s="1232"/>
      <c r="D45" s="1203"/>
      <c r="E45" s="1233"/>
      <c r="F45" s="1377"/>
      <c r="G45" s="1359"/>
      <c r="H45" s="72"/>
    </row>
    <row r="46" spans="1:29" s="1206" customFormat="1" x14ac:dyDescent="0.25">
      <c r="A46" s="239" t="s">
        <v>1745</v>
      </c>
      <c r="B46" s="74" t="s">
        <v>230</v>
      </c>
      <c r="C46" s="1232" t="s">
        <v>1746</v>
      </c>
      <c r="D46" s="1203" t="s">
        <v>55</v>
      </c>
      <c r="E46" s="238"/>
      <c r="F46" s="1353"/>
      <c r="G46" s="1359"/>
      <c r="H46" s="72"/>
    </row>
    <row r="47" spans="1:29" s="1206" customFormat="1" x14ac:dyDescent="0.25">
      <c r="A47" s="239"/>
      <c r="B47" s="74"/>
      <c r="C47" s="1232"/>
      <c r="D47" s="1203"/>
      <c r="E47" s="1233"/>
      <c r="F47" s="1377"/>
      <c r="G47" s="1359"/>
      <c r="H47" s="72"/>
    </row>
    <row r="48" spans="1:29" s="1206" customFormat="1" x14ac:dyDescent="0.25">
      <c r="A48" s="239" t="s">
        <v>1743</v>
      </c>
      <c r="B48" s="74"/>
      <c r="C48" s="1232" t="s">
        <v>290</v>
      </c>
      <c r="D48" s="1203"/>
      <c r="E48" s="1233"/>
      <c r="F48" s="1381"/>
      <c r="G48" s="1359"/>
      <c r="H48" s="72"/>
    </row>
    <row r="49" spans="1:8" s="1206" customFormat="1" x14ac:dyDescent="0.25">
      <c r="A49" s="239"/>
      <c r="B49" s="74"/>
      <c r="C49" s="1232"/>
      <c r="D49" s="1203"/>
      <c r="E49" s="1233"/>
      <c r="F49" s="1381"/>
      <c r="G49" s="1359"/>
      <c r="H49" s="72"/>
    </row>
    <row r="50" spans="1:8" s="1206" customFormat="1" ht="25" x14ac:dyDescent="0.25">
      <c r="A50" s="239" t="s">
        <v>1747</v>
      </c>
      <c r="B50" s="74" t="s">
        <v>229</v>
      </c>
      <c r="C50" s="1385" t="s">
        <v>291</v>
      </c>
      <c r="D50" s="1373" t="s">
        <v>78</v>
      </c>
      <c r="E50" s="1386">
        <v>1</v>
      </c>
      <c r="F50" s="1384">
        <v>50000</v>
      </c>
      <c r="G50" s="1359">
        <f>F50*E50</f>
        <v>50000</v>
      </c>
      <c r="H50" s="72"/>
    </row>
    <row r="51" spans="1:8" s="1206" customFormat="1" x14ac:dyDescent="0.25">
      <c r="A51" s="1215"/>
      <c r="B51" s="1216"/>
      <c r="C51" s="1217"/>
      <c r="D51" s="1218"/>
      <c r="E51" s="1219"/>
      <c r="F51" s="1220"/>
      <c r="G51" s="1221"/>
      <c r="H51" s="72"/>
    </row>
    <row r="52" spans="1:8" s="1206" customFormat="1" ht="13" x14ac:dyDescent="0.25">
      <c r="A52" s="325"/>
      <c r="B52" s="370" t="s">
        <v>388</v>
      </c>
      <c r="C52" s="371"/>
      <c r="D52" s="326"/>
      <c r="E52" s="368"/>
      <c r="F52" s="372"/>
      <c r="G52" s="373"/>
      <c r="H52" s="72"/>
    </row>
    <row r="53" spans="1:8" s="1206" customFormat="1" ht="26" x14ac:dyDescent="0.25">
      <c r="A53" s="328"/>
      <c r="B53" s="375" t="s">
        <v>389</v>
      </c>
      <c r="C53" s="361"/>
      <c r="D53" s="329"/>
      <c r="E53" s="360"/>
      <c r="F53" s="351"/>
      <c r="G53" s="1222"/>
      <c r="H53" s="72"/>
    </row>
    <row r="54" spans="1:8" s="1206" customFormat="1" x14ac:dyDescent="0.25">
      <c r="A54" s="239"/>
      <c r="B54" s="74"/>
      <c r="C54" s="1232"/>
      <c r="D54" s="1203"/>
      <c r="E54" s="1233"/>
      <c r="F54" s="1377"/>
      <c r="G54" s="1359"/>
      <c r="H54" s="72"/>
    </row>
    <row r="55" spans="1:8" s="1206" customFormat="1" x14ac:dyDescent="0.25">
      <c r="A55" s="239" t="s">
        <v>1748</v>
      </c>
      <c r="B55" s="74" t="s">
        <v>230</v>
      </c>
      <c r="C55" s="1232" t="s">
        <v>1749</v>
      </c>
      <c r="D55" s="1203" t="s">
        <v>55</v>
      </c>
      <c r="E55" s="238"/>
      <c r="F55" s="1353"/>
      <c r="G55" s="1359"/>
      <c r="H55" s="72"/>
    </row>
    <row r="56" spans="1:8" s="1206" customFormat="1" x14ac:dyDescent="0.25">
      <c r="A56" s="239"/>
      <c r="B56" s="618"/>
      <c r="C56" s="1387"/>
      <c r="D56" s="1203"/>
      <c r="E56" s="1233"/>
      <c r="F56" s="1353"/>
      <c r="G56" s="1359"/>
      <c r="H56" s="72"/>
    </row>
    <row r="57" spans="1:8" s="1206" customFormat="1" ht="13" x14ac:dyDescent="0.25">
      <c r="A57" s="1207" t="s">
        <v>1750</v>
      </c>
      <c r="B57" s="618"/>
      <c r="C57" s="1355" t="s">
        <v>1751</v>
      </c>
      <c r="D57" s="1203"/>
      <c r="E57" s="1233"/>
      <c r="F57" s="1353"/>
      <c r="G57" s="1359"/>
      <c r="H57" s="72"/>
    </row>
    <row r="58" spans="1:8" s="1206" customFormat="1" x14ac:dyDescent="0.25">
      <c r="A58" s="240"/>
      <c r="B58" s="618"/>
      <c r="C58" s="1387"/>
      <c r="D58" s="1203"/>
      <c r="E58" s="1233"/>
      <c r="F58" s="1353"/>
      <c r="G58" s="1359"/>
      <c r="H58" s="72"/>
    </row>
    <row r="59" spans="1:8" s="1206" customFormat="1" ht="75" x14ac:dyDescent="0.25">
      <c r="A59" s="239" t="s">
        <v>1752</v>
      </c>
      <c r="B59" s="618"/>
      <c r="C59" s="1387" t="s">
        <v>1753</v>
      </c>
      <c r="D59" s="1388" t="s">
        <v>78</v>
      </c>
      <c r="E59" s="1386">
        <v>1</v>
      </c>
      <c r="F59" s="1353"/>
      <c r="G59" s="1359"/>
      <c r="H59" s="72"/>
    </row>
    <row r="60" spans="1:8" s="1206" customFormat="1" x14ac:dyDescent="0.25">
      <c r="A60" s="239" t="s">
        <v>1754</v>
      </c>
      <c r="B60" s="618"/>
      <c r="C60" s="1387" t="s">
        <v>1749</v>
      </c>
      <c r="D60" s="1203" t="s">
        <v>55</v>
      </c>
      <c r="E60" s="238"/>
      <c r="F60" s="1353"/>
      <c r="G60" s="1359"/>
      <c r="H60" s="72"/>
    </row>
    <row r="61" spans="1:8" s="1206" customFormat="1" x14ac:dyDescent="0.25">
      <c r="A61" s="239"/>
      <c r="B61" s="618"/>
      <c r="C61" s="1387"/>
      <c r="D61" s="1203"/>
      <c r="E61" s="1233"/>
      <c r="F61" s="1353"/>
      <c r="G61" s="1359"/>
      <c r="H61" s="72"/>
    </row>
    <row r="62" spans="1:8" s="1206" customFormat="1" ht="13" x14ac:dyDescent="0.25">
      <c r="A62" s="1389" t="s">
        <v>1755</v>
      </c>
      <c r="B62" s="76" t="s">
        <v>226</v>
      </c>
      <c r="C62" s="77" t="s">
        <v>1756</v>
      </c>
      <c r="D62" s="1360"/>
      <c r="E62" s="1390"/>
      <c r="F62" s="1391"/>
      <c r="G62" s="1359"/>
      <c r="H62" s="72"/>
    </row>
    <row r="63" spans="1:8" s="1206" customFormat="1" x14ac:dyDescent="0.25">
      <c r="A63" s="688"/>
      <c r="B63" s="76"/>
      <c r="C63" s="196"/>
      <c r="D63" s="1360"/>
      <c r="E63" s="1390"/>
      <c r="F63" s="1391"/>
      <c r="G63" s="1359"/>
      <c r="H63" s="72"/>
    </row>
    <row r="64" spans="1:8" s="1206" customFormat="1" ht="25" x14ac:dyDescent="0.25">
      <c r="A64" s="688" t="s">
        <v>1757</v>
      </c>
      <c r="B64" s="76"/>
      <c r="C64" s="196" t="s">
        <v>1758</v>
      </c>
      <c r="D64" s="75" t="s">
        <v>78</v>
      </c>
      <c r="E64" s="866">
        <v>0</v>
      </c>
      <c r="F64" s="1392"/>
      <c r="G64" s="1359"/>
      <c r="H64" s="72"/>
    </row>
    <row r="65" spans="1:8" s="1206" customFormat="1" x14ac:dyDescent="0.25">
      <c r="A65" s="688"/>
      <c r="B65" s="76"/>
      <c r="C65" s="1210"/>
      <c r="D65" s="75"/>
      <c r="E65" s="866"/>
      <c r="F65" s="1392"/>
      <c r="G65" s="1359"/>
      <c r="H65" s="72"/>
    </row>
    <row r="66" spans="1:8" s="1206" customFormat="1" ht="17.25" customHeight="1" x14ac:dyDescent="0.25">
      <c r="A66" s="688" t="s">
        <v>1759</v>
      </c>
      <c r="B66" s="76" t="s">
        <v>226</v>
      </c>
      <c r="C66" s="196" t="s">
        <v>1760</v>
      </c>
      <c r="D66" s="1360" t="s">
        <v>55</v>
      </c>
      <c r="E66" s="238"/>
      <c r="F66" s="1391"/>
      <c r="G66" s="1359"/>
      <c r="H66" s="72"/>
    </row>
    <row r="67" spans="1:8" s="1206" customFormat="1" ht="17.25" customHeight="1" x14ac:dyDescent="0.25">
      <c r="A67" s="688"/>
      <c r="B67" s="76"/>
      <c r="C67" s="196"/>
      <c r="D67" s="1360"/>
      <c r="E67" s="238"/>
      <c r="F67" s="1391"/>
      <c r="G67" s="1359"/>
      <c r="H67" s="72"/>
    </row>
    <row r="68" spans="1:8" s="1206" customFormat="1" ht="25.15" customHeight="1" x14ac:dyDescent="0.25">
      <c r="A68" s="688" t="s">
        <v>2753</v>
      </c>
      <c r="B68" s="76" t="s">
        <v>226</v>
      </c>
      <c r="C68" s="196" t="s">
        <v>2750</v>
      </c>
      <c r="D68" s="1982" t="s">
        <v>78</v>
      </c>
      <c r="E68" s="78">
        <v>1</v>
      </c>
      <c r="F68" s="1985">
        <v>2000000</v>
      </c>
      <c r="G68" s="1985">
        <v>2000000</v>
      </c>
      <c r="H68" s="72"/>
    </row>
    <row r="69" spans="1:8" s="1206" customFormat="1" ht="25.15" customHeight="1" x14ac:dyDescent="0.25">
      <c r="A69" s="688"/>
      <c r="B69" s="76"/>
      <c r="C69" s="338"/>
      <c r="D69" s="1059"/>
      <c r="E69" s="355"/>
      <c r="F69" s="1984"/>
      <c r="G69" s="1983"/>
      <c r="H69" s="72"/>
    </row>
    <row r="70" spans="1:8" s="1206" customFormat="1" x14ac:dyDescent="0.25">
      <c r="A70" s="688" t="s">
        <v>2754</v>
      </c>
      <c r="B70" s="76"/>
      <c r="C70" s="196" t="s">
        <v>2755</v>
      </c>
      <c r="D70" s="1360" t="s">
        <v>55</v>
      </c>
      <c r="E70" s="355"/>
      <c r="F70" s="1984"/>
      <c r="G70" s="1983"/>
      <c r="H70" s="72"/>
    </row>
    <row r="71" spans="1:8" s="1206" customFormat="1" x14ac:dyDescent="0.25">
      <c r="A71" s="688"/>
      <c r="B71" s="76"/>
      <c r="C71" s="338"/>
      <c r="D71" s="1059"/>
      <c r="E71" s="355"/>
      <c r="F71" s="1984"/>
      <c r="G71" s="1983"/>
      <c r="H71" s="72"/>
    </row>
    <row r="72" spans="1:8" s="1206" customFormat="1" ht="13" x14ac:dyDescent="0.25">
      <c r="A72" s="1224" t="s">
        <v>112</v>
      </c>
      <c r="B72" s="618"/>
      <c r="C72" s="1355" t="s">
        <v>286</v>
      </c>
      <c r="D72" s="1203"/>
      <c r="E72" s="1233"/>
      <c r="F72" s="1377"/>
      <c r="G72" s="1359"/>
      <c r="H72" s="72"/>
    </row>
    <row r="73" spans="1:8" s="1206" customFormat="1" x14ac:dyDescent="0.25">
      <c r="A73" s="1363"/>
      <c r="B73" s="1364"/>
      <c r="C73" s="68"/>
      <c r="D73" s="1204"/>
      <c r="E73" s="1204"/>
      <c r="F73" s="1393"/>
      <c r="G73" s="1357"/>
      <c r="H73" s="72"/>
    </row>
    <row r="74" spans="1:8" s="1206" customFormat="1" ht="37.5" x14ac:dyDescent="0.25">
      <c r="A74" s="240" t="s">
        <v>1761</v>
      </c>
      <c r="B74" s="1364" t="s">
        <v>168</v>
      </c>
      <c r="C74" s="68" t="s">
        <v>1</v>
      </c>
      <c r="D74" s="1204"/>
      <c r="E74" s="1204"/>
      <c r="F74" s="1393"/>
      <c r="G74" s="1357"/>
      <c r="H74" s="72"/>
    </row>
    <row r="75" spans="1:8" s="1206" customFormat="1" x14ac:dyDescent="0.25">
      <c r="A75" s="1363"/>
      <c r="B75" s="1364"/>
      <c r="C75" s="68"/>
      <c r="D75" s="1204"/>
      <c r="E75" s="1204"/>
      <c r="F75" s="1393"/>
      <c r="G75" s="1357"/>
      <c r="H75" s="72"/>
    </row>
    <row r="76" spans="1:8" s="1206" customFormat="1" ht="15" customHeight="1" x14ac:dyDescent="0.25">
      <c r="A76" s="1394" t="s">
        <v>1762</v>
      </c>
      <c r="B76" s="1395"/>
      <c r="C76" s="196" t="s">
        <v>1763</v>
      </c>
      <c r="D76" s="866" t="s">
        <v>82</v>
      </c>
      <c r="E76" s="866">
        <v>1</v>
      </c>
      <c r="F76" s="1393"/>
      <c r="G76" s="1357"/>
      <c r="H76" s="72"/>
    </row>
    <row r="77" spans="1:8" s="1206" customFormat="1" x14ac:dyDescent="0.25">
      <c r="A77" s="1363"/>
      <c r="B77" s="1364"/>
      <c r="C77" s="68"/>
      <c r="D77" s="1204"/>
      <c r="E77" s="1204"/>
      <c r="F77" s="1393"/>
      <c r="G77" s="1357"/>
      <c r="H77" s="72"/>
    </row>
    <row r="78" spans="1:8" s="1206" customFormat="1" ht="25" x14ac:dyDescent="0.25">
      <c r="A78" s="1396" t="s">
        <v>1764</v>
      </c>
      <c r="B78" s="1364" t="s">
        <v>157</v>
      </c>
      <c r="C78" s="68" t="s">
        <v>148</v>
      </c>
      <c r="D78" s="1204" t="s">
        <v>0</v>
      </c>
      <c r="E78" s="1204">
        <v>30</v>
      </c>
      <c r="F78" s="1393"/>
      <c r="G78" s="1357"/>
      <c r="H78" s="72"/>
    </row>
    <row r="79" spans="1:8" s="1206" customFormat="1" x14ac:dyDescent="0.25">
      <c r="A79" s="1396"/>
      <c r="B79" s="1364"/>
      <c r="C79" s="68"/>
      <c r="D79" s="1204"/>
      <c r="E79" s="1204"/>
      <c r="F79" s="1393"/>
      <c r="G79" s="1357"/>
      <c r="H79" s="72"/>
    </row>
    <row r="80" spans="1:8" s="1206" customFormat="1" ht="25" x14ac:dyDescent="0.25">
      <c r="A80" s="1396" t="s">
        <v>1765</v>
      </c>
      <c r="B80" s="1364" t="s">
        <v>5</v>
      </c>
      <c r="C80" s="68" t="s">
        <v>232</v>
      </c>
      <c r="D80" s="1204" t="s">
        <v>52</v>
      </c>
      <c r="E80" s="69">
        <v>600</v>
      </c>
      <c r="F80" s="1393"/>
      <c r="G80" s="1357"/>
      <c r="H80" s="72"/>
    </row>
    <row r="81" spans="1:8" s="1206" customFormat="1" x14ac:dyDescent="0.25">
      <c r="A81" s="1396"/>
      <c r="B81" s="1364"/>
      <c r="C81" s="68"/>
      <c r="D81" s="1204"/>
      <c r="E81" s="1204"/>
      <c r="F81" s="1393"/>
      <c r="G81" s="1357"/>
      <c r="H81" s="72"/>
    </row>
    <row r="82" spans="1:8" s="1206" customFormat="1" x14ac:dyDescent="0.25">
      <c r="A82" s="1396"/>
      <c r="B82" s="1364"/>
      <c r="C82" s="68"/>
      <c r="D82" s="1204"/>
      <c r="E82" s="1204"/>
      <c r="F82" s="1393"/>
      <c r="G82" s="1357"/>
      <c r="H82" s="72"/>
    </row>
    <row r="83" spans="1:8" s="1206" customFormat="1" ht="13" x14ac:dyDescent="0.25">
      <c r="A83" s="1058" t="s">
        <v>1726</v>
      </c>
      <c r="B83" s="75" t="s">
        <v>1766</v>
      </c>
      <c r="C83" s="220" t="s">
        <v>288</v>
      </c>
      <c r="D83" s="75"/>
      <c r="E83" s="75"/>
      <c r="F83" s="1397"/>
      <c r="G83" s="1398"/>
      <c r="H83" s="72"/>
    </row>
    <row r="84" spans="1:8" s="1206" customFormat="1" x14ac:dyDescent="0.25">
      <c r="A84" s="168"/>
      <c r="B84" s="75"/>
      <c r="C84" s="79"/>
      <c r="D84" s="75"/>
      <c r="E84" s="75"/>
      <c r="F84" s="1397"/>
      <c r="G84" s="1398"/>
      <c r="H84" s="72"/>
    </row>
    <row r="85" spans="1:8" s="1206" customFormat="1" ht="62.5" x14ac:dyDescent="0.25">
      <c r="A85" s="222" t="s">
        <v>1727</v>
      </c>
      <c r="B85" s="75" t="s">
        <v>1766</v>
      </c>
      <c r="C85" s="222" t="s">
        <v>1767</v>
      </c>
      <c r="D85" s="75" t="s">
        <v>54</v>
      </c>
      <c r="E85" s="866">
        <v>1</v>
      </c>
      <c r="F85" s="1397"/>
      <c r="G85" s="1399"/>
      <c r="H85" s="72"/>
    </row>
    <row r="86" spans="1:8" s="1206" customFormat="1" x14ac:dyDescent="0.25">
      <c r="A86" s="222"/>
      <c r="B86" s="75"/>
      <c r="C86" s="221"/>
      <c r="D86" s="1400"/>
      <c r="E86" s="75"/>
      <c r="F86" s="1397"/>
      <c r="G86" s="1398"/>
      <c r="H86" s="72"/>
    </row>
    <row r="87" spans="1:8" s="1206" customFormat="1" ht="13" x14ac:dyDescent="0.25">
      <c r="A87" s="1058" t="s">
        <v>1730</v>
      </c>
      <c r="B87" s="74"/>
      <c r="C87" s="220" t="s">
        <v>289</v>
      </c>
      <c r="D87" s="75"/>
      <c r="E87" s="75"/>
      <c r="F87" s="1397"/>
      <c r="G87" s="1401"/>
      <c r="H87" s="72"/>
    </row>
    <row r="88" spans="1:8" s="1206" customFormat="1" x14ac:dyDescent="0.25">
      <c r="A88" s="222"/>
      <c r="B88" s="75"/>
      <c r="C88" s="79"/>
      <c r="D88" s="75"/>
      <c r="E88" s="75"/>
      <c r="F88" s="1397"/>
      <c r="G88" s="1401"/>
      <c r="H88" s="72"/>
    </row>
    <row r="89" spans="1:8" s="1206" customFormat="1" ht="37.5" x14ac:dyDescent="0.25">
      <c r="A89" s="222" t="s">
        <v>1768</v>
      </c>
      <c r="B89" s="75" t="s">
        <v>644</v>
      </c>
      <c r="C89" s="1402" t="s">
        <v>1769</v>
      </c>
      <c r="D89" s="75" t="s">
        <v>54</v>
      </c>
      <c r="E89" s="866">
        <v>1</v>
      </c>
      <c r="F89" s="1397"/>
      <c r="G89" s="1399"/>
      <c r="H89" s="72"/>
    </row>
    <row r="90" spans="1:8" s="1206" customFormat="1" x14ac:dyDescent="0.25">
      <c r="A90" s="222"/>
      <c r="B90" s="75"/>
      <c r="C90" s="79"/>
      <c r="D90" s="75"/>
      <c r="E90" s="75"/>
      <c r="F90" s="1397"/>
      <c r="G90" s="1398"/>
      <c r="H90" s="72"/>
    </row>
    <row r="91" spans="1:8" s="1206" customFormat="1" ht="13" x14ac:dyDescent="0.25">
      <c r="A91" s="1058" t="s">
        <v>251</v>
      </c>
      <c r="B91" s="75" t="s">
        <v>226</v>
      </c>
      <c r="C91" s="77" t="s">
        <v>639</v>
      </c>
      <c r="D91" s="1059"/>
      <c r="E91" s="340"/>
      <c r="F91" s="1397"/>
      <c r="G91" s="1401"/>
      <c r="H91" s="72"/>
    </row>
    <row r="92" spans="1:8" s="1206" customFormat="1" x14ac:dyDescent="0.25">
      <c r="A92" s="222"/>
      <c r="B92" s="75"/>
      <c r="C92" s="338"/>
      <c r="D92" s="1059"/>
      <c r="E92" s="340"/>
      <c r="F92" s="1397"/>
      <c r="G92" s="1401"/>
      <c r="H92" s="72"/>
    </row>
    <row r="93" spans="1:8" s="1206" customFormat="1" ht="25" x14ac:dyDescent="0.25">
      <c r="A93" s="222" t="s">
        <v>1770</v>
      </c>
      <c r="B93" s="75"/>
      <c r="C93" s="196" t="s">
        <v>1771</v>
      </c>
      <c r="D93" s="75" t="s">
        <v>78</v>
      </c>
      <c r="E93" s="78">
        <v>1</v>
      </c>
      <c r="F93" s="1392">
        <v>100000</v>
      </c>
      <c r="G93" s="1359">
        <f>F93*E93</f>
        <v>100000</v>
      </c>
      <c r="H93" s="72"/>
    </row>
    <row r="94" spans="1:8" s="1206" customFormat="1" x14ac:dyDescent="0.25">
      <c r="A94" s="1215"/>
      <c r="B94" s="1216"/>
      <c r="C94" s="1217"/>
      <c r="D94" s="1218"/>
      <c r="E94" s="1219"/>
      <c r="F94" s="1220"/>
      <c r="G94" s="1221"/>
      <c r="H94" s="72"/>
    </row>
    <row r="95" spans="1:8" s="1206" customFormat="1" ht="13" x14ac:dyDescent="0.25">
      <c r="A95" s="325"/>
      <c r="B95" s="370" t="s">
        <v>388</v>
      </c>
      <c r="C95" s="371"/>
      <c r="D95" s="326"/>
      <c r="E95" s="368"/>
      <c r="F95" s="372"/>
      <c r="G95" s="373"/>
      <c r="H95" s="72"/>
    </row>
    <row r="96" spans="1:8" s="1206" customFormat="1" ht="26" x14ac:dyDescent="0.25">
      <c r="A96" s="328"/>
      <c r="B96" s="375" t="s">
        <v>389</v>
      </c>
      <c r="C96" s="361"/>
      <c r="D96" s="329"/>
      <c r="E96" s="360"/>
      <c r="F96" s="351"/>
      <c r="G96" s="1222"/>
      <c r="H96" s="72"/>
    </row>
    <row r="97" spans="1:8" s="1206" customFormat="1" x14ac:dyDescent="0.25">
      <c r="A97" s="222"/>
      <c r="B97" s="75"/>
      <c r="C97" s="1403"/>
      <c r="D97" s="75"/>
      <c r="E97" s="866"/>
      <c r="F97" s="1397"/>
      <c r="G97" s="1399"/>
      <c r="H97" s="72"/>
    </row>
    <row r="98" spans="1:8" s="1206" customFormat="1" ht="13" x14ac:dyDescent="0.25">
      <c r="A98" s="1058" t="s">
        <v>252</v>
      </c>
      <c r="B98" s="75"/>
      <c r="C98" s="220" t="s">
        <v>1772</v>
      </c>
      <c r="D98" s="75"/>
      <c r="E98" s="75"/>
      <c r="F98" s="1397"/>
      <c r="G98" s="1398"/>
      <c r="H98" s="72"/>
    </row>
    <row r="99" spans="1:8" s="1206" customFormat="1" x14ac:dyDescent="0.25">
      <c r="A99" s="688"/>
      <c r="B99" s="76"/>
      <c r="C99" s="1210"/>
      <c r="D99" s="1360"/>
      <c r="E99" s="1390"/>
      <c r="F99" s="1391"/>
      <c r="G99" s="1399"/>
      <c r="H99" s="72"/>
    </row>
    <row r="100" spans="1:8" s="1206" customFormat="1" ht="25" x14ac:dyDescent="0.25">
      <c r="A100" s="1404" t="s">
        <v>1773</v>
      </c>
      <c r="B100" s="1405" t="s">
        <v>1774</v>
      </c>
      <c r="C100" s="1406" t="s">
        <v>1775</v>
      </c>
      <c r="D100" s="1405" t="s">
        <v>1776</v>
      </c>
      <c r="E100" s="1386">
        <v>1</v>
      </c>
      <c r="F100" s="1392">
        <v>25000</v>
      </c>
      <c r="G100" s="1359">
        <f>F100*E100</f>
        <v>25000</v>
      </c>
      <c r="H100" s="72"/>
    </row>
    <row r="101" spans="1:8" s="1206" customFormat="1" x14ac:dyDescent="0.25">
      <c r="A101" s="688"/>
      <c r="B101" s="76"/>
      <c r="C101" s="1210"/>
      <c r="D101" s="1360"/>
      <c r="E101" s="1390"/>
      <c r="F101" s="1391"/>
      <c r="G101" s="1399"/>
      <c r="H101" s="72"/>
    </row>
    <row r="102" spans="1:8" s="1206" customFormat="1" x14ac:dyDescent="0.25">
      <c r="A102" s="688" t="s">
        <v>1777</v>
      </c>
      <c r="B102" s="76" t="s">
        <v>226</v>
      </c>
      <c r="C102" s="196" t="s">
        <v>1778</v>
      </c>
      <c r="D102" s="1360" t="s">
        <v>55</v>
      </c>
      <c r="E102" s="1390"/>
      <c r="F102" s="1391"/>
      <c r="G102" s="1399"/>
      <c r="H102" s="72"/>
    </row>
    <row r="103" spans="1:8" s="1206" customFormat="1" x14ac:dyDescent="0.25">
      <c r="A103" s="688"/>
      <c r="B103" s="76"/>
      <c r="C103" s="196"/>
      <c r="D103" s="1360"/>
      <c r="E103" s="1390"/>
      <c r="F103" s="1391"/>
      <c r="G103" s="1399"/>
      <c r="H103" s="72"/>
    </row>
    <row r="104" spans="1:8" s="1206" customFormat="1" ht="13" x14ac:dyDescent="0.25">
      <c r="A104" s="1389" t="s">
        <v>1779</v>
      </c>
      <c r="B104" s="76"/>
      <c r="C104" s="77" t="s">
        <v>1780</v>
      </c>
      <c r="D104" s="1360"/>
      <c r="E104" s="1390"/>
      <c r="F104" s="1391"/>
      <c r="G104" s="1399"/>
      <c r="H104" s="72"/>
    </row>
    <row r="105" spans="1:8" s="1206" customFormat="1" x14ac:dyDescent="0.25">
      <c r="A105" s="688"/>
      <c r="B105" s="76"/>
      <c r="C105" s="196"/>
      <c r="D105" s="1360"/>
      <c r="E105" s="1390"/>
      <c r="F105" s="1391"/>
      <c r="G105" s="1399"/>
      <c r="H105" s="72"/>
    </row>
    <row r="106" spans="1:8" s="1206" customFormat="1" x14ac:dyDescent="0.25">
      <c r="A106" s="688" t="s">
        <v>1781</v>
      </c>
      <c r="B106" s="76" t="s">
        <v>1782</v>
      </c>
      <c r="C106" s="196" t="s">
        <v>1783</v>
      </c>
      <c r="D106" s="80" t="s">
        <v>52</v>
      </c>
      <c r="E106" s="78">
        <v>600</v>
      </c>
      <c r="F106" s="1407"/>
      <c r="G106" s="1399"/>
      <c r="H106" s="1408"/>
    </row>
    <row r="107" spans="1:8" s="1206" customFormat="1" x14ac:dyDescent="0.25">
      <c r="A107" s="688"/>
      <c r="B107" s="76"/>
      <c r="C107" s="196"/>
      <c r="D107" s="1360"/>
      <c r="E107" s="1390"/>
      <c r="F107" s="1407"/>
      <c r="G107" s="1399"/>
      <c r="H107" s="1408"/>
    </row>
    <row r="108" spans="1:8" s="1206" customFormat="1" x14ac:dyDescent="0.25">
      <c r="A108" s="688" t="s">
        <v>1781</v>
      </c>
      <c r="B108" s="76" t="s">
        <v>1782</v>
      </c>
      <c r="C108" s="196" t="s">
        <v>1784</v>
      </c>
      <c r="D108" s="632" t="s">
        <v>50</v>
      </c>
      <c r="E108" s="1390">
        <v>57</v>
      </c>
      <c r="F108" s="1391"/>
      <c r="G108" s="1399"/>
      <c r="H108" s="72"/>
    </row>
    <row r="109" spans="1:8" s="1206" customFormat="1" x14ac:dyDescent="0.25">
      <c r="A109" s="688"/>
      <c r="B109" s="76"/>
      <c r="C109" s="196"/>
      <c r="D109" s="1360"/>
      <c r="E109" s="1390"/>
      <c r="F109" s="1391"/>
      <c r="G109" s="1399"/>
      <c r="H109" s="72"/>
    </row>
    <row r="110" spans="1:8" s="1206" customFormat="1" ht="13" x14ac:dyDescent="0.25">
      <c r="A110" s="1389">
        <v>3.2</v>
      </c>
      <c r="B110" s="76" t="s">
        <v>235</v>
      </c>
      <c r="C110" s="77" t="s">
        <v>1569</v>
      </c>
      <c r="D110" s="1360"/>
      <c r="E110" s="1390"/>
      <c r="F110" s="1391"/>
      <c r="G110" s="1399"/>
      <c r="H110" s="72"/>
    </row>
    <row r="111" spans="1:8" s="1206" customFormat="1" x14ac:dyDescent="0.25">
      <c r="A111" s="688"/>
      <c r="B111" s="76" t="s">
        <v>236</v>
      </c>
      <c r="C111" s="196"/>
      <c r="D111" s="1360"/>
      <c r="E111" s="1390"/>
      <c r="F111" s="1391"/>
      <c r="G111" s="1399"/>
      <c r="H111" s="72"/>
    </row>
    <row r="112" spans="1:8" s="1206" customFormat="1" x14ac:dyDescent="0.25">
      <c r="A112" s="688" t="s">
        <v>7</v>
      </c>
      <c r="B112" s="76">
        <v>8.6999999999999993</v>
      </c>
      <c r="C112" s="196" t="s">
        <v>239</v>
      </c>
      <c r="D112" s="1360"/>
      <c r="E112" s="1390"/>
      <c r="F112" s="1391"/>
      <c r="G112" s="1399"/>
      <c r="H112" s="72"/>
    </row>
    <row r="113" spans="1:8" s="1206" customFormat="1" x14ac:dyDescent="0.25">
      <c r="A113" s="688"/>
      <c r="B113" s="76"/>
      <c r="C113" s="196"/>
      <c r="D113" s="1360"/>
      <c r="E113" s="1390"/>
      <c r="F113" s="1391"/>
      <c r="G113" s="1399"/>
      <c r="H113" s="72"/>
    </row>
    <row r="114" spans="1:8" s="1206" customFormat="1" x14ac:dyDescent="0.25">
      <c r="A114" s="688" t="s">
        <v>537</v>
      </c>
      <c r="B114" s="76"/>
      <c r="C114" s="196" t="s">
        <v>115</v>
      </c>
      <c r="D114" s="1360" t="s">
        <v>116</v>
      </c>
      <c r="E114" s="1390">
        <v>250</v>
      </c>
      <c r="F114" s="1391"/>
      <c r="G114" s="1399"/>
      <c r="H114" s="72"/>
    </row>
    <row r="115" spans="1:8" s="1206" customFormat="1" x14ac:dyDescent="0.25">
      <c r="A115" s="688"/>
      <c r="B115" s="76"/>
      <c r="C115" s="196"/>
      <c r="D115" s="1360"/>
      <c r="E115" s="1390"/>
      <c r="F115" s="1391"/>
      <c r="G115" s="1399"/>
      <c r="H115" s="72"/>
    </row>
    <row r="116" spans="1:8" s="1206" customFormat="1" x14ac:dyDescent="0.25">
      <c r="A116" s="688" t="s">
        <v>538</v>
      </c>
      <c r="B116" s="76"/>
      <c r="C116" s="196" t="s">
        <v>117</v>
      </c>
      <c r="D116" s="1360" t="s">
        <v>116</v>
      </c>
      <c r="E116" s="1390">
        <v>100</v>
      </c>
      <c r="F116" s="1391"/>
      <c r="G116" s="1399"/>
      <c r="H116" s="72"/>
    </row>
    <row r="117" spans="1:8" s="1206" customFormat="1" x14ac:dyDescent="0.25">
      <c r="A117" s="688"/>
      <c r="B117" s="76"/>
      <c r="C117" s="196"/>
      <c r="D117" s="1360"/>
      <c r="E117" s="1390"/>
      <c r="F117" s="1391"/>
      <c r="G117" s="1399"/>
      <c r="H117" s="72"/>
    </row>
    <row r="118" spans="1:8" s="1206" customFormat="1" x14ac:dyDescent="0.25">
      <c r="A118" s="688" t="s">
        <v>539</v>
      </c>
      <c r="B118" s="76"/>
      <c r="C118" s="196" t="s">
        <v>237</v>
      </c>
      <c r="D118" s="1360" t="s">
        <v>116</v>
      </c>
      <c r="E118" s="1390">
        <v>40</v>
      </c>
      <c r="F118" s="1391"/>
      <c r="G118" s="1399"/>
      <c r="H118" s="72"/>
    </row>
    <row r="119" spans="1:8" s="1206" customFormat="1" ht="13" x14ac:dyDescent="0.25">
      <c r="A119" s="688"/>
      <c r="B119" s="76"/>
      <c r="C119" s="77"/>
      <c r="D119" s="1360"/>
      <c r="E119" s="1390"/>
      <c r="F119" s="1391"/>
      <c r="G119" s="1399"/>
      <c r="H119" s="72"/>
    </row>
    <row r="120" spans="1:8" s="1206" customFormat="1" x14ac:dyDescent="0.25">
      <c r="A120" s="688" t="s">
        <v>16</v>
      </c>
      <c r="B120" s="76">
        <v>8.6999999999999993</v>
      </c>
      <c r="C120" s="196" t="s">
        <v>240</v>
      </c>
      <c r="D120" s="1360"/>
      <c r="E120" s="1390"/>
      <c r="F120" s="1391"/>
      <c r="G120" s="1399"/>
      <c r="H120" s="72"/>
    </row>
    <row r="121" spans="1:8" s="1206" customFormat="1" x14ac:dyDescent="0.25">
      <c r="A121" s="688"/>
      <c r="B121" s="76"/>
      <c r="C121" s="196"/>
      <c r="D121" s="1360"/>
      <c r="E121" s="1390"/>
      <c r="F121" s="1391"/>
      <c r="G121" s="1399"/>
      <c r="H121" s="72"/>
    </row>
    <row r="122" spans="1:8" s="1206" customFormat="1" x14ac:dyDescent="0.25">
      <c r="A122" s="688" t="s">
        <v>1785</v>
      </c>
      <c r="B122" s="76"/>
      <c r="C122" s="196" t="s">
        <v>118</v>
      </c>
      <c r="D122" s="1360" t="s">
        <v>116</v>
      </c>
      <c r="E122" s="1390">
        <v>100</v>
      </c>
      <c r="F122" s="1391"/>
      <c r="G122" s="1399"/>
      <c r="H122" s="72"/>
    </row>
    <row r="123" spans="1:8" s="1206" customFormat="1" x14ac:dyDescent="0.25">
      <c r="A123" s="688"/>
      <c r="B123" s="76"/>
      <c r="C123" s="196"/>
      <c r="D123" s="1360"/>
      <c r="E123" s="1390"/>
      <c r="F123" s="1391"/>
      <c r="G123" s="1399"/>
      <c r="H123" s="72"/>
    </row>
    <row r="124" spans="1:8" s="1206" customFormat="1" x14ac:dyDescent="0.25">
      <c r="A124" s="688" t="s">
        <v>1786</v>
      </c>
      <c r="B124" s="76"/>
      <c r="C124" s="196" t="s">
        <v>119</v>
      </c>
      <c r="D124" s="1360" t="s">
        <v>116</v>
      </c>
      <c r="E124" s="1390">
        <v>25</v>
      </c>
      <c r="F124" s="1391"/>
      <c r="G124" s="1399"/>
      <c r="H124" s="72"/>
    </row>
    <row r="125" spans="1:8" s="1206" customFormat="1" x14ac:dyDescent="0.25">
      <c r="A125" s="688"/>
      <c r="B125" s="76"/>
      <c r="C125" s="196"/>
      <c r="D125" s="1360"/>
      <c r="E125" s="1390"/>
      <c r="F125" s="1391"/>
      <c r="G125" s="1399"/>
      <c r="H125" s="72"/>
    </row>
    <row r="126" spans="1:8" s="1206" customFormat="1" x14ac:dyDescent="0.25">
      <c r="A126" s="688" t="s">
        <v>1787</v>
      </c>
      <c r="B126" s="76"/>
      <c r="C126" s="196" t="s">
        <v>120</v>
      </c>
      <c r="D126" s="1360" t="s">
        <v>116</v>
      </c>
      <c r="E126" s="1390">
        <v>25</v>
      </c>
      <c r="F126" s="1391"/>
      <c r="G126" s="1399"/>
      <c r="H126" s="72"/>
    </row>
    <row r="127" spans="1:8" s="1206" customFormat="1" x14ac:dyDescent="0.25">
      <c r="A127" s="688"/>
      <c r="B127" s="76"/>
      <c r="C127" s="196"/>
      <c r="D127" s="1360"/>
      <c r="E127" s="1390"/>
      <c r="F127" s="1391"/>
      <c r="G127" s="1399"/>
      <c r="H127" s="72"/>
    </row>
    <row r="128" spans="1:8" s="1206" customFormat="1" x14ac:dyDescent="0.25">
      <c r="A128" s="688" t="s">
        <v>1788</v>
      </c>
      <c r="B128" s="76"/>
      <c r="C128" s="196" t="s">
        <v>121</v>
      </c>
      <c r="D128" s="1360" t="s">
        <v>116</v>
      </c>
      <c r="E128" s="1390">
        <v>50</v>
      </c>
      <c r="F128" s="1391"/>
      <c r="G128" s="1399"/>
      <c r="H128" s="72"/>
    </row>
    <row r="129" spans="1:8" s="1206" customFormat="1" x14ac:dyDescent="0.25">
      <c r="A129" s="688"/>
      <c r="B129" s="76"/>
      <c r="C129" s="196"/>
      <c r="D129" s="1360"/>
      <c r="E129" s="1390"/>
      <c r="F129" s="1391"/>
      <c r="G129" s="1399"/>
      <c r="H129" s="72"/>
    </row>
    <row r="130" spans="1:8" s="1206" customFormat="1" x14ac:dyDescent="0.25">
      <c r="A130" s="688" t="s">
        <v>1789</v>
      </c>
      <c r="B130" s="76"/>
      <c r="C130" s="196" t="s">
        <v>122</v>
      </c>
      <c r="D130" s="1360" t="s">
        <v>116</v>
      </c>
      <c r="E130" s="1390">
        <v>50</v>
      </c>
      <c r="F130" s="1391"/>
      <c r="G130" s="1399"/>
      <c r="H130" s="72"/>
    </row>
    <row r="131" spans="1:8" s="1206" customFormat="1" x14ac:dyDescent="0.25">
      <c r="A131" s="688"/>
      <c r="B131" s="76"/>
      <c r="C131" s="196"/>
      <c r="D131" s="1360"/>
      <c r="E131" s="1390"/>
      <c r="F131" s="1391"/>
      <c r="G131" s="1399"/>
      <c r="H131" s="72"/>
    </row>
    <row r="132" spans="1:8" s="1206" customFormat="1" x14ac:dyDescent="0.25">
      <c r="A132" s="688" t="s">
        <v>1790</v>
      </c>
      <c r="B132" s="76"/>
      <c r="C132" s="196" t="s">
        <v>123</v>
      </c>
      <c r="D132" s="1360" t="s">
        <v>116</v>
      </c>
      <c r="E132" s="1390">
        <v>50</v>
      </c>
      <c r="F132" s="1391"/>
      <c r="G132" s="1399"/>
      <c r="H132" s="72"/>
    </row>
    <row r="133" spans="1:8" s="1206" customFormat="1" x14ac:dyDescent="0.25">
      <c r="A133" s="688"/>
      <c r="B133" s="76"/>
      <c r="C133" s="196"/>
      <c r="D133" s="1360"/>
      <c r="E133" s="1390"/>
      <c r="F133" s="1391"/>
      <c r="G133" s="1399"/>
      <c r="H133" s="72"/>
    </row>
    <row r="134" spans="1:8" s="1206" customFormat="1" x14ac:dyDescent="0.25">
      <c r="A134" s="688" t="s">
        <v>1791</v>
      </c>
      <c r="B134" s="76"/>
      <c r="C134" s="196" t="s">
        <v>124</v>
      </c>
      <c r="D134" s="1360" t="s">
        <v>116</v>
      </c>
      <c r="E134" s="1390">
        <v>25</v>
      </c>
      <c r="F134" s="1391"/>
      <c r="G134" s="1399"/>
      <c r="H134" s="72"/>
    </row>
    <row r="135" spans="1:8" s="1206" customFormat="1" x14ac:dyDescent="0.25">
      <c r="A135" s="688"/>
      <c r="B135" s="76"/>
      <c r="C135" s="196"/>
      <c r="D135" s="1360"/>
      <c r="E135" s="1390"/>
      <c r="F135" s="1391"/>
      <c r="G135" s="1399"/>
      <c r="H135" s="72"/>
    </row>
    <row r="136" spans="1:8" s="1206" customFormat="1" x14ac:dyDescent="0.25">
      <c r="A136" s="688" t="s">
        <v>1792</v>
      </c>
      <c r="B136" s="76"/>
      <c r="C136" s="196" t="s">
        <v>125</v>
      </c>
      <c r="D136" s="1360" t="s">
        <v>116</v>
      </c>
      <c r="E136" s="1390">
        <v>25</v>
      </c>
      <c r="F136" s="1391"/>
      <c r="G136" s="1399"/>
      <c r="H136" s="72"/>
    </row>
    <row r="137" spans="1:8" s="1206" customFormat="1" x14ac:dyDescent="0.25">
      <c r="A137" s="688"/>
      <c r="B137" s="76"/>
      <c r="C137" s="196"/>
      <c r="D137" s="1360"/>
      <c r="E137" s="1390"/>
      <c r="F137" s="1391"/>
      <c r="G137" s="1399"/>
      <c r="H137" s="72"/>
    </row>
    <row r="138" spans="1:8" s="1206" customFormat="1" x14ac:dyDescent="0.25">
      <c r="A138" s="688" t="s">
        <v>1793</v>
      </c>
      <c r="B138" s="76"/>
      <c r="C138" s="196" t="s">
        <v>126</v>
      </c>
      <c r="D138" s="1360" t="s">
        <v>116</v>
      </c>
      <c r="E138" s="1390">
        <v>25</v>
      </c>
      <c r="F138" s="1391"/>
      <c r="G138" s="1399"/>
      <c r="H138" s="72"/>
    </row>
    <row r="139" spans="1:8" s="1206" customFormat="1" x14ac:dyDescent="0.25">
      <c r="A139" s="688"/>
      <c r="B139" s="76"/>
      <c r="C139" s="196"/>
      <c r="D139" s="1360"/>
      <c r="E139" s="1390"/>
      <c r="F139" s="1391"/>
      <c r="G139" s="1399"/>
      <c r="H139" s="72"/>
    </row>
    <row r="140" spans="1:8" s="1206" customFormat="1" x14ac:dyDescent="0.25">
      <c r="A140" s="688" t="s">
        <v>1009</v>
      </c>
      <c r="B140" s="76">
        <v>8.6999999999999993</v>
      </c>
      <c r="C140" s="196" t="s">
        <v>233</v>
      </c>
      <c r="D140" s="1360"/>
      <c r="E140" s="1390"/>
      <c r="F140" s="1391"/>
      <c r="G140" s="1399"/>
      <c r="H140" s="72"/>
    </row>
    <row r="141" spans="1:8" s="1206" customFormat="1" x14ac:dyDescent="0.25">
      <c r="A141" s="688"/>
      <c r="B141" s="76"/>
      <c r="C141" s="196"/>
      <c r="D141" s="1360"/>
      <c r="E141" s="1390"/>
      <c r="F141" s="1391"/>
      <c r="G141" s="1399"/>
      <c r="H141" s="72"/>
    </row>
    <row r="142" spans="1:8" s="1206" customFormat="1" x14ac:dyDescent="0.25">
      <c r="A142" s="688" t="s">
        <v>1794</v>
      </c>
      <c r="B142" s="76"/>
      <c r="C142" s="196" t="s">
        <v>127</v>
      </c>
      <c r="D142" s="1360" t="s">
        <v>54</v>
      </c>
      <c r="E142" s="1390">
        <v>1</v>
      </c>
      <c r="F142" s="1391">
        <v>75000</v>
      </c>
      <c r="G142" s="1399">
        <v>75000</v>
      </c>
      <c r="H142" s="72"/>
    </row>
    <row r="143" spans="1:8" s="1206" customFormat="1" x14ac:dyDescent="0.25">
      <c r="A143" s="688"/>
      <c r="B143" s="76"/>
      <c r="C143" s="196"/>
      <c r="D143" s="1360"/>
      <c r="E143" s="1390"/>
      <c r="F143" s="1391"/>
      <c r="G143" s="1399"/>
      <c r="H143" s="72"/>
    </row>
    <row r="144" spans="1:8" s="1206" customFormat="1" x14ac:dyDescent="0.25">
      <c r="A144" s="688" t="s">
        <v>1795</v>
      </c>
      <c r="B144" s="76"/>
      <c r="C144" s="196" t="s">
        <v>128</v>
      </c>
      <c r="D144" s="1360" t="s">
        <v>55</v>
      </c>
      <c r="E144" s="1390"/>
      <c r="F144" s="1391"/>
      <c r="G144" s="1399"/>
      <c r="H144" s="72"/>
    </row>
    <row r="145" spans="1:8" s="1206" customFormat="1" x14ac:dyDescent="0.25">
      <c r="A145" s="688"/>
      <c r="B145" s="76"/>
      <c r="C145" s="196"/>
      <c r="D145" s="1360"/>
      <c r="E145" s="1390"/>
      <c r="F145" s="1391"/>
      <c r="G145" s="1399"/>
      <c r="H145" s="72"/>
    </row>
    <row r="146" spans="1:8" s="1206" customFormat="1" x14ac:dyDescent="0.25">
      <c r="A146" s="1410" t="s">
        <v>1010</v>
      </c>
      <c r="B146" s="76">
        <v>8.6999999999999993</v>
      </c>
      <c r="C146" s="196" t="s">
        <v>234</v>
      </c>
      <c r="D146" s="1360"/>
      <c r="E146" s="1390"/>
      <c r="F146" s="1391"/>
      <c r="G146" s="1399"/>
      <c r="H146" s="72"/>
    </row>
    <row r="147" spans="1:8" s="1206" customFormat="1" x14ac:dyDescent="0.25">
      <c r="A147" s="688"/>
      <c r="B147" s="76"/>
      <c r="C147" s="196"/>
      <c r="D147" s="1360"/>
      <c r="E147" s="1390"/>
      <c r="F147" s="1391"/>
      <c r="G147" s="1399"/>
      <c r="H147" s="72"/>
    </row>
    <row r="148" spans="1:8" s="1206" customFormat="1" ht="37.5" x14ac:dyDescent="0.25">
      <c r="A148" s="688"/>
      <c r="B148" s="76"/>
      <c r="C148" s="196" t="s">
        <v>129</v>
      </c>
      <c r="D148" s="1360"/>
      <c r="E148" s="1390"/>
      <c r="F148" s="1391"/>
      <c r="G148" s="1399"/>
      <c r="H148" s="72"/>
    </row>
    <row r="149" spans="1:8" s="1206" customFormat="1" x14ac:dyDescent="0.25">
      <c r="A149" s="1215"/>
      <c r="B149" s="1216"/>
      <c r="C149" s="1217"/>
      <c r="D149" s="1218"/>
      <c r="E149" s="1219"/>
      <c r="F149" s="1220"/>
      <c r="G149" s="1221"/>
      <c r="H149" s="72"/>
    </row>
    <row r="150" spans="1:8" s="1206" customFormat="1" ht="13" x14ac:dyDescent="0.25">
      <c r="A150" s="325"/>
      <c r="B150" s="370" t="s">
        <v>388</v>
      </c>
      <c r="C150" s="371"/>
      <c r="D150" s="326"/>
      <c r="E150" s="368"/>
      <c r="F150" s="372"/>
      <c r="G150" s="373"/>
      <c r="H150" s="72"/>
    </row>
    <row r="151" spans="1:8" s="1206" customFormat="1" ht="26" x14ac:dyDescent="0.25">
      <c r="A151" s="328"/>
      <c r="B151" s="375" t="s">
        <v>389</v>
      </c>
      <c r="C151" s="361"/>
      <c r="D151" s="329"/>
      <c r="E151" s="360"/>
      <c r="F151" s="351"/>
      <c r="G151" s="1222"/>
      <c r="H151" s="72"/>
    </row>
    <row r="152" spans="1:8" s="1206" customFormat="1" x14ac:dyDescent="0.25">
      <c r="A152" s="688"/>
      <c r="B152" s="76"/>
      <c r="C152" s="196"/>
      <c r="D152" s="1360"/>
      <c r="E152" s="1390"/>
      <c r="F152" s="1391"/>
      <c r="G152" s="1399"/>
      <c r="H152" s="72"/>
    </row>
    <row r="153" spans="1:8" s="1206" customFormat="1" x14ac:dyDescent="0.25">
      <c r="A153" s="688" t="s">
        <v>1796</v>
      </c>
      <c r="B153" s="76"/>
      <c r="C153" s="196" t="s">
        <v>130</v>
      </c>
      <c r="D153" s="1360" t="s">
        <v>131</v>
      </c>
      <c r="E153" s="1390">
        <v>1000</v>
      </c>
      <c r="F153" s="1391"/>
      <c r="G153" s="1399"/>
      <c r="H153" s="72"/>
    </row>
    <row r="154" spans="1:8" s="1206" customFormat="1" x14ac:dyDescent="0.25">
      <c r="A154" s="688"/>
      <c r="B154" s="76"/>
      <c r="C154" s="196"/>
      <c r="D154" s="1360"/>
      <c r="E154" s="1390"/>
      <c r="F154" s="1391"/>
      <c r="G154" s="1399"/>
      <c r="H154" s="72"/>
    </row>
    <row r="155" spans="1:8" s="1206" customFormat="1" x14ac:dyDescent="0.25">
      <c r="A155" s="688" t="s">
        <v>1797</v>
      </c>
      <c r="B155" s="76"/>
      <c r="C155" s="196" t="s">
        <v>132</v>
      </c>
      <c r="D155" s="1360" t="s">
        <v>116</v>
      </c>
      <c r="E155" s="1390">
        <v>20</v>
      </c>
      <c r="F155" s="1391"/>
      <c r="G155" s="1399"/>
      <c r="H155" s="72"/>
    </row>
    <row r="156" spans="1:8" s="1206" customFormat="1" x14ac:dyDescent="0.25">
      <c r="A156" s="688"/>
      <c r="B156" s="76"/>
      <c r="C156" s="196"/>
      <c r="D156" s="1360"/>
      <c r="E156" s="1390"/>
      <c r="F156" s="1391"/>
      <c r="G156" s="1399"/>
      <c r="H156" s="72"/>
    </row>
    <row r="157" spans="1:8" s="1206" customFormat="1" x14ac:dyDescent="0.25">
      <c r="A157" s="688" t="s">
        <v>1798</v>
      </c>
      <c r="B157" s="76"/>
      <c r="C157" s="196" t="s">
        <v>133</v>
      </c>
      <c r="D157" s="1360" t="s">
        <v>116</v>
      </c>
      <c r="E157" s="1390">
        <v>20</v>
      </c>
      <c r="F157" s="1391"/>
      <c r="G157" s="1399"/>
      <c r="H157" s="72"/>
    </row>
    <row r="158" spans="1:8" s="1206" customFormat="1" x14ac:dyDescent="0.25">
      <c r="A158" s="688"/>
      <c r="B158" s="76"/>
      <c r="C158" s="196"/>
      <c r="D158" s="1360"/>
      <c r="E158" s="1390"/>
      <c r="F158" s="1391"/>
      <c r="G158" s="1399"/>
      <c r="H158" s="72"/>
    </row>
    <row r="159" spans="1:8" s="1206" customFormat="1" x14ac:dyDescent="0.25">
      <c r="A159" s="688" t="s">
        <v>1799</v>
      </c>
      <c r="B159" s="76"/>
      <c r="C159" s="196" t="s">
        <v>134</v>
      </c>
      <c r="D159" s="1360" t="s">
        <v>116</v>
      </c>
      <c r="E159" s="1390">
        <v>20</v>
      </c>
      <c r="F159" s="1391"/>
      <c r="G159" s="1399"/>
      <c r="H159" s="72"/>
    </row>
    <row r="160" spans="1:8" s="1206" customFormat="1" x14ac:dyDescent="0.25">
      <c r="A160" s="688"/>
      <c r="B160" s="76"/>
      <c r="C160" s="196"/>
      <c r="D160" s="1360"/>
      <c r="E160" s="1390"/>
      <c r="F160" s="1391"/>
      <c r="G160" s="1399"/>
      <c r="H160" s="72"/>
    </row>
    <row r="161" spans="1:8" s="1206" customFormat="1" x14ac:dyDescent="0.25">
      <c r="A161" s="688" t="s">
        <v>1800</v>
      </c>
      <c r="B161" s="76"/>
      <c r="C161" s="196" t="s">
        <v>135</v>
      </c>
      <c r="D161" s="1360" t="s">
        <v>116</v>
      </c>
      <c r="E161" s="1390">
        <v>20</v>
      </c>
      <c r="F161" s="1391"/>
      <c r="G161" s="1399"/>
      <c r="H161" s="72"/>
    </row>
    <row r="162" spans="1:8" s="1206" customFormat="1" x14ac:dyDescent="0.25">
      <c r="A162" s="688"/>
      <c r="B162" s="76"/>
      <c r="C162" s="196"/>
      <c r="D162" s="1360"/>
      <c r="E162" s="1390"/>
      <c r="F162" s="1391"/>
      <c r="G162" s="1399"/>
      <c r="H162" s="72"/>
    </row>
    <row r="163" spans="1:8" s="1206" customFormat="1" x14ac:dyDescent="0.25">
      <c r="A163" s="688" t="s">
        <v>1801</v>
      </c>
      <c r="B163" s="76"/>
      <c r="C163" s="196" t="s">
        <v>136</v>
      </c>
      <c r="D163" s="1360" t="s">
        <v>116</v>
      </c>
      <c r="E163" s="1390">
        <v>20</v>
      </c>
      <c r="F163" s="1391"/>
      <c r="G163" s="1399"/>
      <c r="H163" s="72"/>
    </row>
    <row r="164" spans="1:8" s="1206" customFormat="1" x14ac:dyDescent="0.25">
      <c r="A164" s="688"/>
      <c r="B164" s="76"/>
      <c r="C164" s="196"/>
      <c r="D164" s="1360"/>
      <c r="E164" s="1390"/>
      <c r="F164" s="1391"/>
      <c r="G164" s="1399"/>
      <c r="H164" s="72"/>
    </row>
    <row r="165" spans="1:8" s="1206" customFormat="1" x14ac:dyDescent="0.25">
      <c r="A165" s="688" t="s">
        <v>1802</v>
      </c>
      <c r="B165" s="76"/>
      <c r="C165" s="196" t="s">
        <v>137</v>
      </c>
      <c r="D165" s="1360" t="s">
        <v>116</v>
      </c>
      <c r="E165" s="1390">
        <v>20</v>
      </c>
      <c r="F165" s="1391"/>
      <c r="G165" s="1399"/>
      <c r="H165" s="72"/>
    </row>
    <row r="166" spans="1:8" s="1206" customFormat="1" x14ac:dyDescent="0.25">
      <c r="A166" s="688"/>
      <c r="B166" s="76"/>
      <c r="C166" s="196"/>
      <c r="D166" s="1360"/>
      <c r="E166" s="1390"/>
      <c r="F166" s="1391"/>
      <c r="G166" s="1399"/>
      <c r="H166" s="72"/>
    </row>
    <row r="167" spans="1:8" s="1206" customFormat="1" x14ac:dyDescent="0.25">
      <c r="A167" s="688" t="s">
        <v>1803</v>
      </c>
      <c r="B167" s="76"/>
      <c r="C167" s="196" t="s">
        <v>138</v>
      </c>
      <c r="D167" s="1360" t="s">
        <v>116</v>
      </c>
      <c r="E167" s="1390">
        <v>20</v>
      </c>
      <c r="F167" s="1391"/>
      <c r="G167" s="1399"/>
      <c r="H167" s="72"/>
    </row>
    <row r="168" spans="1:8" s="1206" customFormat="1" x14ac:dyDescent="0.25">
      <c r="A168" s="688"/>
      <c r="B168" s="76"/>
      <c r="C168" s="196"/>
      <c r="D168" s="1360"/>
      <c r="E168" s="1390"/>
      <c r="F168" s="1391"/>
      <c r="G168" s="1399"/>
      <c r="H168" s="72"/>
    </row>
    <row r="169" spans="1:8" s="1206" customFormat="1" x14ac:dyDescent="0.25">
      <c r="A169" s="688" t="s">
        <v>1804</v>
      </c>
      <c r="B169" s="76"/>
      <c r="C169" s="196" t="s">
        <v>139</v>
      </c>
      <c r="D169" s="1360" t="s">
        <v>116</v>
      </c>
      <c r="E169" s="1390">
        <v>40</v>
      </c>
      <c r="F169" s="1391"/>
      <c r="G169" s="1399"/>
      <c r="H169" s="72"/>
    </row>
    <row r="170" spans="1:8" s="1206" customFormat="1" x14ac:dyDescent="0.25">
      <c r="A170" s="688"/>
      <c r="B170" s="76"/>
      <c r="C170" s="196"/>
      <c r="D170" s="1360"/>
      <c r="E170" s="1390"/>
      <c r="F170" s="1391"/>
      <c r="G170" s="1399"/>
      <c r="H170" s="72"/>
    </row>
    <row r="171" spans="1:8" s="1206" customFormat="1" x14ac:dyDescent="0.25">
      <c r="A171" s="688" t="s">
        <v>1805</v>
      </c>
      <c r="B171" s="76"/>
      <c r="C171" s="196" t="s">
        <v>140</v>
      </c>
      <c r="D171" s="1360" t="s">
        <v>116</v>
      </c>
      <c r="E171" s="1390">
        <v>40</v>
      </c>
      <c r="F171" s="1391"/>
      <c r="G171" s="1399"/>
      <c r="H171" s="72"/>
    </row>
    <row r="172" spans="1:8" s="1206" customFormat="1" x14ac:dyDescent="0.25">
      <c r="A172" s="688"/>
      <c r="B172" s="76"/>
      <c r="C172" s="196"/>
      <c r="D172" s="1360"/>
      <c r="E172" s="1390"/>
      <c r="F172" s="1391"/>
      <c r="G172" s="1399"/>
      <c r="H172" s="72"/>
    </row>
    <row r="173" spans="1:8" s="1206" customFormat="1" x14ac:dyDescent="0.25">
      <c r="A173" s="688" t="s">
        <v>1806</v>
      </c>
      <c r="B173" s="76"/>
      <c r="C173" s="196" t="s">
        <v>141</v>
      </c>
      <c r="D173" s="1360" t="s">
        <v>116</v>
      </c>
      <c r="E173" s="1390">
        <v>40</v>
      </c>
      <c r="F173" s="1391"/>
      <c r="G173" s="1399"/>
      <c r="H173" s="72"/>
    </row>
    <row r="174" spans="1:8" s="1206" customFormat="1" x14ac:dyDescent="0.25">
      <c r="A174" s="688"/>
      <c r="B174" s="76"/>
      <c r="C174" s="196"/>
      <c r="D174" s="1360"/>
      <c r="E174" s="1390"/>
      <c r="F174" s="1391"/>
      <c r="G174" s="1399"/>
      <c r="H174" s="72"/>
    </row>
    <row r="175" spans="1:8" s="1206" customFormat="1" x14ac:dyDescent="0.25">
      <c r="A175" s="688" t="s">
        <v>1807</v>
      </c>
      <c r="B175" s="76"/>
      <c r="C175" s="196" t="s">
        <v>142</v>
      </c>
      <c r="D175" s="1360" t="s">
        <v>116</v>
      </c>
      <c r="E175" s="1390">
        <v>40</v>
      </c>
      <c r="F175" s="1391"/>
      <c r="G175" s="1399"/>
      <c r="H175" s="72"/>
    </row>
    <row r="176" spans="1:8" s="1206" customFormat="1" x14ac:dyDescent="0.25">
      <c r="A176" s="688"/>
      <c r="B176" s="76"/>
      <c r="C176" s="196"/>
      <c r="D176" s="1360"/>
      <c r="E176" s="1390"/>
      <c r="F176" s="1391"/>
      <c r="G176" s="1399"/>
      <c r="H176" s="72"/>
    </row>
    <row r="177" spans="1:8" s="1206" customFormat="1" x14ac:dyDescent="0.25">
      <c r="A177" s="688" t="s">
        <v>1808</v>
      </c>
      <c r="B177" s="76"/>
      <c r="C177" s="196" t="s">
        <v>143</v>
      </c>
      <c r="D177" s="1360" t="s">
        <v>116</v>
      </c>
      <c r="E177" s="1390">
        <v>40</v>
      </c>
      <c r="F177" s="1391"/>
      <c r="G177" s="1399"/>
      <c r="H177" s="72"/>
    </row>
    <row r="178" spans="1:8" s="1206" customFormat="1" x14ac:dyDescent="0.25">
      <c r="A178" s="688"/>
      <c r="B178" s="76"/>
      <c r="C178" s="196"/>
      <c r="D178" s="1360"/>
      <c r="E178" s="1390"/>
      <c r="F178" s="1391"/>
      <c r="G178" s="1399"/>
      <c r="H178" s="72"/>
    </row>
    <row r="179" spans="1:8" s="1206" customFormat="1" x14ac:dyDescent="0.25">
      <c r="A179" s="688" t="s">
        <v>1809</v>
      </c>
      <c r="B179" s="76"/>
      <c r="C179" s="196" t="s">
        <v>144</v>
      </c>
      <c r="D179" s="1360" t="s">
        <v>145</v>
      </c>
      <c r="E179" s="1390">
        <v>3000</v>
      </c>
      <c r="F179" s="1391"/>
      <c r="G179" s="1399"/>
      <c r="H179" s="72"/>
    </row>
    <row r="180" spans="1:8" s="1206" customFormat="1" x14ac:dyDescent="0.25">
      <c r="A180" s="688"/>
      <c r="B180" s="76"/>
      <c r="C180" s="196"/>
      <c r="D180" s="1360"/>
      <c r="E180" s="1390"/>
      <c r="F180" s="1391"/>
      <c r="G180" s="1399"/>
      <c r="H180" s="72"/>
    </row>
    <row r="181" spans="1:8" s="1206" customFormat="1" x14ac:dyDescent="0.25">
      <c r="A181" s="688" t="s">
        <v>1810</v>
      </c>
      <c r="B181" s="76"/>
      <c r="C181" s="196" t="s">
        <v>176</v>
      </c>
      <c r="D181" s="1360" t="s">
        <v>51</v>
      </c>
      <c r="E181" s="1390">
        <v>1</v>
      </c>
      <c r="F181" s="1391"/>
      <c r="G181" s="1399"/>
      <c r="H181" s="72"/>
    </row>
    <row r="182" spans="1:8" s="1206" customFormat="1" x14ac:dyDescent="0.25">
      <c r="A182" s="688"/>
      <c r="B182" s="76"/>
      <c r="C182" s="196"/>
      <c r="D182" s="1360"/>
      <c r="E182" s="1390"/>
      <c r="F182" s="1391"/>
      <c r="G182" s="1399"/>
      <c r="H182" s="72"/>
    </row>
    <row r="183" spans="1:8" s="1206" customFormat="1" x14ac:dyDescent="0.25">
      <c r="A183" s="688" t="s">
        <v>1811</v>
      </c>
      <c r="B183" s="76"/>
      <c r="C183" s="196" t="s">
        <v>1812</v>
      </c>
      <c r="D183" s="1360" t="s">
        <v>51</v>
      </c>
      <c r="E183" s="1390">
        <v>1</v>
      </c>
      <c r="F183" s="1391"/>
      <c r="G183" s="1399"/>
      <c r="H183" s="72"/>
    </row>
    <row r="184" spans="1:8" s="1206" customFormat="1" x14ac:dyDescent="0.25">
      <c r="A184" s="688"/>
      <c r="B184" s="76"/>
      <c r="C184" s="1210"/>
      <c r="D184" s="1360"/>
      <c r="E184" s="1390"/>
      <c r="F184" s="1407"/>
      <c r="G184" s="1399"/>
      <c r="H184" s="72"/>
    </row>
    <row r="185" spans="1:8" s="1206" customFormat="1" x14ac:dyDescent="0.25">
      <c r="A185" s="688"/>
      <c r="B185" s="76"/>
      <c r="C185" s="1210"/>
      <c r="D185" s="1360"/>
      <c r="E185" s="1390"/>
      <c r="F185" s="1407"/>
      <c r="G185" s="1399"/>
      <c r="H185" s="72"/>
    </row>
    <row r="186" spans="1:8" s="1206" customFormat="1" ht="25" customHeight="1" x14ac:dyDescent="0.25">
      <c r="A186" s="2067" t="s">
        <v>1201</v>
      </c>
      <c r="B186" s="2067"/>
      <c r="C186" s="2067"/>
      <c r="D186" s="2067"/>
      <c r="E186" s="2067"/>
      <c r="F186" s="2067"/>
      <c r="G186" s="1269"/>
      <c r="H186" s="72"/>
    </row>
    <row r="187" spans="1:8" x14ac:dyDescent="0.25">
      <c r="A187" s="1411"/>
    </row>
    <row r="188" spans="1:8" x14ac:dyDescent="0.25">
      <c r="A188" s="1411"/>
    </row>
    <row r="189" spans="1:8" x14ac:dyDescent="0.25">
      <c r="A189" s="1411"/>
    </row>
  </sheetData>
  <mergeCells count="3">
    <mergeCell ref="C3:F6"/>
    <mergeCell ref="C8:F8"/>
    <mergeCell ref="A186:F186"/>
  </mergeCells>
  <conditionalFormatting sqref="G91:G92 F90:G90 F98:G98 F83:G84 F86:G88">
    <cfRule type="expression" dxfId="19" priority="1" stopIfTrue="1">
      <formula>#REF!=0</formula>
    </cfRule>
  </conditionalFormatting>
  <pageMargins left="0.70866141732283472" right="0.70866141732283472" top="0.74803149606299213" bottom="0.74803149606299213" header="0.31496062992125984" footer="0.31496062992125984"/>
  <pageSetup paperSize="9" scale="78" firstPageNumber="3" fitToHeight="0" orientation="portrait" r:id="rId1"/>
  <headerFooter>
    <oddFooter>&amp;C&amp;P of &amp;N&amp;R&amp;A</oddFooter>
  </headerFooter>
  <rowBreaks count="3" manualBreakCount="3">
    <brk id="52" max="6" man="1"/>
    <brk id="95" max="6" man="1"/>
    <brk id="150"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pageSetUpPr fitToPage="1"/>
  </sheetPr>
  <dimension ref="A1:P69"/>
  <sheetViews>
    <sheetView view="pageBreakPreview" zoomScale="85" zoomScaleNormal="100" zoomScaleSheetLayoutView="85" workbookViewId="0">
      <selection activeCell="B12" sqref="B12"/>
    </sheetView>
  </sheetViews>
  <sheetFormatPr defaultRowHeight="12.5" x14ac:dyDescent="0.25"/>
  <cols>
    <col min="1" max="1" width="7.7265625" style="1420" customWidth="1"/>
    <col min="2" max="2" width="11.54296875" style="1420" customWidth="1"/>
    <col min="3" max="3" width="43.7265625" style="1182" customWidth="1"/>
    <col min="4" max="4" width="8.26953125" style="1182" customWidth="1"/>
    <col min="5" max="5" width="9.7265625" style="1475" customWidth="1"/>
    <col min="6" max="6" width="11.7265625" style="1420" customWidth="1"/>
    <col min="7" max="7" width="15.7265625" style="1420" customWidth="1"/>
    <col min="8" max="8" width="21.26953125" style="1420" customWidth="1"/>
    <col min="9" max="10" width="9.1796875" style="1421"/>
    <col min="11" max="11" width="9.1796875" style="1420"/>
    <col min="12" max="12" width="10.26953125" style="1420" bestFit="1" customWidth="1"/>
    <col min="13" max="256" width="9.1796875" style="1420"/>
    <col min="257" max="257" width="7.7265625" style="1420" customWidth="1"/>
    <col min="258" max="258" width="9.7265625" style="1420" customWidth="1"/>
    <col min="259" max="259" width="43.7265625" style="1420" customWidth="1"/>
    <col min="260" max="260" width="8.26953125" style="1420" customWidth="1"/>
    <col min="261" max="261" width="9.7265625" style="1420" customWidth="1"/>
    <col min="262" max="262" width="11.7265625" style="1420" customWidth="1"/>
    <col min="263" max="263" width="15.7265625" style="1420" customWidth="1"/>
    <col min="264" max="264" width="21.26953125" style="1420" customWidth="1"/>
    <col min="265" max="267" width="9.1796875" style="1420"/>
    <col min="268" max="268" width="10.26953125" style="1420" bestFit="1" customWidth="1"/>
    <col min="269" max="512" width="9.1796875" style="1420"/>
    <col min="513" max="513" width="7.7265625" style="1420" customWidth="1"/>
    <col min="514" max="514" width="9.7265625" style="1420" customWidth="1"/>
    <col min="515" max="515" width="43.7265625" style="1420" customWidth="1"/>
    <col min="516" max="516" width="8.26953125" style="1420" customWidth="1"/>
    <col min="517" max="517" width="9.7265625" style="1420" customWidth="1"/>
    <col min="518" max="518" width="11.7265625" style="1420" customWidth="1"/>
    <col min="519" max="519" width="15.7265625" style="1420" customWidth="1"/>
    <col min="520" max="520" width="21.26953125" style="1420" customWidth="1"/>
    <col min="521" max="523" width="9.1796875" style="1420"/>
    <col min="524" max="524" width="10.26953125" style="1420" bestFit="1" customWidth="1"/>
    <col min="525" max="768" width="9.1796875" style="1420"/>
    <col min="769" max="769" width="7.7265625" style="1420" customWidth="1"/>
    <col min="770" max="770" width="9.7265625" style="1420" customWidth="1"/>
    <col min="771" max="771" width="43.7265625" style="1420" customWidth="1"/>
    <col min="772" max="772" width="8.26953125" style="1420" customWidth="1"/>
    <col min="773" max="773" width="9.7265625" style="1420" customWidth="1"/>
    <col min="774" max="774" width="11.7265625" style="1420" customWidth="1"/>
    <col min="775" max="775" width="15.7265625" style="1420" customWidth="1"/>
    <col min="776" max="776" width="21.26953125" style="1420" customWidth="1"/>
    <col min="777" max="779" width="9.1796875" style="1420"/>
    <col min="780" max="780" width="10.26953125" style="1420" bestFit="1" customWidth="1"/>
    <col min="781" max="1024" width="9.1796875" style="1420"/>
    <col min="1025" max="1025" width="7.7265625" style="1420" customWidth="1"/>
    <col min="1026" max="1026" width="9.7265625" style="1420" customWidth="1"/>
    <col min="1027" max="1027" width="43.7265625" style="1420" customWidth="1"/>
    <col min="1028" max="1028" width="8.26953125" style="1420" customWidth="1"/>
    <col min="1029" max="1029" width="9.7265625" style="1420" customWidth="1"/>
    <col min="1030" max="1030" width="11.7265625" style="1420" customWidth="1"/>
    <col min="1031" max="1031" width="15.7265625" style="1420" customWidth="1"/>
    <col min="1032" max="1032" width="21.26953125" style="1420" customWidth="1"/>
    <col min="1033" max="1035" width="9.1796875" style="1420"/>
    <col min="1036" max="1036" width="10.26953125" style="1420" bestFit="1" customWidth="1"/>
    <col min="1037" max="1280" width="9.1796875" style="1420"/>
    <col min="1281" max="1281" width="7.7265625" style="1420" customWidth="1"/>
    <col min="1282" max="1282" width="9.7265625" style="1420" customWidth="1"/>
    <col min="1283" max="1283" width="43.7265625" style="1420" customWidth="1"/>
    <col min="1284" max="1284" width="8.26953125" style="1420" customWidth="1"/>
    <col min="1285" max="1285" width="9.7265625" style="1420" customWidth="1"/>
    <col min="1286" max="1286" width="11.7265625" style="1420" customWidth="1"/>
    <col min="1287" max="1287" width="15.7265625" style="1420" customWidth="1"/>
    <col min="1288" max="1288" width="21.26953125" style="1420" customWidth="1"/>
    <col min="1289" max="1291" width="9.1796875" style="1420"/>
    <col min="1292" max="1292" width="10.26953125" style="1420" bestFit="1" customWidth="1"/>
    <col min="1293" max="1536" width="9.1796875" style="1420"/>
    <col min="1537" max="1537" width="7.7265625" style="1420" customWidth="1"/>
    <col min="1538" max="1538" width="9.7265625" style="1420" customWidth="1"/>
    <col min="1539" max="1539" width="43.7265625" style="1420" customWidth="1"/>
    <col min="1540" max="1540" width="8.26953125" style="1420" customWidth="1"/>
    <col min="1541" max="1541" width="9.7265625" style="1420" customWidth="1"/>
    <col min="1542" max="1542" width="11.7265625" style="1420" customWidth="1"/>
    <col min="1543" max="1543" width="15.7265625" style="1420" customWidth="1"/>
    <col min="1544" max="1544" width="21.26953125" style="1420" customWidth="1"/>
    <col min="1545" max="1547" width="9.1796875" style="1420"/>
    <col min="1548" max="1548" width="10.26953125" style="1420" bestFit="1" customWidth="1"/>
    <col min="1549" max="1792" width="9.1796875" style="1420"/>
    <col min="1793" max="1793" width="7.7265625" style="1420" customWidth="1"/>
    <col min="1794" max="1794" width="9.7265625" style="1420" customWidth="1"/>
    <col min="1795" max="1795" width="43.7265625" style="1420" customWidth="1"/>
    <col min="1796" max="1796" width="8.26953125" style="1420" customWidth="1"/>
    <col min="1797" max="1797" width="9.7265625" style="1420" customWidth="1"/>
    <col min="1798" max="1798" width="11.7265625" style="1420" customWidth="1"/>
    <col min="1799" max="1799" width="15.7265625" style="1420" customWidth="1"/>
    <col min="1800" max="1800" width="21.26953125" style="1420" customWidth="1"/>
    <col min="1801" max="1803" width="9.1796875" style="1420"/>
    <col min="1804" max="1804" width="10.26953125" style="1420" bestFit="1" customWidth="1"/>
    <col min="1805" max="2048" width="9.1796875" style="1420"/>
    <col min="2049" max="2049" width="7.7265625" style="1420" customWidth="1"/>
    <col min="2050" max="2050" width="9.7265625" style="1420" customWidth="1"/>
    <col min="2051" max="2051" width="43.7265625" style="1420" customWidth="1"/>
    <col min="2052" max="2052" width="8.26953125" style="1420" customWidth="1"/>
    <col min="2053" max="2053" width="9.7265625" style="1420" customWidth="1"/>
    <col min="2054" max="2054" width="11.7265625" style="1420" customWidth="1"/>
    <col min="2055" max="2055" width="15.7265625" style="1420" customWidth="1"/>
    <col min="2056" max="2056" width="21.26953125" style="1420" customWidth="1"/>
    <col min="2057" max="2059" width="9.1796875" style="1420"/>
    <col min="2060" max="2060" width="10.26953125" style="1420" bestFit="1" customWidth="1"/>
    <col min="2061" max="2304" width="9.1796875" style="1420"/>
    <col min="2305" max="2305" width="7.7265625" style="1420" customWidth="1"/>
    <col min="2306" max="2306" width="9.7265625" style="1420" customWidth="1"/>
    <col min="2307" max="2307" width="43.7265625" style="1420" customWidth="1"/>
    <col min="2308" max="2308" width="8.26953125" style="1420" customWidth="1"/>
    <col min="2309" max="2309" width="9.7265625" style="1420" customWidth="1"/>
    <col min="2310" max="2310" width="11.7265625" style="1420" customWidth="1"/>
    <col min="2311" max="2311" width="15.7265625" style="1420" customWidth="1"/>
    <col min="2312" max="2312" width="21.26953125" style="1420" customWidth="1"/>
    <col min="2313" max="2315" width="9.1796875" style="1420"/>
    <col min="2316" max="2316" width="10.26953125" style="1420" bestFit="1" customWidth="1"/>
    <col min="2317" max="2560" width="9.1796875" style="1420"/>
    <col min="2561" max="2561" width="7.7265625" style="1420" customWidth="1"/>
    <col min="2562" max="2562" width="9.7265625" style="1420" customWidth="1"/>
    <col min="2563" max="2563" width="43.7265625" style="1420" customWidth="1"/>
    <col min="2564" max="2564" width="8.26953125" style="1420" customWidth="1"/>
    <col min="2565" max="2565" width="9.7265625" style="1420" customWidth="1"/>
    <col min="2566" max="2566" width="11.7265625" style="1420" customWidth="1"/>
    <col min="2567" max="2567" width="15.7265625" style="1420" customWidth="1"/>
    <col min="2568" max="2568" width="21.26953125" style="1420" customWidth="1"/>
    <col min="2569" max="2571" width="9.1796875" style="1420"/>
    <col min="2572" max="2572" width="10.26953125" style="1420" bestFit="1" customWidth="1"/>
    <col min="2573" max="2816" width="9.1796875" style="1420"/>
    <col min="2817" max="2817" width="7.7265625" style="1420" customWidth="1"/>
    <col min="2818" max="2818" width="9.7265625" style="1420" customWidth="1"/>
    <col min="2819" max="2819" width="43.7265625" style="1420" customWidth="1"/>
    <col min="2820" max="2820" width="8.26953125" style="1420" customWidth="1"/>
    <col min="2821" max="2821" width="9.7265625" style="1420" customWidth="1"/>
    <col min="2822" max="2822" width="11.7265625" style="1420" customWidth="1"/>
    <col min="2823" max="2823" width="15.7265625" style="1420" customWidth="1"/>
    <col min="2824" max="2824" width="21.26953125" style="1420" customWidth="1"/>
    <col min="2825" max="2827" width="9.1796875" style="1420"/>
    <col min="2828" max="2828" width="10.26953125" style="1420" bestFit="1" customWidth="1"/>
    <col min="2829" max="3072" width="9.1796875" style="1420"/>
    <col min="3073" max="3073" width="7.7265625" style="1420" customWidth="1"/>
    <col min="3074" max="3074" width="9.7265625" style="1420" customWidth="1"/>
    <col min="3075" max="3075" width="43.7265625" style="1420" customWidth="1"/>
    <col min="3076" max="3076" width="8.26953125" style="1420" customWidth="1"/>
    <col min="3077" max="3077" width="9.7265625" style="1420" customWidth="1"/>
    <col min="3078" max="3078" width="11.7265625" style="1420" customWidth="1"/>
    <col min="3079" max="3079" width="15.7265625" style="1420" customWidth="1"/>
    <col min="3080" max="3080" width="21.26953125" style="1420" customWidth="1"/>
    <col min="3081" max="3083" width="9.1796875" style="1420"/>
    <col min="3084" max="3084" width="10.26953125" style="1420" bestFit="1" customWidth="1"/>
    <col min="3085" max="3328" width="9.1796875" style="1420"/>
    <col min="3329" max="3329" width="7.7265625" style="1420" customWidth="1"/>
    <col min="3330" max="3330" width="9.7265625" style="1420" customWidth="1"/>
    <col min="3331" max="3331" width="43.7265625" style="1420" customWidth="1"/>
    <col min="3332" max="3332" width="8.26953125" style="1420" customWidth="1"/>
    <col min="3333" max="3333" width="9.7265625" style="1420" customWidth="1"/>
    <col min="3334" max="3334" width="11.7265625" style="1420" customWidth="1"/>
    <col min="3335" max="3335" width="15.7265625" style="1420" customWidth="1"/>
    <col min="3336" max="3336" width="21.26953125" style="1420" customWidth="1"/>
    <col min="3337" max="3339" width="9.1796875" style="1420"/>
    <col min="3340" max="3340" width="10.26953125" style="1420" bestFit="1" customWidth="1"/>
    <col min="3341" max="3584" width="9.1796875" style="1420"/>
    <col min="3585" max="3585" width="7.7265625" style="1420" customWidth="1"/>
    <col min="3586" max="3586" width="9.7265625" style="1420" customWidth="1"/>
    <col min="3587" max="3587" width="43.7265625" style="1420" customWidth="1"/>
    <col min="3588" max="3588" width="8.26953125" style="1420" customWidth="1"/>
    <col min="3589" max="3589" width="9.7265625" style="1420" customWidth="1"/>
    <col min="3590" max="3590" width="11.7265625" style="1420" customWidth="1"/>
    <col min="3591" max="3591" width="15.7265625" style="1420" customWidth="1"/>
    <col min="3592" max="3592" width="21.26953125" style="1420" customWidth="1"/>
    <col min="3593" max="3595" width="9.1796875" style="1420"/>
    <col min="3596" max="3596" width="10.26953125" style="1420" bestFit="1" customWidth="1"/>
    <col min="3597" max="3840" width="9.1796875" style="1420"/>
    <col min="3841" max="3841" width="7.7265625" style="1420" customWidth="1"/>
    <col min="3842" max="3842" width="9.7265625" style="1420" customWidth="1"/>
    <col min="3843" max="3843" width="43.7265625" style="1420" customWidth="1"/>
    <col min="3844" max="3844" width="8.26953125" style="1420" customWidth="1"/>
    <col min="3845" max="3845" width="9.7265625" style="1420" customWidth="1"/>
    <col min="3846" max="3846" width="11.7265625" style="1420" customWidth="1"/>
    <col min="3847" max="3847" width="15.7265625" style="1420" customWidth="1"/>
    <col min="3848" max="3848" width="21.26953125" style="1420" customWidth="1"/>
    <col min="3849" max="3851" width="9.1796875" style="1420"/>
    <col min="3852" max="3852" width="10.26953125" style="1420" bestFit="1" customWidth="1"/>
    <col min="3853" max="4096" width="9.1796875" style="1420"/>
    <col min="4097" max="4097" width="7.7265625" style="1420" customWidth="1"/>
    <col min="4098" max="4098" width="9.7265625" style="1420" customWidth="1"/>
    <col min="4099" max="4099" width="43.7265625" style="1420" customWidth="1"/>
    <col min="4100" max="4100" width="8.26953125" style="1420" customWidth="1"/>
    <col min="4101" max="4101" width="9.7265625" style="1420" customWidth="1"/>
    <col min="4102" max="4102" width="11.7265625" style="1420" customWidth="1"/>
    <col min="4103" max="4103" width="15.7265625" style="1420" customWidth="1"/>
    <col min="4104" max="4104" width="21.26953125" style="1420" customWidth="1"/>
    <col min="4105" max="4107" width="9.1796875" style="1420"/>
    <col min="4108" max="4108" width="10.26953125" style="1420" bestFit="1" customWidth="1"/>
    <col min="4109" max="4352" width="9.1796875" style="1420"/>
    <col min="4353" max="4353" width="7.7265625" style="1420" customWidth="1"/>
    <col min="4354" max="4354" width="9.7265625" style="1420" customWidth="1"/>
    <col min="4355" max="4355" width="43.7265625" style="1420" customWidth="1"/>
    <col min="4356" max="4356" width="8.26953125" style="1420" customWidth="1"/>
    <col min="4357" max="4357" width="9.7265625" style="1420" customWidth="1"/>
    <col min="4358" max="4358" width="11.7265625" style="1420" customWidth="1"/>
    <col min="4359" max="4359" width="15.7265625" style="1420" customWidth="1"/>
    <col min="4360" max="4360" width="21.26953125" style="1420" customWidth="1"/>
    <col min="4361" max="4363" width="9.1796875" style="1420"/>
    <col min="4364" max="4364" width="10.26953125" style="1420" bestFit="1" customWidth="1"/>
    <col min="4365" max="4608" width="9.1796875" style="1420"/>
    <col min="4609" max="4609" width="7.7265625" style="1420" customWidth="1"/>
    <col min="4610" max="4610" width="9.7265625" style="1420" customWidth="1"/>
    <col min="4611" max="4611" width="43.7265625" style="1420" customWidth="1"/>
    <col min="4612" max="4612" width="8.26953125" style="1420" customWidth="1"/>
    <col min="4613" max="4613" width="9.7265625" style="1420" customWidth="1"/>
    <col min="4614" max="4614" width="11.7265625" style="1420" customWidth="1"/>
    <col min="4615" max="4615" width="15.7265625" style="1420" customWidth="1"/>
    <col min="4616" max="4616" width="21.26953125" style="1420" customWidth="1"/>
    <col min="4617" max="4619" width="9.1796875" style="1420"/>
    <col min="4620" max="4620" width="10.26953125" style="1420" bestFit="1" customWidth="1"/>
    <col min="4621" max="4864" width="9.1796875" style="1420"/>
    <col min="4865" max="4865" width="7.7265625" style="1420" customWidth="1"/>
    <col min="4866" max="4866" width="9.7265625" style="1420" customWidth="1"/>
    <col min="4867" max="4867" width="43.7265625" style="1420" customWidth="1"/>
    <col min="4868" max="4868" width="8.26953125" style="1420" customWidth="1"/>
    <col min="4869" max="4869" width="9.7265625" style="1420" customWidth="1"/>
    <col min="4870" max="4870" width="11.7265625" style="1420" customWidth="1"/>
    <col min="4871" max="4871" width="15.7265625" style="1420" customWidth="1"/>
    <col min="4872" max="4872" width="21.26953125" style="1420" customWidth="1"/>
    <col min="4873" max="4875" width="9.1796875" style="1420"/>
    <col min="4876" max="4876" width="10.26953125" style="1420" bestFit="1" customWidth="1"/>
    <col min="4877" max="5120" width="9.1796875" style="1420"/>
    <col min="5121" max="5121" width="7.7265625" style="1420" customWidth="1"/>
    <col min="5122" max="5122" width="9.7265625" style="1420" customWidth="1"/>
    <col min="5123" max="5123" width="43.7265625" style="1420" customWidth="1"/>
    <col min="5124" max="5124" width="8.26953125" style="1420" customWidth="1"/>
    <col min="5125" max="5125" width="9.7265625" style="1420" customWidth="1"/>
    <col min="5126" max="5126" width="11.7265625" style="1420" customWidth="1"/>
    <col min="5127" max="5127" width="15.7265625" style="1420" customWidth="1"/>
    <col min="5128" max="5128" width="21.26953125" style="1420" customWidth="1"/>
    <col min="5129" max="5131" width="9.1796875" style="1420"/>
    <col min="5132" max="5132" width="10.26953125" style="1420" bestFit="1" customWidth="1"/>
    <col min="5133" max="5376" width="9.1796875" style="1420"/>
    <col min="5377" max="5377" width="7.7265625" style="1420" customWidth="1"/>
    <col min="5378" max="5378" width="9.7265625" style="1420" customWidth="1"/>
    <col min="5379" max="5379" width="43.7265625" style="1420" customWidth="1"/>
    <col min="5380" max="5380" width="8.26953125" style="1420" customWidth="1"/>
    <col min="5381" max="5381" width="9.7265625" style="1420" customWidth="1"/>
    <col min="5382" max="5382" width="11.7265625" style="1420" customWidth="1"/>
    <col min="5383" max="5383" width="15.7265625" style="1420" customWidth="1"/>
    <col min="5384" max="5384" width="21.26953125" style="1420" customWidth="1"/>
    <col min="5385" max="5387" width="9.1796875" style="1420"/>
    <col min="5388" max="5388" width="10.26953125" style="1420" bestFit="1" customWidth="1"/>
    <col min="5389" max="5632" width="9.1796875" style="1420"/>
    <col min="5633" max="5633" width="7.7265625" style="1420" customWidth="1"/>
    <col min="5634" max="5634" width="9.7265625" style="1420" customWidth="1"/>
    <col min="5635" max="5635" width="43.7265625" style="1420" customWidth="1"/>
    <col min="5636" max="5636" width="8.26953125" style="1420" customWidth="1"/>
    <col min="5637" max="5637" width="9.7265625" style="1420" customWidth="1"/>
    <col min="5638" max="5638" width="11.7265625" style="1420" customWidth="1"/>
    <col min="5639" max="5639" width="15.7265625" style="1420" customWidth="1"/>
    <col min="5640" max="5640" width="21.26953125" style="1420" customWidth="1"/>
    <col min="5641" max="5643" width="9.1796875" style="1420"/>
    <col min="5644" max="5644" width="10.26953125" style="1420" bestFit="1" customWidth="1"/>
    <col min="5645" max="5888" width="9.1796875" style="1420"/>
    <col min="5889" max="5889" width="7.7265625" style="1420" customWidth="1"/>
    <col min="5890" max="5890" width="9.7265625" style="1420" customWidth="1"/>
    <col min="5891" max="5891" width="43.7265625" style="1420" customWidth="1"/>
    <col min="5892" max="5892" width="8.26953125" style="1420" customWidth="1"/>
    <col min="5893" max="5893" width="9.7265625" style="1420" customWidth="1"/>
    <col min="5894" max="5894" width="11.7265625" style="1420" customWidth="1"/>
    <col min="5895" max="5895" width="15.7265625" style="1420" customWidth="1"/>
    <col min="5896" max="5896" width="21.26953125" style="1420" customWidth="1"/>
    <col min="5897" max="5899" width="9.1796875" style="1420"/>
    <col min="5900" max="5900" width="10.26953125" style="1420" bestFit="1" customWidth="1"/>
    <col min="5901" max="6144" width="9.1796875" style="1420"/>
    <col min="6145" max="6145" width="7.7265625" style="1420" customWidth="1"/>
    <col min="6146" max="6146" width="9.7265625" style="1420" customWidth="1"/>
    <col min="6147" max="6147" width="43.7265625" style="1420" customWidth="1"/>
    <col min="6148" max="6148" width="8.26953125" style="1420" customWidth="1"/>
    <col min="6149" max="6149" width="9.7265625" style="1420" customWidth="1"/>
    <col min="6150" max="6150" width="11.7265625" style="1420" customWidth="1"/>
    <col min="6151" max="6151" width="15.7265625" style="1420" customWidth="1"/>
    <col min="6152" max="6152" width="21.26953125" style="1420" customWidth="1"/>
    <col min="6153" max="6155" width="9.1796875" style="1420"/>
    <col min="6156" max="6156" width="10.26953125" style="1420" bestFit="1" customWidth="1"/>
    <col min="6157" max="6400" width="9.1796875" style="1420"/>
    <col min="6401" max="6401" width="7.7265625" style="1420" customWidth="1"/>
    <col min="6402" max="6402" width="9.7265625" style="1420" customWidth="1"/>
    <col min="6403" max="6403" width="43.7265625" style="1420" customWidth="1"/>
    <col min="6404" max="6404" width="8.26953125" style="1420" customWidth="1"/>
    <col min="6405" max="6405" width="9.7265625" style="1420" customWidth="1"/>
    <col min="6406" max="6406" width="11.7265625" style="1420" customWidth="1"/>
    <col min="6407" max="6407" width="15.7265625" style="1420" customWidth="1"/>
    <col min="6408" max="6408" width="21.26953125" style="1420" customWidth="1"/>
    <col min="6409" max="6411" width="9.1796875" style="1420"/>
    <col min="6412" max="6412" width="10.26953125" style="1420" bestFit="1" customWidth="1"/>
    <col min="6413" max="6656" width="9.1796875" style="1420"/>
    <col min="6657" max="6657" width="7.7265625" style="1420" customWidth="1"/>
    <col min="6658" max="6658" width="9.7265625" style="1420" customWidth="1"/>
    <col min="6659" max="6659" width="43.7265625" style="1420" customWidth="1"/>
    <col min="6660" max="6660" width="8.26953125" style="1420" customWidth="1"/>
    <col min="6661" max="6661" width="9.7265625" style="1420" customWidth="1"/>
    <col min="6662" max="6662" width="11.7265625" style="1420" customWidth="1"/>
    <col min="6663" max="6663" width="15.7265625" style="1420" customWidth="1"/>
    <col min="6664" max="6664" width="21.26953125" style="1420" customWidth="1"/>
    <col min="6665" max="6667" width="9.1796875" style="1420"/>
    <col min="6668" max="6668" width="10.26953125" style="1420" bestFit="1" customWidth="1"/>
    <col min="6669" max="6912" width="9.1796875" style="1420"/>
    <col min="6913" max="6913" width="7.7265625" style="1420" customWidth="1"/>
    <col min="6914" max="6914" width="9.7265625" style="1420" customWidth="1"/>
    <col min="6915" max="6915" width="43.7265625" style="1420" customWidth="1"/>
    <col min="6916" max="6916" width="8.26953125" style="1420" customWidth="1"/>
    <col min="6917" max="6917" width="9.7265625" style="1420" customWidth="1"/>
    <col min="6918" max="6918" width="11.7265625" style="1420" customWidth="1"/>
    <col min="6919" max="6919" width="15.7265625" style="1420" customWidth="1"/>
    <col min="6920" max="6920" width="21.26953125" style="1420" customWidth="1"/>
    <col min="6921" max="6923" width="9.1796875" style="1420"/>
    <col min="6924" max="6924" width="10.26953125" style="1420" bestFit="1" customWidth="1"/>
    <col min="6925" max="7168" width="9.1796875" style="1420"/>
    <col min="7169" max="7169" width="7.7265625" style="1420" customWidth="1"/>
    <col min="7170" max="7170" width="9.7265625" style="1420" customWidth="1"/>
    <col min="7171" max="7171" width="43.7265625" style="1420" customWidth="1"/>
    <col min="7172" max="7172" width="8.26953125" style="1420" customWidth="1"/>
    <col min="7173" max="7173" width="9.7265625" style="1420" customWidth="1"/>
    <col min="7174" max="7174" width="11.7265625" style="1420" customWidth="1"/>
    <col min="7175" max="7175" width="15.7265625" style="1420" customWidth="1"/>
    <col min="7176" max="7176" width="21.26953125" style="1420" customWidth="1"/>
    <col min="7177" max="7179" width="9.1796875" style="1420"/>
    <col min="7180" max="7180" width="10.26953125" style="1420" bestFit="1" customWidth="1"/>
    <col min="7181" max="7424" width="9.1796875" style="1420"/>
    <col min="7425" max="7425" width="7.7265625" style="1420" customWidth="1"/>
    <col min="7426" max="7426" width="9.7265625" style="1420" customWidth="1"/>
    <col min="7427" max="7427" width="43.7265625" style="1420" customWidth="1"/>
    <col min="7428" max="7428" width="8.26953125" style="1420" customWidth="1"/>
    <col min="7429" max="7429" width="9.7265625" style="1420" customWidth="1"/>
    <col min="7430" max="7430" width="11.7265625" style="1420" customWidth="1"/>
    <col min="7431" max="7431" width="15.7265625" style="1420" customWidth="1"/>
    <col min="7432" max="7432" width="21.26953125" style="1420" customWidth="1"/>
    <col min="7433" max="7435" width="9.1796875" style="1420"/>
    <col min="7436" max="7436" width="10.26953125" style="1420" bestFit="1" customWidth="1"/>
    <col min="7437" max="7680" width="9.1796875" style="1420"/>
    <col min="7681" max="7681" width="7.7265625" style="1420" customWidth="1"/>
    <col min="7682" max="7682" width="9.7265625" style="1420" customWidth="1"/>
    <col min="7683" max="7683" width="43.7265625" style="1420" customWidth="1"/>
    <col min="7684" max="7684" width="8.26953125" style="1420" customWidth="1"/>
    <col min="7685" max="7685" width="9.7265625" style="1420" customWidth="1"/>
    <col min="7686" max="7686" width="11.7265625" style="1420" customWidth="1"/>
    <col min="7687" max="7687" width="15.7265625" style="1420" customWidth="1"/>
    <col min="7688" max="7688" width="21.26953125" style="1420" customWidth="1"/>
    <col min="7689" max="7691" width="9.1796875" style="1420"/>
    <col min="7692" max="7692" width="10.26953125" style="1420" bestFit="1" customWidth="1"/>
    <col min="7693" max="7936" width="9.1796875" style="1420"/>
    <col min="7937" max="7937" width="7.7265625" style="1420" customWidth="1"/>
    <col min="7938" max="7938" width="9.7265625" style="1420" customWidth="1"/>
    <col min="7939" max="7939" width="43.7265625" style="1420" customWidth="1"/>
    <col min="7940" max="7940" width="8.26953125" style="1420" customWidth="1"/>
    <col min="7941" max="7941" width="9.7265625" style="1420" customWidth="1"/>
    <col min="7942" max="7942" width="11.7265625" style="1420" customWidth="1"/>
    <col min="7943" max="7943" width="15.7265625" style="1420" customWidth="1"/>
    <col min="7944" max="7944" width="21.26953125" style="1420" customWidth="1"/>
    <col min="7945" max="7947" width="9.1796875" style="1420"/>
    <col min="7948" max="7948" width="10.26953125" style="1420" bestFit="1" customWidth="1"/>
    <col min="7949" max="8192" width="9.1796875" style="1420"/>
    <col min="8193" max="8193" width="7.7265625" style="1420" customWidth="1"/>
    <col min="8194" max="8194" width="9.7265625" style="1420" customWidth="1"/>
    <col min="8195" max="8195" width="43.7265625" style="1420" customWidth="1"/>
    <col min="8196" max="8196" width="8.26953125" style="1420" customWidth="1"/>
    <col min="8197" max="8197" width="9.7265625" style="1420" customWidth="1"/>
    <col min="8198" max="8198" width="11.7265625" style="1420" customWidth="1"/>
    <col min="8199" max="8199" width="15.7265625" style="1420" customWidth="1"/>
    <col min="8200" max="8200" width="21.26953125" style="1420" customWidth="1"/>
    <col min="8201" max="8203" width="9.1796875" style="1420"/>
    <col min="8204" max="8204" width="10.26953125" style="1420" bestFit="1" customWidth="1"/>
    <col min="8205" max="8448" width="9.1796875" style="1420"/>
    <col min="8449" max="8449" width="7.7265625" style="1420" customWidth="1"/>
    <col min="8450" max="8450" width="9.7265625" style="1420" customWidth="1"/>
    <col min="8451" max="8451" width="43.7265625" style="1420" customWidth="1"/>
    <col min="8452" max="8452" width="8.26953125" style="1420" customWidth="1"/>
    <col min="8453" max="8453" width="9.7265625" style="1420" customWidth="1"/>
    <col min="8454" max="8454" width="11.7265625" style="1420" customWidth="1"/>
    <col min="8455" max="8455" width="15.7265625" style="1420" customWidth="1"/>
    <col min="8456" max="8456" width="21.26953125" style="1420" customWidth="1"/>
    <col min="8457" max="8459" width="9.1796875" style="1420"/>
    <col min="8460" max="8460" width="10.26953125" style="1420" bestFit="1" customWidth="1"/>
    <col min="8461" max="8704" width="9.1796875" style="1420"/>
    <col min="8705" max="8705" width="7.7265625" style="1420" customWidth="1"/>
    <col min="8706" max="8706" width="9.7265625" style="1420" customWidth="1"/>
    <col min="8707" max="8707" width="43.7265625" style="1420" customWidth="1"/>
    <col min="8708" max="8708" width="8.26953125" style="1420" customWidth="1"/>
    <col min="8709" max="8709" width="9.7265625" style="1420" customWidth="1"/>
    <col min="8710" max="8710" width="11.7265625" style="1420" customWidth="1"/>
    <col min="8711" max="8711" width="15.7265625" style="1420" customWidth="1"/>
    <col min="8712" max="8712" width="21.26953125" style="1420" customWidth="1"/>
    <col min="8713" max="8715" width="9.1796875" style="1420"/>
    <col min="8716" max="8716" width="10.26953125" style="1420" bestFit="1" customWidth="1"/>
    <col min="8717" max="8960" width="9.1796875" style="1420"/>
    <col min="8961" max="8961" width="7.7265625" style="1420" customWidth="1"/>
    <col min="8962" max="8962" width="9.7265625" style="1420" customWidth="1"/>
    <col min="8963" max="8963" width="43.7265625" style="1420" customWidth="1"/>
    <col min="8964" max="8964" width="8.26953125" style="1420" customWidth="1"/>
    <col min="8965" max="8965" width="9.7265625" style="1420" customWidth="1"/>
    <col min="8966" max="8966" width="11.7265625" style="1420" customWidth="1"/>
    <col min="8967" max="8967" width="15.7265625" style="1420" customWidth="1"/>
    <col min="8968" max="8968" width="21.26953125" style="1420" customWidth="1"/>
    <col min="8969" max="8971" width="9.1796875" style="1420"/>
    <col min="8972" max="8972" width="10.26953125" style="1420" bestFit="1" customWidth="1"/>
    <col min="8973" max="9216" width="9.1796875" style="1420"/>
    <col min="9217" max="9217" width="7.7265625" style="1420" customWidth="1"/>
    <col min="9218" max="9218" width="9.7265625" style="1420" customWidth="1"/>
    <col min="9219" max="9219" width="43.7265625" style="1420" customWidth="1"/>
    <col min="9220" max="9220" width="8.26953125" style="1420" customWidth="1"/>
    <col min="9221" max="9221" width="9.7265625" style="1420" customWidth="1"/>
    <col min="9222" max="9222" width="11.7265625" style="1420" customWidth="1"/>
    <col min="9223" max="9223" width="15.7265625" style="1420" customWidth="1"/>
    <col min="9224" max="9224" width="21.26953125" style="1420" customWidth="1"/>
    <col min="9225" max="9227" width="9.1796875" style="1420"/>
    <col min="9228" max="9228" width="10.26953125" style="1420" bestFit="1" customWidth="1"/>
    <col min="9229" max="9472" width="9.1796875" style="1420"/>
    <col min="9473" max="9473" width="7.7265625" style="1420" customWidth="1"/>
    <col min="9474" max="9474" width="9.7265625" style="1420" customWidth="1"/>
    <col min="9475" max="9475" width="43.7265625" style="1420" customWidth="1"/>
    <col min="9476" max="9476" width="8.26953125" style="1420" customWidth="1"/>
    <col min="9477" max="9477" width="9.7265625" style="1420" customWidth="1"/>
    <col min="9478" max="9478" width="11.7265625" style="1420" customWidth="1"/>
    <col min="9479" max="9479" width="15.7265625" style="1420" customWidth="1"/>
    <col min="9480" max="9480" width="21.26953125" style="1420" customWidth="1"/>
    <col min="9481" max="9483" width="9.1796875" style="1420"/>
    <col min="9484" max="9484" width="10.26953125" style="1420" bestFit="1" customWidth="1"/>
    <col min="9485" max="9728" width="9.1796875" style="1420"/>
    <col min="9729" max="9729" width="7.7265625" style="1420" customWidth="1"/>
    <col min="9730" max="9730" width="9.7265625" style="1420" customWidth="1"/>
    <col min="9731" max="9731" width="43.7265625" style="1420" customWidth="1"/>
    <col min="9732" max="9732" width="8.26953125" style="1420" customWidth="1"/>
    <col min="9733" max="9733" width="9.7265625" style="1420" customWidth="1"/>
    <col min="9734" max="9734" width="11.7265625" style="1420" customWidth="1"/>
    <col min="9735" max="9735" width="15.7265625" style="1420" customWidth="1"/>
    <col min="9736" max="9736" width="21.26953125" style="1420" customWidth="1"/>
    <col min="9737" max="9739" width="9.1796875" style="1420"/>
    <col min="9740" max="9740" width="10.26953125" style="1420" bestFit="1" customWidth="1"/>
    <col min="9741" max="9984" width="9.1796875" style="1420"/>
    <col min="9985" max="9985" width="7.7265625" style="1420" customWidth="1"/>
    <col min="9986" max="9986" width="9.7265625" style="1420" customWidth="1"/>
    <col min="9987" max="9987" width="43.7265625" style="1420" customWidth="1"/>
    <col min="9988" max="9988" width="8.26953125" style="1420" customWidth="1"/>
    <col min="9989" max="9989" width="9.7265625" style="1420" customWidth="1"/>
    <col min="9990" max="9990" width="11.7265625" style="1420" customWidth="1"/>
    <col min="9991" max="9991" width="15.7265625" style="1420" customWidth="1"/>
    <col min="9992" max="9992" width="21.26953125" style="1420" customWidth="1"/>
    <col min="9993" max="9995" width="9.1796875" style="1420"/>
    <col min="9996" max="9996" width="10.26953125" style="1420" bestFit="1" customWidth="1"/>
    <col min="9997" max="10240" width="9.1796875" style="1420"/>
    <col min="10241" max="10241" width="7.7265625" style="1420" customWidth="1"/>
    <col min="10242" max="10242" width="9.7265625" style="1420" customWidth="1"/>
    <col min="10243" max="10243" width="43.7265625" style="1420" customWidth="1"/>
    <col min="10244" max="10244" width="8.26953125" style="1420" customWidth="1"/>
    <col min="10245" max="10245" width="9.7265625" style="1420" customWidth="1"/>
    <col min="10246" max="10246" width="11.7265625" style="1420" customWidth="1"/>
    <col min="10247" max="10247" width="15.7265625" style="1420" customWidth="1"/>
    <col min="10248" max="10248" width="21.26953125" style="1420" customWidth="1"/>
    <col min="10249" max="10251" width="9.1796875" style="1420"/>
    <col min="10252" max="10252" width="10.26953125" style="1420" bestFit="1" customWidth="1"/>
    <col min="10253" max="10496" width="9.1796875" style="1420"/>
    <col min="10497" max="10497" width="7.7265625" style="1420" customWidth="1"/>
    <col min="10498" max="10498" width="9.7265625" style="1420" customWidth="1"/>
    <col min="10499" max="10499" width="43.7265625" style="1420" customWidth="1"/>
    <col min="10500" max="10500" width="8.26953125" style="1420" customWidth="1"/>
    <col min="10501" max="10501" width="9.7265625" style="1420" customWidth="1"/>
    <col min="10502" max="10502" width="11.7265625" style="1420" customWidth="1"/>
    <col min="10503" max="10503" width="15.7265625" style="1420" customWidth="1"/>
    <col min="10504" max="10504" width="21.26953125" style="1420" customWidth="1"/>
    <col min="10505" max="10507" width="9.1796875" style="1420"/>
    <col min="10508" max="10508" width="10.26953125" style="1420" bestFit="1" customWidth="1"/>
    <col min="10509" max="10752" width="9.1796875" style="1420"/>
    <col min="10753" max="10753" width="7.7265625" style="1420" customWidth="1"/>
    <col min="10754" max="10754" width="9.7265625" style="1420" customWidth="1"/>
    <col min="10755" max="10755" width="43.7265625" style="1420" customWidth="1"/>
    <col min="10756" max="10756" width="8.26953125" style="1420" customWidth="1"/>
    <col min="10757" max="10757" width="9.7265625" style="1420" customWidth="1"/>
    <col min="10758" max="10758" width="11.7265625" style="1420" customWidth="1"/>
    <col min="10759" max="10759" width="15.7265625" style="1420" customWidth="1"/>
    <col min="10760" max="10760" width="21.26953125" style="1420" customWidth="1"/>
    <col min="10761" max="10763" width="9.1796875" style="1420"/>
    <col min="10764" max="10764" width="10.26953125" style="1420" bestFit="1" customWidth="1"/>
    <col min="10765" max="11008" width="9.1796875" style="1420"/>
    <col min="11009" max="11009" width="7.7265625" style="1420" customWidth="1"/>
    <col min="11010" max="11010" width="9.7265625" style="1420" customWidth="1"/>
    <col min="11011" max="11011" width="43.7265625" style="1420" customWidth="1"/>
    <col min="11012" max="11012" width="8.26953125" style="1420" customWidth="1"/>
    <col min="11013" max="11013" width="9.7265625" style="1420" customWidth="1"/>
    <col min="11014" max="11014" width="11.7265625" style="1420" customWidth="1"/>
    <col min="11015" max="11015" width="15.7265625" style="1420" customWidth="1"/>
    <col min="11016" max="11016" width="21.26953125" style="1420" customWidth="1"/>
    <col min="11017" max="11019" width="9.1796875" style="1420"/>
    <col min="11020" max="11020" width="10.26953125" style="1420" bestFit="1" customWidth="1"/>
    <col min="11021" max="11264" width="9.1796875" style="1420"/>
    <col min="11265" max="11265" width="7.7265625" style="1420" customWidth="1"/>
    <col min="11266" max="11266" width="9.7265625" style="1420" customWidth="1"/>
    <col min="11267" max="11267" width="43.7265625" style="1420" customWidth="1"/>
    <col min="11268" max="11268" width="8.26953125" style="1420" customWidth="1"/>
    <col min="11269" max="11269" width="9.7265625" style="1420" customWidth="1"/>
    <col min="11270" max="11270" width="11.7265625" style="1420" customWidth="1"/>
    <col min="11271" max="11271" width="15.7265625" style="1420" customWidth="1"/>
    <col min="11272" max="11272" width="21.26953125" style="1420" customWidth="1"/>
    <col min="11273" max="11275" width="9.1796875" style="1420"/>
    <col min="11276" max="11276" width="10.26953125" style="1420" bestFit="1" customWidth="1"/>
    <col min="11277" max="11520" width="9.1796875" style="1420"/>
    <col min="11521" max="11521" width="7.7265625" style="1420" customWidth="1"/>
    <col min="11522" max="11522" width="9.7265625" style="1420" customWidth="1"/>
    <col min="11523" max="11523" width="43.7265625" style="1420" customWidth="1"/>
    <col min="11524" max="11524" width="8.26953125" style="1420" customWidth="1"/>
    <col min="11525" max="11525" width="9.7265625" style="1420" customWidth="1"/>
    <col min="11526" max="11526" width="11.7265625" style="1420" customWidth="1"/>
    <col min="11527" max="11527" width="15.7265625" style="1420" customWidth="1"/>
    <col min="11528" max="11528" width="21.26953125" style="1420" customWidth="1"/>
    <col min="11529" max="11531" width="9.1796875" style="1420"/>
    <col min="11532" max="11532" width="10.26953125" style="1420" bestFit="1" customWidth="1"/>
    <col min="11533" max="11776" width="9.1796875" style="1420"/>
    <col min="11777" max="11777" width="7.7265625" style="1420" customWidth="1"/>
    <col min="11778" max="11778" width="9.7265625" style="1420" customWidth="1"/>
    <col min="11779" max="11779" width="43.7265625" style="1420" customWidth="1"/>
    <col min="11780" max="11780" width="8.26953125" style="1420" customWidth="1"/>
    <col min="11781" max="11781" width="9.7265625" style="1420" customWidth="1"/>
    <col min="11782" max="11782" width="11.7265625" style="1420" customWidth="1"/>
    <col min="11783" max="11783" width="15.7265625" style="1420" customWidth="1"/>
    <col min="11784" max="11784" width="21.26953125" style="1420" customWidth="1"/>
    <col min="11785" max="11787" width="9.1796875" style="1420"/>
    <col min="11788" max="11788" width="10.26953125" style="1420" bestFit="1" customWidth="1"/>
    <col min="11789" max="12032" width="9.1796875" style="1420"/>
    <col min="12033" max="12033" width="7.7265625" style="1420" customWidth="1"/>
    <col min="12034" max="12034" width="9.7265625" style="1420" customWidth="1"/>
    <col min="12035" max="12035" width="43.7265625" style="1420" customWidth="1"/>
    <col min="12036" max="12036" width="8.26953125" style="1420" customWidth="1"/>
    <col min="12037" max="12037" width="9.7265625" style="1420" customWidth="1"/>
    <col min="12038" max="12038" width="11.7265625" style="1420" customWidth="1"/>
    <col min="12039" max="12039" width="15.7265625" style="1420" customWidth="1"/>
    <col min="12040" max="12040" width="21.26953125" style="1420" customWidth="1"/>
    <col min="12041" max="12043" width="9.1796875" style="1420"/>
    <col min="12044" max="12044" width="10.26953125" style="1420" bestFit="1" customWidth="1"/>
    <col min="12045" max="12288" width="9.1796875" style="1420"/>
    <col min="12289" max="12289" width="7.7265625" style="1420" customWidth="1"/>
    <col min="12290" max="12290" width="9.7265625" style="1420" customWidth="1"/>
    <col min="12291" max="12291" width="43.7265625" style="1420" customWidth="1"/>
    <col min="12292" max="12292" width="8.26953125" style="1420" customWidth="1"/>
    <col min="12293" max="12293" width="9.7265625" style="1420" customWidth="1"/>
    <col min="12294" max="12294" width="11.7265625" style="1420" customWidth="1"/>
    <col min="12295" max="12295" width="15.7265625" style="1420" customWidth="1"/>
    <col min="12296" max="12296" width="21.26953125" style="1420" customWidth="1"/>
    <col min="12297" max="12299" width="9.1796875" style="1420"/>
    <col min="12300" max="12300" width="10.26953125" style="1420" bestFit="1" customWidth="1"/>
    <col min="12301" max="12544" width="9.1796875" style="1420"/>
    <col min="12545" max="12545" width="7.7265625" style="1420" customWidth="1"/>
    <col min="12546" max="12546" width="9.7265625" style="1420" customWidth="1"/>
    <col min="12547" max="12547" width="43.7265625" style="1420" customWidth="1"/>
    <col min="12548" max="12548" width="8.26953125" style="1420" customWidth="1"/>
    <col min="12549" max="12549" width="9.7265625" style="1420" customWidth="1"/>
    <col min="12550" max="12550" width="11.7265625" style="1420" customWidth="1"/>
    <col min="12551" max="12551" width="15.7265625" style="1420" customWidth="1"/>
    <col min="12552" max="12552" width="21.26953125" style="1420" customWidth="1"/>
    <col min="12553" max="12555" width="9.1796875" style="1420"/>
    <col min="12556" max="12556" width="10.26953125" style="1420" bestFit="1" customWidth="1"/>
    <col min="12557" max="12800" width="9.1796875" style="1420"/>
    <col min="12801" max="12801" width="7.7265625" style="1420" customWidth="1"/>
    <col min="12802" max="12802" width="9.7265625" style="1420" customWidth="1"/>
    <col min="12803" max="12803" width="43.7265625" style="1420" customWidth="1"/>
    <col min="12804" max="12804" width="8.26953125" style="1420" customWidth="1"/>
    <col min="12805" max="12805" width="9.7265625" style="1420" customWidth="1"/>
    <col min="12806" max="12806" width="11.7265625" style="1420" customWidth="1"/>
    <col min="12807" max="12807" width="15.7265625" style="1420" customWidth="1"/>
    <col min="12808" max="12808" width="21.26953125" style="1420" customWidth="1"/>
    <col min="12809" max="12811" width="9.1796875" style="1420"/>
    <col min="12812" max="12812" width="10.26953125" style="1420" bestFit="1" customWidth="1"/>
    <col min="12813" max="13056" width="9.1796875" style="1420"/>
    <col min="13057" max="13057" width="7.7265625" style="1420" customWidth="1"/>
    <col min="13058" max="13058" width="9.7265625" style="1420" customWidth="1"/>
    <col min="13059" max="13059" width="43.7265625" style="1420" customWidth="1"/>
    <col min="13060" max="13060" width="8.26953125" style="1420" customWidth="1"/>
    <col min="13061" max="13061" width="9.7265625" style="1420" customWidth="1"/>
    <col min="13062" max="13062" width="11.7265625" style="1420" customWidth="1"/>
    <col min="13063" max="13063" width="15.7265625" style="1420" customWidth="1"/>
    <col min="13064" max="13064" width="21.26953125" style="1420" customWidth="1"/>
    <col min="13065" max="13067" width="9.1796875" style="1420"/>
    <col min="13068" max="13068" width="10.26953125" style="1420" bestFit="1" customWidth="1"/>
    <col min="13069" max="13312" width="9.1796875" style="1420"/>
    <col min="13313" max="13313" width="7.7265625" style="1420" customWidth="1"/>
    <col min="13314" max="13314" width="9.7265625" style="1420" customWidth="1"/>
    <col min="13315" max="13315" width="43.7265625" style="1420" customWidth="1"/>
    <col min="13316" max="13316" width="8.26953125" style="1420" customWidth="1"/>
    <col min="13317" max="13317" width="9.7265625" style="1420" customWidth="1"/>
    <col min="13318" max="13318" width="11.7265625" style="1420" customWidth="1"/>
    <col min="13319" max="13319" width="15.7265625" style="1420" customWidth="1"/>
    <col min="13320" max="13320" width="21.26953125" style="1420" customWidth="1"/>
    <col min="13321" max="13323" width="9.1796875" style="1420"/>
    <col min="13324" max="13324" width="10.26953125" style="1420" bestFit="1" customWidth="1"/>
    <col min="13325" max="13568" width="9.1796875" style="1420"/>
    <col min="13569" max="13569" width="7.7265625" style="1420" customWidth="1"/>
    <col min="13570" max="13570" width="9.7265625" style="1420" customWidth="1"/>
    <col min="13571" max="13571" width="43.7265625" style="1420" customWidth="1"/>
    <col min="13572" max="13572" width="8.26953125" style="1420" customWidth="1"/>
    <col min="13573" max="13573" width="9.7265625" style="1420" customWidth="1"/>
    <col min="13574" max="13574" width="11.7265625" style="1420" customWidth="1"/>
    <col min="13575" max="13575" width="15.7265625" style="1420" customWidth="1"/>
    <col min="13576" max="13576" width="21.26953125" style="1420" customWidth="1"/>
    <col min="13577" max="13579" width="9.1796875" style="1420"/>
    <col min="13580" max="13580" width="10.26953125" style="1420" bestFit="1" customWidth="1"/>
    <col min="13581" max="13824" width="9.1796875" style="1420"/>
    <col min="13825" max="13825" width="7.7265625" style="1420" customWidth="1"/>
    <col min="13826" max="13826" width="9.7265625" style="1420" customWidth="1"/>
    <col min="13827" max="13827" width="43.7265625" style="1420" customWidth="1"/>
    <col min="13828" max="13828" width="8.26953125" style="1420" customWidth="1"/>
    <col min="13829" max="13829" width="9.7265625" style="1420" customWidth="1"/>
    <col min="13830" max="13830" width="11.7265625" style="1420" customWidth="1"/>
    <col min="13831" max="13831" width="15.7265625" style="1420" customWidth="1"/>
    <col min="13832" max="13832" width="21.26953125" style="1420" customWidth="1"/>
    <col min="13833" max="13835" width="9.1796875" style="1420"/>
    <col min="13836" max="13836" width="10.26953125" style="1420" bestFit="1" customWidth="1"/>
    <col min="13837" max="14080" width="9.1796875" style="1420"/>
    <col min="14081" max="14081" width="7.7265625" style="1420" customWidth="1"/>
    <col min="14082" max="14082" width="9.7265625" style="1420" customWidth="1"/>
    <col min="14083" max="14083" width="43.7265625" style="1420" customWidth="1"/>
    <col min="14084" max="14084" width="8.26953125" style="1420" customWidth="1"/>
    <col min="14085" max="14085" width="9.7265625" style="1420" customWidth="1"/>
    <col min="14086" max="14086" width="11.7265625" style="1420" customWidth="1"/>
    <col min="14087" max="14087" width="15.7265625" style="1420" customWidth="1"/>
    <col min="14088" max="14088" width="21.26953125" style="1420" customWidth="1"/>
    <col min="14089" max="14091" width="9.1796875" style="1420"/>
    <col min="14092" max="14092" width="10.26953125" style="1420" bestFit="1" customWidth="1"/>
    <col min="14093" max="14336" width="9.1796875" style="1420"/>
    <col min="14337" max="14337" width="7.7265625" style="1420" customWidth="1"/>
    <col min="14338" max="14338" width="9.7265625" style="1420" customWidth="1"/>
    <col min="14339" max="14339" width="43.7265625" style="1420" customWidth="1"/>
    <col min="14340" max="14340" width="8.26953125" style="1420" customWidth="1"/>
    <col min="14341" max="14341" width="9.7265625" style="1420" customWidth="1"/>
    <col min="14342" max="14342" width="11.7265625" style="1420" customWidth="1"/>
    <col min="14343" max="14343" width="15.7265625" style="1420" customWidth="1"/>
    <col min="14344" max="14344" width="21.26953125" style="1420" customWidth="1"/>
    <col min="14345" max="14347" width="9.1796875" style="1420"/>
    <col min="14348" max="14348" width="10.26953125" style="1420" bestFit="1" customWidth="1"/>
    <col min="14349" max="14592" width="9.1796875" style="1420"/>
    <col min="14593" max="14593" width="7.7265625" style="1420" customWidth="1"/>
    <col min="14594" max="14594" width="9.7265625" style="1420" customWidth="1"/>
    <col min="14595" max="14595" width="43.7265625" style="1420" customWidth="1"/>
    <col min="14596" max="14596" width="8.26953125" style="1420" customWidth="1"/>
    <col min="14597" max="14597" width="9.7265625" style="1420" customWidth="1"/>
    <col min="14598" max="14598" width="11.7265625" style="1420" customWidth="1"/>
    <col min="14599" max="14599" width="15.7265625" style="1420" customWidth="1"/>
    <col min="14600" max="14600" width="21.26953125" style="1420" customWidth="1"/>
    <col min="14601" max="14603" width="9.1796875" style="1420"/>
    <col min="14604" max="14604" width="10.26953125" style="1420" bestFit="1" customWidth="1"/>
    <col min="14605" max="14848" width="9.1796875" style="1420"/>
    <col min="14849" max="14849" width="7.7265625" style="1420" customWidth="1"/>
    <col min="14850" max="14850" width="9.7265625" style="1420" customWidth="1"/>
    <col min="14851" max="14851" width="43.7265625" style="1420" customWidth="1"/>
    <col min="14852" max="14852" width="8.26953125" style="1420" customWidth="1"/>
    <col min="14853" max="14853" width="9.7265625" style="1420" customWidth="1"/>
    <col min="14854" max="14854" width="11.7265625" style="1420" customWidth="1"/>
    <col min="14855" max="14855" width="15.7265625" style="1420" customWidth="1"/>
    <col min="14856" max="14856" width="21.26953125" style="1420" customWidth="1"/>
    <col min="14857" max="14859" width="9.1796875" style="1420"/>
    <col min="14860" max="14860" width="10.26953125" style="1420" bestFit="1" customWidth="1"/>
    <col min="14861" max="15104" width="9.1796875" style="1420"/>
    <col min="15105" max="15105" width="7.7265625" style="1420" customWidth="1"/>
    <col min="15106" max="15106" width="9.7265625" style="1420" customWidth="1"/>
    <col min="15107" max="15107" width="43.7265625" style="1420" customWidth="1"/>
    <col min="15108" max="15108" width="8.26953125" style="1420" customWidth="1"/>
    <col min="15109" max="15109" width="9.7265625" style="1420" customWidth="1"/>
    <col min="15110" max="15110" width="11.7265625" style="1420" customWidth="1"/>
    <col min="15111" max="15111" width="15.7265625" style="1420" customWidth="1"/>
    <col min="15112" max="15112" width="21.26953125" style="1420" customWidth="1"/>
    <col min="15113" max="15115" width="9.1796875" style="1420"/>
    <col min="15116" max="15116" width="10.26953125" style="1420" bestFit="1" customWidth="1"/>
    <col min="15117" max="15360" width="9.1796875" style="1420"/>
    <col min="15361" max="15361" width="7.7265625" style="1420" customWidth="1"/>
    <col min="15362" max="15362" width="9.7265625" style="1420" customWidth="1"/>
    <col min="15363" max="15363" width="43.7265625" style="1420" customWidth="1"/>
    <col min="15364" max="15364" width="8.26953125" style="1420" customWidth="1"/>
    <col min="15365" max="15365" width="9.7265625" style="1420" customWidth="1"/>
    <col min="15366" max="15366" width="11.7265625" style="1420" customWidth="1"/>
    <col min="15367" max="15367" width="15.7265625" style="1420" customWidth="1"/>
    <col min="15368" max="15368" width="21.26953125" style="1420" customWidth="1"/>
    <col min="15369" max="15371" width="9.1796875" style="1420"/>
    <col min="15372" max="15372" width="10.26953125" style="1420" bestFit="1" customWidth="1"/>
    <col min="15373" max="15616" width="9.1796875" style="1420"/>
    <col min="15617" max="15617" width="7.7265625" style="1420" customWidth="1"/>
    <col min="15618" max="15618" width="9.7265625" style="1420" customWidth="1"/>
    <col min="15619" max="15619" width="43.7265625" style="1420" customWidth="1"/>
    <col min="15620" max="15620" width="8.26953125" style="1420" customWidth="1"/>
    <col min="15621" max="15621" width="9.7265625" style="1420" customWidth="1"/>
    <col min="15622" max="15622" width="11.7265625" style="1420" customWidth="1"/>
    <col min="15623" max="15623" width="15.7265625" style="1420" customWidth="1"/>
    <col min="15624" max="15624" width="21.26953125" style="1420" customWidth="1"/>
    <col min="15625" max="15627" width="9.1796875" style="1420"/>
    <col min="15628" max="15628" width="10.26953125" style="1420" bestFit="1" customWidth="1"/>
    <col min="15629" max="15872" width="9.1796875" style="1420"/>
    <col min="15873" max="15873" width="7.7265625" style="1420" customWidth="1"/>
    <col min="15874" max="15874" width="9.7265625" style="1420" customWidth="1"/>
    <col min="15875" max="15875" width="43.7265625" style="1420" customWidth="1"/>
    <col min="15876" max="15876" width="8.26953125" style="1420" customWidth="1"/>
    <col min="15877" max="15877" width="9.7265625" style="1420" customWidth="1"/>
    <col min="15878" max="15878" width="11.7265625" style="1420" customWidth="1"/>
    <col min="15879" max="15879" width="15.7265625" style="1420" customWidth="1"/>
    <col min="15880" max="15880" width="21.26953125" style="1420" customWidth="1"/>
    <col min="15881" max="15883" width="9.1796875" style="1420"/>
    <col min="15884" max="15884" width="10.26953125" style="1420" bestFit="1" customWidth="1"/>
    <col min="15885" max="16128" width="9.1796875" style="1420"/>
    <col min="16129" max="16129" width="7.7265625" style="1420" customWidth="1"/>
    <col min="16130" max="16130" width="9.7265625" style="1420" customWidth="1"/>
    <col min="16131" max="16131" width="43.7265625" style="1420" customWidth="1"/>
    <col min="16132" max="16132" width="8.26953125" style="1420" customWidth="1"/>
    <col min="16133" max="16133" width="9.7265625" style="1420" customWidth="1"/>
    <col min="16134" max="16134" width="11.7265625" style="1420" customWidth="1"/>
    <col min="16135" max="16135" width="15.7265625" style="1420" customWidth="1"/>
    <col min="16136" max="16136" width="21.26953125" style="1420" customWidth="1"/>
    <col min="16137" max="16139" width="9.1796875" style="1420"/>
    <col min="16140" max="16140" width="10.26953125" style="1420" bestFit="1" customWidth="1"/>
    <col min="16141" max="16384" width="9.1796875" style="1420"/>
  </cols>
  <sheetData>
    <row r="1" spans="1:16" x14ac:dyDescent="0.25">
      <c r="A1" s="1414"/>
      <c r="B1" s="1415"/>
      <c r="C1" s="1250"/>
      <c r="D1" s="1416"/>
      <c r="E1" s="1417"/>
      <c r="F1" s="1418"/>
      <c r="G1" s="1419" t="str">
        <f>'Sch 1 WP 3B P&amp;Gs'!G1</f>
        <v>ZB Sludge Pipeline</v>
      </c>
      <c r="J1" s="1420"/>
    </row>
    <row r="2" spans="1:16" x14ac:dyDescent="0.25">
      <c r="A2" s="1414" t="s">
        <v>36</v>
      </c>
      <c r="B2" s="1415"/>
      <c r="C2" s="1250" t="str">
        <f>'Sch 1 WP 3B P&amp;Gs'!$C$2</f>
        <v>RW10397155/22</v>
      </c>
      <c r="D2" s="1416"/>
      <c r="E2" s="1422"/>
      <c r="F2" s="1418"/>
      <c r="G2" s="1423" t="s">
        <v>1813</v>
      </c>
      <c r="J2" s="2068"/>
      <c r="K2" s="2068"/>
      <c r="L2" s="2068"/>
      <c r="M2" s="1424"/>
      <c r="P2" s="1182"/>
    </row>
    <row r="3" spans="1:16" x14ac:dyDescent="0.25">
      <c r="A3" s="1414" t="s">
        <v>37</v>
      </c>
      <c r="B3" s="1415"/>
      <c r="C3" s="2069" t="str">
        <f>'Sch 1 WP 3B P&amp;Gs'!$C$3</f>
        <v>DESIGN, MANUFACTURE, SUPPLY, DELIVERY, INSTALLATION, TEST, COMMISSION AND MAINTAIN PIPE LAYING AND CIVIL WORKS FOR THE CONSTRUCTION OF 750m, 694mm ID (8mm THICK) SLUDGE STEEL PIPELINE FROM CENTRAL SLUDGE NO. 2 TO THE CROSS CONNECTION CHAMBER (SL2 PIPELINE)</v>
      </c>
      <c r="D3" s="2070"/>
      <c r="E3" s="2070"/>
      <c r="F3" s="2071"/>
      <c r="G3" s="1185">
        <f>'Sch 1 WP 3B P&amp;Gs'!G3</f>
        <v>44470</v>
      </c>
      <c r="J3" s="2068"/>
      <c r="K3" s="2068"/>
      <c r="L3" s="2068"/>
      <c r="M3" s="1425"/>
      <c r="P3" s="1182"/>
    </row>
    <row r="4" spans="1:16" x14ac:dyDescent="0.25">
      <c r="A4" s="1414"/>
      <c r="B4" s="1415"/>
      <c r="C4" s="2072"/>
      <c r="D4" s="2073"/>
      <c r="E4" s="2073"/>
      <c r="F4" s="2074"/>
      <c r="G4" s="1185"/>
      <c r="J4" s="1426"/>
      <c r="K4" s="1426"/>
      <c r="L4" s="1426"/>
      <c r="M4" s="1425"/>
      <c r="P4" s="1182"/>
    </row>
    <row r="5" spans="1:16" x14ac:dyDescent="0.25">
      <c r="A5" s="1414"/>
      <c r="B5" s="1415"/>
      <c r="C5" s="2072"/>
      <c r="D5" s="2073"/>
      <c r="E5" s="2073"/>
      <c r="F5" s="2074"/>
      <c r="G5" s="1185"/>
      <c r="J5" s="1426"/>
      <c r="K5" s="1426"/>
      <c r="L5" s="1426"/>
      <c r="M5" s="1425"/>
      <c r="P5" s="1182"/>
    </row>
    <row r="6" spans="1:16" x14ac:dyDescent="0.25">
      <c r="A6" s="1427"/>
      <c r="B6" s="1250"/>
      <c r="C6" s="2075"/>
      <c r="D6" s="2076"/>
      <c r="E6" s="2076"/>
      <c r="F6" s="2077"/>
      <c r="G6" s="1428"/>
      <c r="J6" s="2068"/>
      <c r="K6" s="2068"/>
      <c r="L6" s="2068"/>
      <c r="M6" s="1425"/>
      <c r="O6" s="1429"/>
      <c r="P6" s="1182"/>
    </row>
    <row r="7" spans="1:16" ht="13" x14ac:dyDescent="0.25">
      <c r="A7" s="1427"/>
      <c r="B7" s="1250"/>
      <c r="C7" s="1430"/>
      <c r="D7" s="1430"/>
      <c r="E7" s="1430"/>
      <c r="F7" s="1430"/>
      <c r="G7" s="1428"/>
      <c r="J7" s="1426"/>
      <c r="K7" s="1426"/>
      <c r="L7" s="1426"/>
      <c r="M7" s="1425"/>
      <c r="O7" s="1429"/>
      <c r="P7" s="1182"/>
    </row>
    <row r="8" spans="1:16" s="1425" customFormat="1" ht="12.75" customHeight="1" x14ac:dyDescent="0.25">
      <c r="A8" s="1876" t="s">
        <v>1814</v>
      </c>
      <c r="B8" s="1250"/>
      <c r="D8" s="1432"/>
      <c r="E8" s="1433"/>
      <c r="F8" s="1428"/>
      <c r="G8" s="1428"/>
      <c r="I8" s="1434"/>
      <c r="J8" s="1434"/>
    </row>
    <row r="9" spans="1:16" s="1425" customFormat="1" ht="12.75" customHeight="1" x14ac:dyDescent="0.25">
      <c r="A9" s="1875" t="s">
        <v>2547</v>
      </c>
      <c r="B9" s="1250"/>
      <c r="C9" s="1431"/>
      <c r="D9" s="1432"/>
      <c r="E9" s="1433"/>
      <c r="F9" s="1428"/>
      <c r="G9" s="1428"/>
      <c r="I9" s="1434"/>
      <c r="J9" s="1434"/>
    </row>
    <row r="10" spans="1:16" x14ac:dyDescent="0.25">
      <c r="A10" s="1435" t="s">
        <v>81</v>
      </c>
      <c r="B10" s="1436" t="s">
        <v>2582</v>
      </c>
      <c r="C10" s="1437" t="s">
        <v>43</v>
      </c>
      <c r="D10" s="1436" t="s">
        <v>45</v>
      </c>
      <c r="E10" s="1438" t="s">
        <v>46</v>
      </c>
      <c r="F10" s="1439" t="s">
        <v>47</v>
      </c>
      <c r="G10" s="1439" t="s">
        <v>48</v>
      </c>
      <c r="H10" s="2078"/>
    </row>
    <row r="11" spans="1:16" x14ac:dyDescent="0.25">
      <c r="A11" s="1440" t="s">
        <v>51</v>
      </c>
      <c r="B11" s="1441" t="s">
        <v>49</v>
      </c>
      <c r="C11" s="1442"/>
      <c r="D11" s="1441"/>
      <c r="E11" s="1443"/>
      <c r="F11" s="1444"/>
      <c r="G11" s="1444"/>
      <c r="H11" s="2078"/>
    </row>
    <row r="12" spans="1:16" ht="14.5" x14ac:dyDescent="0.35">
      <c r="A12" s="1445" t="s">
        <v>1815</v>
      </c>
      <c r="B12" s="1877" t="s">
        <v>2548</v>
      </c>
      <c r="C12" s="1446" t="s">
        <v>1816</v>
      </c>
      <c r="D12" s="1447"/>
      <c r="E12" s="1447"/>
      <c r="F12" s="1448"/>
      <c r="G12" s="773"/>
      <c r="H12" s="1432"/>
    </row>
    <row r="13" spans="1:16" x14ac:dyDescent="0.25">
      <c r="A13" s="1449" t="s">
        <v>1817</v>
      </c>
      <c r="B13" s="1878" t="s">
        <v>2549</v>
      </c>
      <c r="C13" s="1450" t="s">
        <v>1818</v>
      </c>
      <c r="D13" s="1451"/>
      <c r="E13" s="1451"/>
      <c r="F13" s="1448"/>
      <c r="G13" s="773"/>
      <c r="H13" s="1432"/>
    </row>
    <row r="14" spans="1:16" ht="13.5" customHeight="1" x14ac:dyDescent="0.35">
      <c r="A14" s="1445" t="s">
        <v>1819</v>
      </c>
      <c r="B14" s="1877" t="s">
        <v>2550</v>
      </c>
      <c r="C14" s="1446" t="s">
        <v>1820</v>
      </c>
      <c r="D14" s="1447"/>
      <c r="E14" s="1447"/>
      <c r="F14" s="1452"/>
      <c r="G14" s="773"/>
      <c r="H14" s="1432"/>
    </row>
    <row r="15" spans="1:16" ht="50" x14ac:dyDescent="0.25">
      <c r="A15" s="1453" t="s">
        <v>1821</v>
      </c>
      <c r="B15" s="1879" t="s">
        <v>2551</v>
      </c>
      <c r="C15" s="1454" t="s">
        <v>1822</v>
      </c>
      <c r="D15" s="1451" t="s">
        <v>196</v>
      </c>
      <c r="E15" s="1451"/>
      <c r="F15" s="1452"/>
      <c r="G15" s="773"/>
      <c r="H15" s="1432"/>
    </row>
    <row r="16" spans="1:16" ht="14.5" x14ac:dyDescent="0.35">
      <c r="A16" s="1445">
        <v>4.3</v>
      </c>
      <c r="B16" s="1880" t="s">
        <v>2552</v>
      </c>
      <c r="C16" s="1446" t="s">
        <v>1823</v>
      </c>
      <c r="D16" s="1447"/>
      <c r="E16" s="1447"/>
      <c r="F16" s="1451"/>
      <c r="G16" s="1451"/>
      <c r="H16" s="1432"/>
    </row>
    <row r="17" spans="1:8" ht="25" x14ac:dyDescent="0.25">
      <c r="A17" s="1455" t="s">
        <v>542</v>
      </c>
      <c r="B17" s="1879" t="s">
        <v>2553</v>
      </c>
      <c r="C17" s="1454" t="s">
        <v>1824</v>
      </c>
      <c r="D17" s="1451" t="s">
        <v>189</v>
      </c>
      <c r="E17" s="1451">
        <v>3</v>
      </c>
      <c r="F17" s="1451"/>
      <c r="G17" s="1451"/>
      <c r="H17" s="1432"/>
    </row>
    <row r="18" spans="1:8" ht="14.5" x14ac:dyDescent="0.35">
      <c r="A18" s="1457" t="s">
        <v>1825</v>
      </c>
      <c r="B18" s="1880" t="s">
        <v>2554</v>
      </c>
      <c r="C18" s="1446" t="s">
        <v>1826</v>
      </c>
      <c r="D18" s="1458"/>
      <c r="E18" s="1458"/>
      <c r="F18" s="1451"/>
      <c r="G18" s="1451"/>
      <c r="H18" s="1432"/>
    </row>
    <row r="19" spans="1:8" ht="37.5" x14ac:dyDescent="0.25">
      <c r="A19" s="1453" t="s">
        <v>1827</v>
      </c>
      <c r="B19" s="1881" t="s">
        <v>2555</v>
      </c>
      <c r="C19" s="1454" t="s">
        <v>1828</v>
      </c>
      <c r="D19" s="1459" t="s">
        <v>189</v>
      </c>
      <c r="E19" s="1459">
        <v>1</v>
      </c>
      <c r="F19" s="1451"/>
      <c r="G19" s="1451"/>
      <c r="H19" s="1432"/>
    </row>
    <row r="20" spans="1:8" ht="14.5" x14ac:dyDescent="0.35">
      <c r="A20" s="1457" t="s">
        <v>1829</v>
      </c>
      <c r="B20" s="1880" t="s">
        <v>2556</v>
      </c>
      <c r="C20" s="1446" t="s">
        <v>1830</v>
      </c>
      <c r="D20" s="1447"/>
      <c r="E20" s="1447"/>
      <c r="F20" s="1451"/>
      <c r="G20" s="1451"/>
      <c r="H20" s="1432"/>
    </row>
    <row r="21" spans="1:8" ht="25" x14ac:dyDescent="0.25">
      <c r="A21" s="1453" t="s">
        <v>1831</v>
      </c>
      <c r="B21" s="1879" t="s">
        <v>2557</v>
      </c>
      <c r="C21" s="1454" t="s">
        <v>1832</v>
      </c>
      <c r="D21" s="1451" t="s">
        <v>189</v>
      </c>
      <c r="E21" s="1451">
        <v>3</v>
      </c>
      <c r="F21" s="1451"/>
      <c r="G21" s="1451"/>
      <c r="H21" s="1432"/>
    </row>
    <row r="22" spans="1:8" ht="25" x14ac:dyDescent="0.25">
      <c r="A22" s="1453" t="s">
        <v>1833</v>
      </c>
      <c r="B22" s="1879" t="s">
        <v>2558</v>
      </c>
      <c r="C22" s="1454" t="s">
        <v>1834</v>
      </c>
      <c r="D22" s="1451" t="s">
        <v>189</v>
      </c>
      <c r="E22" s="1451">
        <v>3</v>
      </c>
      <c r="F22" s="1451"/>
      <c r="G22" s="1451"/>
      <c r="H22" s="1432"/>
    </row>
    <row r="23" spans="1:8" ht="14.5" x14ac:dyDescent="0.35">
      <c r="A23" s="1457" t="s">
        <v>1835</v>
      </c>
      <c r="B23" s="1880" t="s">
        <v>2559</v>
      </c>
      <c r="C23" s="1446" t="s">
        <v>1836</v>
      </c>
      <c r="D23" s="1447"/>
      <c r="E23" s="1447"/>
      <c r="F23" s="1451"/>
      <c r="G23" s="1451"/>
      <c r="H23" s="1432"/>
    </row>
    <row r="24" spans="1:8" ht="25" x14ac:dyDescent="0.25">
      <c r="A24" s="1453" t="s">
        <v>1837</v>
      </c>
      <c r="B24" s="1879" t="s">
        <v>2560</v>
      </c>
      <c r="C24" s="1454" t="s">
        <v>1838</v>
      </c>
      <c r="D24" s="1451" t="s">
        <v>189</v>
      </c>
      <c r="E24" s="1451">
        <v>1</v>
      </c>
      <c r="F24" s="1451"/>
      <c r="G24" s="1451"/>
      <c r="H24" s="1432"/>
    </row>
    <row r="25" spans="1:8" ht="25" x14ac:dyDescent="0.25">
      <c r="A25" s="1453" t="s">
        <v>1839</v>
      </c>
      <c r="B25" s="1879" t="s">
        <v>2561</v>
      </c>
      <c r="C25" s="1454" t="s">
        <v>1840</v>
      </c>
      <c r="D25" s="1451" t="s">
        <v>189</v>
      </c>
      <c r="E25" s="1451">
        <v>2</v>
      </c>
      <c r="F25" s="1451"/>
      <c r="G25" s="1451"/>
      <c r="H25" s="1432"/>
    </row>
    <row r="26" spans="1:8" ht="25" x14ac:dyDescent="0.25">
      <c r="A26" s="1455" t="s">
        <v>1841</v>
      </c>
      <c r="B26" s="1879" t="s">
        <v>2562</v>
      </c>
      <c r="C26" s="1460" t="s">
        <v>1842</v>
      </c>
      <c r="D26" s="1451" t="s">
        <v>189</v>
      </c>
      <c r="E26" s="1451">
        <v>4</v>
      </c>
      <c r="F26" s="1451"/>
      <c r="G26" s="1451"/>
      <c r="H26" s="1432"/>
    </row>
    <row r="27" spans="1:8" ht="25" x14ac:dyDescent="0.25">
      <c r="A27" s="1453" t="s">
        <v>1843</v>
      </c>
      <c r="B27" s="1879" t="s">
        <v>2563</v>
      </c>
      <c r="C27" s="1460" t="s">
        <v>1844</v>
      </c>
      <c r="D27" s="1451" t="s">
        <v>189</v>
      </c>
      <c r="E27" s="1451">
        <v>4</v>
      </c>
      <c r="F27" s="1451"/>
      <c r="G27" s="1451"/>
      <c r="H27" s="1432"/>
    </row>
    <row r="28" spans="1:8" ht="14.5" x14ac:dyDescent="0.35">
      <c r="A28" s="1457" t="s">
        <v>1845</v>
      </c>
      <c r="B28" s="1880" t="s">
        <v>2564</v>
      </c>
      <c r="C28" s="1446" t="s">
        <v>1846</v>
      </c>
      <c r="D28" s="1447"/>
      <c r="E28" s="1447"/>
      <c r="F28" s="1451"/>
      <c r="G28" s="1451"/>
      <c r="H28" s="1432"/>
    </row>
    <row r="29" spans="1:8" ht="25" x14ac:dyDescent="0.25">
      <c r="A29" s="1453" t="s">
        <v>1847</v>
      </c>
      <c r="B29" s="1879" t="s">
        <v>2565</v>
      </c>
      <c r="C29" s="1454" t="s">
        <v>1848</v>
      </c>
      <c r="D29" s="1451" t="s">
        <v>189</v>
      </c>
      <c r="E29" s="1451">
        <v>3</v>
      </c>
      <c r="F29" s="1451"/>
      <c r="G29" s="1451"/>
      <c r="H29" s="1432"/>
    </row>
    <row r="30" spans="1:8" ht="25" x14ac:dyDescent="0.25">
      <c r="A30" s="1453" t="s">
        <v>1849</v>
      </c>
      <c r="B30" s="1879" t="s">
        <v>2566</v>
      </c>
      <c r="C30" s="1454" t="s">
        <v>1850</v>
      </c>
      <c r="D30" s="1451" t="s">
        <v>189</v>
      </c>
      <c r="E30" s="1451">
        <v>3</v>
      </c>
      <c r="F30" s="1451"/>
      <c r="G30" s="1451"/>
      <c r="H30" s="1432"/>
    </row>
    <row r="31" spans="1:8" ht="25" x14ac:dyDescent="0.25">
      <c r="A31" s="1455" t="s">
        <v>1851</v>
      </c>
      <c r="B31" s="1882" t="s">
        <v>2567</v>
      </c>
      <c r="C31" s="1454" t="s">
        <v>1852</v>
      </c>
      <c r="D31" s="1451" t="s">
        <v>189</v>
      </c>
      <c r="E31" s="1451">
        <v>3</v>
      </c>
      <c r="F31" s="1451"/>
      <c r="G31" s="1451"/>
      <c r="H31" s="1432"/>
    </row>
    <row r="32" spans="1:8" ht="14.5" x14ac:dyDescent="0.35">
      <c r="A32" s="1457" t="s">
        <v>1853</v>
      </c>
      <c r="B32" s="1880" t="s">
        <v>2568</v>
      </c>
      <c r="C32" s="1446" t="s">
        <v>1854</v>
      </c>
      <c r="D32" s="1447"/>
      <c r="E32" s="1447"/>
      <c r="F32" s="1451"/>
      <c r="G32" s="1451"/>
      <c r="H32" s="1432"/>
    </row>
    <row r="33" spans="1:16" ht="25" x14ac:dyDescent="0.25">
      <c r="A33" s="1455" t="s">
        <v>1855</v>
      </c>
      <c r="B33" s="1882" t="s">
        <v>2569</v>
      </c>
      <c r="C33" s="1454" t="s">
        <v>1856</v>
      </c>
      <c r="D33" s="1461" t="s">
        <v>189</v>
      </c>
      <c r="E33" s="1461">
        <v>6</v>
      </c>
      <c r="F33" s="1451"/>
      <c r="G33" s="1451"/>
      <c r="H33" s="1432"/>
    </row>
    <row r="34" spans="1:16" ht="25" x14ac:dyDescent="0.25">
      <c r="A34" s="1455" t="s">
        <v>1857</v>
      </c>
      <c r="B34" s="1882" t="s">
        <v>2570</v>
      </c>
      <c r="C34" s="1454" t="s">
        <v>1858</v>
      </c>
      <c r="D34" s="1461" t="s">
        <v>196</v>
      </c>
      <c r="E34" s="1461"/>
      <c r="F34" s="1451"/>
      <c r="G34" s="1451"/>
      <c r="H34" s="1432"/>
    </row>
    <row r="35" spans="1:16" ht="14.5" x14ac:dyDescent="0.35">
      <c r="A35" s="1457" t="s">
        <v>1859</v>
      </c>
      <c r="B35" s="1880" t="s">
        <v>2571</v>
      </c>
      <c r="C35" s="1462" t="s">
        <v>1860</v>
      </c>
      <c r="D35" s="1463"/>
      <c r="E35" s="1463"/>
      <c r="F35" s="1451"/>
      <c r="G35" s="1451"/>
      <c r="H35" s="1432"/>
    </row>
    <row r="36" spans="1:16" ht="25" x14ac:dyDescent="0.25">
      <c r="A36" s="1455" t="s">
        <v>1861</v>
      </c>
      <c r="B36" s="1882" t="s">
        <v>2572</v>
      </c>
      <c r="C36" s="1460" t="s">
        <v>1862</v>
      </c>
      <c r="D36" s="1461" t="s">
        <v>189</v>
      </c>
      <c r="E36" s="1461">
        <v>3</v>
      </c>
      <c r="F36" s="1451"/>
      <c r="G36" s="1451"/>
      <c r="H36" s="1432"/>
    </row>
    <row r="37" spans="1:16" ht="14.5" x14ac:dyDescent="0.35">
      <c r="A37" s="1457" t="s">
        <v>1863</v>
      </c>
      <c r="B37" s="1880" t="s">
        <v>2573</v>
      </c>
      <c r="C37" s="1464" t="s">
        <v>1864</v>
      </c>
      <c r="D37" s="1463"/>
      <c r="E37" s="1463"/>
      <c r="F37" s="1451"/>
      <c r="G37" s="1451"/>
      <c r="H37" s="1432"/>
    </row>
    <row r="38" spans="1:16" x14ac:dyDescent="0.25">
      <c r="A38" s="1455" t="s">
        <v>1865</v>
      </c>
      <c r="B38" s="1882" t="s">
        <v>2574</v>
      </c>
      <c r="C38" s="1454" t="s">
        <v>1866</v>
      </c>
      <c r="D38" s="1461" t="s">
        <v>189</v>
      </c>
      <c r="E38" s="1461">
        <v>3</v>
      </c>
      <c r="F38" s="1451"/>
      <c r="G38" s="1451"/>
      <c r="H38" s="1432"/>
    </row>
    <row r="39" spans="1:16" ht="25" x14ac:dyDescent="0.25">
      <c r="A39" s="1455" t="s">
        <v>1867</v>
      </c>
      <c r="B39" s="1882" t="s">
        <v>2575</v>
      </c>
      <c r="C39" s="1454" t="s">
        <v>1868</v>
      </c>
      <c r="D39" s="1461" t="s">
        <v>189</v>
      </c>
      <c r="E39" s="1461">
        <v>3</v>
      </c>
      <c r="F39" s="1451"/>
      <c r="G39" s="1451"/>
      <c r="H39" s="1432"/>
    </row>
    <row r="40" spans="1:16" ht="25" x14ac:dyDescent="0.25">
      <c r="A40" s="1455" t="s">
        <v>1869</v>
      </c>
      <c r="B40" s="1882" t="s">
        <v>2576</v>
      </c>
      <c r="C40" s="1454" t="s">
        <v>1870</v>
      </c>
      <c r="D40" s="1461" t="s">
        <v>52</v>
      </c>
      <c r="E40" s="1461">
        <v>500</v>
      </c>
      <c r="F40" s="1451"/>
      <c r="G40" s="1451"/>
      <c r="H40" s="1432"/>
    </row>
    <row r="41" spans="1:16" s="1421" customFormat="1" ht="25" x14ac:dyDescent="0.25">
      <c r="A41" s="1455" t="s">
        <v>1871</v>
      </c>
      <c r="B41" s="1882" t="s">
        <v>2577</v>
      </c>
      <c r="C41" s="1454" t="s">
        <v>1872</v>
      </c>
      <c r="D41" s="1461" t="s">
        <v>189</v>
      </c>
      <c r="E41" s="1461">
        <v>10</v>
      </c>
      <c r="F41" s="1451"/>
      <c r="G41" s="1451"/>
      <c r="H41" s="1432"/>
      <c r="K41" s="1420"/>
      <c r="L41" s="1420"/>
      <c r="M41" s="1420"/>
      <c r="N41" s="1420"/>
      <c r="O41" s="1420"/>
      <c r="P41" s="1420"/>
    </row>
    <row r="42" spans="1:16" s="1206" customFormat="1" x14ac:dyDescent="0.25">
      <c r="A42" s="1215"/>
      <c r="B42" s="1216"/>
      <c r="C42" s="1217"/>
      <c r="D42" s="1218"/>
      <c r="E42" s="1219"/>
      <c r="F42" s="1220"/>
      <c r="G42" s="1221"/>
      <c r="H42" s="72"/>
    </row>
    <row r="43" spans="1:16" s="1206" customFormat="1" ht="13" x14ac:dyDescent="0.25">
      <c r="A43" s="325"/>
      <c r="B43" s="370" t="s">
        <v>388</v>
      </c>
      <c r="C43" s="371"/>
      <c r="D43" s="326"/>
      <c r="E43" s="368"/>
      <c r="F43" s="372"/>
      <c r="G43" s="373"/>
      <c r="H43" s="72"/>
    </row>
    <row r="44" spans="1:16" s="1206" customFormat="1" ht="26" x14ac:dyDescent="0.25">
      <c r="A44" s="328"/>
      <c r="B44" s="375" t="s">
        <v>389</v>
      </c>
      <c r="C44" s="361"/>
      <c r="D44" s="329"/>
      <c r="E44" s="360"/>
      <c r="F44" s="351"/>
      <c r="G44" s="1222"/>
      <c r="H44" s="72"/>
    </row>
    <row r="45" spans="1:16" s="1421" customFormat="1" ht="14.5" x14ac:dyDescent="0.35">
      <c r="A45" s="1457" t="s">
        <v>1873</v>
      </c>
      <c r="B45" s="1880" t="s">
        <v>2578</v>
      </c>
      <c r="C45" s="1464" t="s">
        <v>1874</v>
      </c>
      <c r="D45" s="1463"/>
      <c r="E45" s="1463"/>
      <c r="F45" s="1457"/>
      <c r="G45" s="1457"/>
      <c r="H45" s="1432"/>
      <c r="K45" s="1420"/>
      <c r="L45" s="1420"/>
      <c r="M45" s="1420"/>
      <c r="N45" s="1420"/>
      <c r="O45" s="1420"/>
      <c r="P45" s="1420"/>
    </row>
    <row r="46" spans="1:16" s="1421" customFormat="1" ht="25" x14ac:dyDescent="0.25">
      <c r="A46" s="1455" t="s">
        <v>1875</v>
      </c>
      <c r="B46" s="1882" t="s">
        <v>2579</v>
      </c>
      <c r="C46" s="1454" t="s">
        <v>1876</v>
      </c>
      <c r="D46" s="1461" t="s">
        <v>52</v>
      </c>
      <c r="E46" s="1461">
        <v>500</v>
      </c>
      <c r="F46" s="1451"/>
      <c r="G46" s="1451"/>
      <c r="H46" s="1432"/>
      <c r="K46" s="1420"/>
      <c r="L46" s="1420"/>
      <c r="M46" s="1420"/>
      <c r="N46" s="1420"/>
      <c r="O46" s="1420"/>
      <c r="P46" s="1420"/>
    </row>
    <row r="47" spans="1:16" s="1421" customFormat="1" ht="14.5" x14ac:dyDescent="0.35">
      <c r="A47" s="1457" t="s">
        <v>1877</v>
      </c>
      <c r="B47" s="1880" t="s">
        <v>2580</v>
      </c>
      <c r="C47" s="1464" t="s">
        <v>1878</v>
      </c>
      <c r="D47" s="1463"/>
      <c r="E47" s="1463"/>
      <c r="F47" s="1451"/>
      <c r="G47" s="1451"/>
      <c r="H47" s="1432"/>
      <c r="K47" s="1420"/>
      <c r="L47" s="1420"/>
      <c r="M47" s="1420"/>
      <c r="N47" s="1420"/>
      <c r="O47" s="1420"/>
      <c r="P47" s="1420"/>
    </row>
    <row r="48" spans="1:16" s="1421" customFormat="1" ht="25" x14ac:dyDescent="0.25">
      <c r="A48" s="1453" t="s">
        <v>1879</v>
      </c>
      <c r="B48" s="1879" t="s">
        <v>2581</v>
      </c>
      <c r="C48" s="1454" t="s">
        <v>1880</v>
      </c>
      <c r="D48" s="1451" t="s">
        <v>189</v>
      </c>
      <c r="E48" s="1451">
        <v>8</v>
      </c>
      <c r="F48" s="1451"/>
      <c r="G48" s="1451"/>
      <c r="H48" s="1432"/>
      <c r="K48" s="1420"/>
      <c r="L48" s="1420"/>
      <c r="M48" s="1420"/>
      <c r="N48" s="1420"/>
      <c r="O48" s="1420"/>
      <c r="P48" s="1420"/>
    </row>
    <row r="49" spans="1:16" s="1421" customFormat="1" x14ac:dyDescent="0.25">
      <c r="A49" s="1453"/>
      <c r="B49" s="1456"/>
      <c r="C49" s="1465"/>
      <c r="D49" s="1451"/>
      <c r="E49" s="1451"/>
      <c r="F49" s="1451"/>
      <c r="G49" s="1451"/>
      <c r="H49" s="1432"/>
      <c r="K49" s="1420"/>
      <c r="L49" s="1420"/>
      <c r="M49" s="1420"/>
      <c r="N49" s="1420"/>
      <c r="O49" s="1420"/>
      <c r="P49" s="1420"/>
    </row>
    <row r="50" spans="1:16" s="1421" customFormat="1" ht="14.5" x14ac:dyDescent="0.35">
      <c r="A50" s="1453"/>
      <c r="B50" s="1456"/>
      <c r="C50" s="1466" t="s">
        <v>1881</v>
      </c>
      <c r="D50" s="1451"/>
      <c r="E50" s="1451"/>
      <c r="F50" s="1451"/>
      <c r="G50" s="1451"/>
      <c r="H50" s="1432"/>
      <c r="K50" s="1420"/>
      <c r="L50" s="1420"/>
      <c r="M50" s="1420"/>
      <c r="N50" s="1420"/>
      <c r="O50" s="1420"/>
      <c r="P50" s="1420"/>
    </row>
    <row r="51" spans="1:16" s="1421" customFormat="1" x14ac:dyDescent="0.25">
      <c r="A51" s="1453"/>
      <c r="B51" s="1456"/>
      <c r="C51" s="1467"/>
      <c r="D51" s="1451"/>
      <c r="E51" s="1451"/>
      <c r="F51" s="1451"/>
      <c r="G51" s="1451"/>
      <c r="H51" s="1432"/>
      <c r="K51" s="1420"/>
      <c r="L51" s="1420"/>
      <c r="M51" s="1420"/>
      <c r="N51" s="1420"/>
      <c r="O51" s="1420"/>
      <c r="P51" s="1420"/>
    </row>
    <row r="52" spans="1:16" s="1421" customFormat="1" x14ac:dyDescent="0.25">
      <c r="A52" s="1453"/>
      <c r="B52" s="1456"/>
      <c r="C52" s="1467"/>
      <c r="D52" s="1451"/>
      <c r="E52" s="1451"/>
      <c r="F52" s="1451"/>
      <c r="G52" s="1451"/>
      <c r="H52" s="1432"/>
      <c r="K52" s="1420"/>
      <c r="L52" s="1420"/>
      <c r="M52" s="1420"/>
      <c r="N52" s="1420"/>
      <c r="O52" s="1420"/>
      <c r="P52" s="1420"/>
    </row>
    <row r="53" spans="1:16" s="1421" customFormat="1" x14ac:dyDescent="0.25">
      <c r="A53" s="1453"/>
      <c r="B53" s="1456"/>
      <c r="C53" s="1467"/>
      <c r="D53" s="1451"/>
      <c r="E53" s="1451"/>
      <c r="F53" s="1451"/>
      <c r="G53" s="1451"/>
      <c r="H53" s="1432"/>
      <c r="K53" s="1420"/>
      <c r="L53" s="1420"/>
      <c r="M53" s="1420"/>
      <c r="N53" s="1420"/>
      <c r="O53" s="1420"/>
      <c r="P53" s="1420"/>
    </row>
    <row r="54" spans="1:16" s="1421" customFormat="1" x14ac:dyDescent="0.25">
      <c r="A54" s="1453"/>
      <c r="B54" s="1456"/>
      <c r="C54" s="1467"/>
      <c r="D54" s="1451"/>
      <c r="E54" s="1451"/>
      <c r="F54" s="1451"/>
      <c r="G54" s="1451"/>
      <c r="H54" s="1432"/>
      <c r="K54" s="1420"/>
      <c r="L54" s="1420"/>
      <c r="M54" s="1420"/>
      <c r="N54" s="1420"/>
      <c r="O54" s="1420"/>
      <c r="P54" s="1420"/>
    </row>
    <row r="55" spans="1:16" s="1421" customFormat="1" x14ac:dyDescent="0.25">
      <c r="A55" s="1453"/>
      <c r="B55" s="1456"/>
      <c r="C55" s="1467"/>
      <c r="D55" s="1451"/>
      <c r="E55" s="1451"/>
      <c r="F55" s="1451"/>
      <c r="G55" s="1451"/>
      <c r="H55" s="1432"/>
      <c r="K55" s="1420"/>
      <c r="L55" s="1420"/>
      <c r="M55" s="1420"/>
      <c r="N55" s="1420"/>
      <c r="O55" s="1420"/>
      <c r="P55" s="1420"/>
    </row>
    <row r="56" spans="1:16" s="1421" customFormat="1" x14ac:dyDescent="0.25">
      <c r="A56" s="1453"/>
      <c r="B56" s="1456"/>
      <c r="C56" s="1467"/>
      <c r="D56" s="1451"/>
      <c r="E56" s="1451"/>
      <c r="F56" s="1451"/>
      <c r="G56" s="1451"/>
      <c r="H56" s="1432"/>
      <c r="K56" s="1420"/>
      <c r="L56" s="1420"/>
      <c r="M56" s="1420"/>
      <c r="N56" s="1420"/>
      <c r="O56" s="1420"/>
      <c r="P56" s="1420"/>
    </row>
    <row r="57" spans="1:16" s="1421" customFormat="1" x14ac:dyDescent="0.25">
      <c r="A57" s="1453"/>
      <c r="B57" s="1456"/>
      <c r="C57" s="1467"/>
      <c r="D57" s="1451"/>
      <c r="E57" s="1451"/>
      <c r="F57" s="1451"/>
      <c r="G57" s="1451"/>
      <c r="H57" s="1432"/>
      <c r="K57" s="1420"/>
      <c r="L57" s="1420"/>
      <c r="M57" s="1420"/>
      <c r="N57" s="1420"/>
      <c r="O57" s="1420"/>
      <c r="P57" s="1420"/>
    </row>
    <row r="58" spans="1:16" s="1421" customFormat="1" x14ac:dyDescent="0.25">
      <c r="A58" s="1453"/>
      <c r="B58" s="1456"/>
      <c r="C58" s="1467"/>
      <c r="D58" s="1451"/>
      <c r="E58" s="1451"/>
      <c r="F58" s="1451"/>
      <c r="G58" s="1451"/>
      <c r="H58" s="1432"/>
      <c r="K58" s="1420"/>
      <c r="L58" s="1420"/>
      <c r="M58" s="1420"/>
      <c r="N58" s="1420"/>
      <c r="O58" s="1420"/>
      <c r="P58" s="1420"/>
    </row>
    <row r="59" spans="1:16" s="1421" customFormat="1" x14ac:dyDescent="0.25">
      <c r="A59" s="1453"/>
      <c r="B59" s="1456"/>
      <c r="C59" s="1467"/>
      <c r="D59" s="1451"/>
      <c r="E59" s="1451"/>
      <c r="F59" s="1451"/>
      <c r="G59" s="1451"/>
      <c r="H59" s="1432"/>
      <c r="K59" s="1420"/>
      <c r="L59" s="1420"/>
      <c r="M59" s="1420"/>
      <c r="N59" s="1420"/>
      <c r="O59" s="1420"/>
      <c r="P59" s="1420"/>
    </row>
    <row r="60" spans="1:16" s="1421" customFormat="1" x14ac:dyDescent="0.25">
      <c r="A60" s="1453"/>
      <c r="B60" s="1456"/>
      <c r="C60" s="1467"/>
      <c r="D60" s="1451"/>
      <c r="E60" s="1451"/>
      <c r="F60" s="1451"/>
      <c r="G60" s="1451"/>
      <c r="H60" s="1432"/>
      <c r="K60" s="1420"/>
      <c r="L60" s="1420"/>
      <c r="M60" s="1420"/>
      <c r="N60" s="1420"/>
      <c r="O60" s="1420"/>
      <c r="P60" s="1420"/>
    </row>
    <row r="61" spans="1:16" s="1421" customFormat="1" x14ac:dyDescent="0.25">
      <c r="A61" s="1453"/>
      <c r="B61" s="1456"/>
      <c r="C61" s="1467"/>
      <c r="D61" s="1451"/>
      <c r="E61" s="1451"/>
      <c r="F61" s="1451"/>
      <c r="G61" s="1451"/>
      <c r="H61" s="1432"/>
      <c r="K61" s="1420"/>
      <c r="L61" s="1420"/>
      <c r="M61" s="1420"/>
      <c r="N61" s="1420"/>
      <c r="O61" s="1420"/>
      <c r="P61" s="1420"/>
    </row>
    <row r="62" spans="1:16" s="1421" customFormat="1" x14ac:dyDescent="0.25">
      <c r="A62" s="1453"/>
      <c r="B62" s="1456"/>
      <c r="C62" s="1467"/>
      <c r="D62" s="1451"/>
      <c r="E62" s="1451"/>
      <c r="F62" s="1451"/>
      <c r="G62" s="1451"/>
      <c r="H62" s="1432"/>
      <c r="K62" s="1420"/>
      <c r="L62" s="1420"/>
      <c r="M62" s="1420"/>
      <c r="N62" s="1420"/>
      <c r="O62" s="1420"/>
      <c r="P62" s="1420"/>
    </row>
    <row r="63" spans="1:16" s="1421" customFormat="1" x14ac:dyDescent="0.25">
      <c r="A63" s="1453"/>
      <c r="B63" s="1456"/>
      <c r="C63" s="1467"/>
      <c r="D63" s="1451"/>
      <c r="E63" s="1451"/>
      <c r="F63" s="1451"/>
      <c r="G63" s="1451"/>
      <c r="H63" s="1432"/>
      <c r="K63" s="1420"/>
      <c r="L63" s="1420"/>
      <c r="M63" s="1420"/>
      <c r="N63" s="1420"/>
      <c r="O63" s="1420"/>
      <c r="P63" s="1420"/>
    </row>
    <row r="64" spans="1:16" s="1421" customFormat="1" x14ac:dyDescent="0.25">
      <c r="A64" s="1453"/>
      <c r="B64" s="1456"/>
      <c r="C64" s="1467"/>
      <c r="D64" s="1451"/>
      <c r="E64" s="1451"/>
      <c r="F64" s="1451"/>
      <c r="G64" s="1451"/>
      <c r="H64" s="1432"/>
      <c r="K64" s="1420"/>
      <c r="L64" s="1420"/>
      <c r="M64" s="1420"/>
      <c r="N64" s="1420"/>
      <c r="O64" s="1420"/>
      <c r="P64" s="1420"/>
    </row>
    <row r="65" spans="1:16" s="1421" customFormat="1" x14ac:dyDescent="0.25">
      <c r="A65" s="1453"/>
      <c r="B65" s="1456"/>
      <c r="C65" s="1467"/>
      <c r="D65" s="1451"/>
      <c r="E65" s="1451"/>
      <c r="F65" s="1451"/>
      <c r="G65" s="1451"/>
      <c r="H65" s="1432"/>
      <c r="K65" s="1420"/>
      <c r="L65" s="1420"/>
      <c r="M65" s="1420"/>
      <c r="N65" s="1420"/>
      <c r="O65" s="1420"/>
      <c r="P65" s="1420"/>
    </row>
    <row r="66" spans="1:16" s="1421" customFormat="1" x14ac:dyDescent="0.25">
      <c r="A66" s="1453"/>
      <c r="B66" s="1456"/>
      <c r="C66" s="1467"/>
      <c r="D66" s="1451"/>
      <c r="E66" s="1451"/>
      <c r="F66" s="1451"/>
      <c r="G66" s="1451"/>
      <c r="H66" s="1432"/>
      <c r="K66" s="1420"/>
      <c r="L66" s="1420"/>
      <c r="M66" s="1420"/>
      <c r="N66" s="1420"/>
      <c r="O66" s="1420"/>
      <c r="P66" s="1420"/>
    </row>
    <row r="67" spans="1:16" s="1421" customFormat="1" ht="14.5" x14ac:dyDescent="0.35">
      <c r="A67" s="1457"/>
      <c r="B67" s="1468"/>
      <c r="C67" s="1469"/>
      <c r="D67" s="1451"/>
      <c r="E67" s="1451"/>
      <c r="F67" s="1451"/>
      <c r="G67" s="1451"/>
      <c r="H67" s="1432"/>
      <c r="K67" s="1420"/>
      <c r="L67" s="1420"/>
      <c r="M67" s="1420"/>
      <c r="N67" s="1420"/>
      <c r="O67" s="1420"/>
      <c r="P67" s="1420"/>
    </row>
    <row r="68" spans="1:16" s="1421" customFormat="1" ht="12" customHeight="1" x14ac:dyDescent="0.25">
      <c r="A68" s="1470"/>
      <c r="B68" s="1471"/>
      <c r="C68" s="1471"/>
      <c r="D68" s="1472"/>
      <c r="E68" s="1473"/>
      <c r="F68" s="1471"/>
      <c r="G68" s="1471"/>
      <c r="H68" s="1420"/>
      <c r="K68" s="1420"/>
      <c r="L68" s="1420"/>
      <c r="M68" s="1420"/>
      <c r="N68" s="1420"/>
      <c r="O68" s="1420"/>
      <c r="P68" s="1420"/>
    </row>
    <row r="69" spans="1:16" ht="26.25" customHeight="1" x14ac:dyDescent="0.25">
      <c r="A69" s="1993" t="s">
        <v>1567</v>
      </c>
      <c r="B69" s="1994"/>
      <c r="C69" s="1994"/>
      <c r="D69" s="1994"/>
      <c r="E69" s="1994"/>
      <c r="F69" s="1995"/>
      <c r="G69" s="1474"/>
    </row>
  </sheetData>
  <mergeCells count="6">
    <mergeCell ref="A69:F69"/>
    <mergeCell ref="J2:L2"/>
    <mergeCell ref="C3:F6"/>
    <mergeCell ref="J3:L3"/>
    <mergeCell ref="J6:L6"/>
    <mergeCell ref="H10:H11"/>
  </mergeCells>
  <conditionalFormatting sqref="G69">
    <cfRule type="expression" dxfId="18" priority="1" stopIfTrue="1">
      <formula>$M$2=0</formula>
    </cfRule>
  </conditionalFormatting>
  <pageMargins left="0.70866141732283472" right="0.70866141732283472" top="0.74803149606299213" bottom="0.74803149606299213" header="0.31496062992125984" footer="0.31496062992125984"/>
  <pageSetup paperSize="9" scale="82" firstPageNumber="6" fitToHeight="0" orientation="portrait" r:id="rId1"/>
  <headerFooter>
    <oddFooter>&amp;C&amp;P of &amp;N&amp;R&amp;A</oddFooter>
  </headerFooter>
  <rowBreaks count="1" manualBreakCount="1">
    <brk id="4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79998168889431442"/>
    <pageSetUpPr fitToPage="1"/>
  </sheetPr>
  <dimension ref="A1:AI237"/>
  <sheetViews>
    <sheetView view="pageBreakPreview" zoomScale="70" zoomScaleNormal="85" zoomScaleSheetLayoutView="70" workbookViewId="0">
      <selection activeCell="C7" sqref="C7"/>
    </sheetView>
  </sheetViews>
  <sheetFormatPr defaultRowHeight="12.5" x14ac:dyDescent="0.25"/>
  <cols>
    <col min="1" max="1" width="8.453125" style="1632" customWidth="1"/>
    <col min="2" max="2" width="15.7265625" style="1632" customWidth="1"/>
    <col min="3" max="3" width="45.26953125" style="1632" customWidth="1"/>
    <col min="4" max="4" width="8.26953125" style="1632" customWidth="1"/>
    <col min="5" max="5" width="9.7265625" style="1930" customWidth="1"/>
    <col min="6" max="6" width="11.7265625" style="1632" customWidth="1"/>
    <col min="7" max="7" width="15.7265625" style="1632" customWidth="1"/>
    <col min="8" max="8" width="30.26953125" style="1632" customWidth="1"/>
    <col min="9" max="10" width="9.1796875" style="1502"/>
    <col min="11" max="15" width="9.1796875" style="1632"/>
    <col min="16" max="16" width="12.81640625" style="1632" bestFit="1" customWidth="1"/>
    <col min="17" max="17" width="13.7265625" style="1632" customWidth="1"/>
    <col min="18" max="256" width="9.1796875" style="1632"/>
    <col min="257" max="257" width="8.453125" style="1632" customWidth="1"/>
    <col min="258" max="258" width="15.7265625" style="1632" customWidth="1"/>
    <col min="259" max="259" width="45.26953125" style="1632" customWidth="1"/>
    <col min="260" max="260" width="8.26953125" style="1632" customWidth="1"/>
    <col min="261" max="261" width="9.7265625" style="1632" customWidth="1"/>
    <col min="262" max="262" width="11.7265625" style="1632" customWidth="1"/>
    <col min="263" max="263" width="15.7265625" style="1632" customWidth="1"/>
    <col min="264" max="264" width="30.26953125" style="1632" customWidth="1"/>
    <col min="265" max="271" width="9.1796875" style="1632"/>
    <col min="272" max="272" width="12.81640625" style="1632" bestFit="1" customWidth="1"/>
    <col min="273" max="273" width="13.7265625" style="1632" customWidth="1"/>
    <col min="274" max="512" width="9.1796875" style="1632"/>
    <col min="513" max="513" width="8.453125" style="1632" customWidth="1"/>
    <col min="514" max="514" width="15.7265625" style="1632" customWidth="1"/>
    <col min="515" max="515" width="45.26953125" style="1632" customWidth="1"/>
    <col min="516" max="516" width="8.26953125" style="1632" customWidth="1"/>
    <col min="517" max="517" width="9.7265625" style="1632" customWidth="1"/>
    <col min="518" max="518" width="11.7265625" style="1632" customWidth="1"/>
    <col min="519" max="519" width="15.7265625" style="1632" customWidth="1"/>
    <col min="520" max="520" width="30.26953125" style="1632" customWidth="1"/>
    <col min="521" max="527" width="9.1796875" style="1632"/>
    <col min="528" max="528" width="12.81640625" style="1632" bestFit="1" customWidth="1"/>
    <col min="529" max="529" width="13.7265625" style="1632" customWidth="1"/>
    <col min="530" max="768" width="9.1796875" style="1632"/>
    <col min="769" max="769" width="8.453125" style="1632" customWidth="1"/>
    <col min="770" max="770" width="15.7265625" style="1632" customWidth="1"/>
    <col min="771" max="771" width="45.26953125" style="1632" customWidth="1"/>
    <col min="772" max="772" width="8.26953125" style="1632" customWidth="1"/>
    <col min="773" max="773" width="9.7265625" style="1632" customWidth="1"/>
    <col min="774" max="774" width="11.7265625" style="1632" customWidth="1"/>
    <col min="775" max="775" width="15.7265625" style="1632" customWidth="1"/>
    <col min="776" max="776" width="30.26953125" style="1632" customWidth="1"/>
    <col min="777" max="783" width="9.1796875" style="1632"/>
    <col min="784" max="784" width="12.81640625" style="1632" bestFit="1" customWidth="1"/>
    <col min="785" max="785" width="13.7265625" style="1632" customWidth="1"/>
    <col min="786" max="1024" width="9.1796875" style="1632"/>
    <col min="1025" max="1025" width="8.453125" style="1632" customWidth="1"/>
    <col min="1026" max="1026" width="15.7265625" style="1632" customWidth="1"/>
    <col min="1027" max="1027" width="45.26953125" style="1632" customWidth="1"/>
    <col min="1028" max="1028" width="8.26953125" style="1632" customWidth="1"/>
    <col min="1029" max="1029" width="9.7265625" style="1632" customWidth="1"/>
    <col min="1030" max="1030" width="11.7265625" style="1632" customWidth="1"/>
    <col min="1031" max="1031" width="15.7265625" style="1632" customWidth="1"/>
    <col min="1032" max="1032" width="30.26953125" style="1632" customWidth="1"/>
    <col min="1033" max="1039" width="9.1796875" style="1632"/>
    <col min="1040" max="1040" width="12.81640625" style="1632" bestFit="1" customWidth="1"/>
    <col min="1041" max="1041" width="13.7265625" style="1632" customWidth="1"/>
    <col min="1042" max="1280" width="9.1796875" style="1632"/>
    <col min="1281" max="1281" width="8.453125" style="1632" customWidth="1"/>
    <col min="1282" max="1282" width="15.7265625" style="1632" customWidth="1"/>
    <col min="1283" max="1283" width="45.26953125" style="1632" customWidth="1"/>
    <col min="1284" max="1284" width="8.26953125" style="1632" customWidth="1"/>
    <col min="1285" max="1285" width="9.7265625" style="1632" customWidth="1"/>
    <col min="1286" max="1286" width="11.7265625" style="1632" customWidth="1"/>
    <col min="1287" max="1287" width="15.7265625" style="1632" customWidth="1"/>
    <col min="1288" max="1288" width="30.26953125" style="1632" customWidth="1"/>
    <col min="1289" max="1295" width="9.1796875" style="1632"/>
    <col min="1296" max="1296" width="12.81640625" style="1632" bestFit="1" customWidth="1"/>
    <col min="1297" max="1297" width="13.7265625" style="1632" customWidth="1"/>
    <col min="1298" max="1536" width="9.1796875" style="1632"/>
    <col min="1537" max="1537" width="8.453125" style="1632" customWidth="1"/>
    <col min="1538" max="1538" width="15.7265625" style="1632" customWidth="1"/>
    <col min="1539" max="1539" width="45.26953125" style="1632" customWidth="1"/>
    <col min="1540" max="1540" width="8.26953125" style="1632" customWidth="1"/>
    <col min="1541" max="1541" width="9.7265625" style="1632" customWidth="1"/>
    <col min="1542" max="1542" width="11.7265625" style="1632" customWidth="1"/>
    <col min="1543" max="1543" width="15.7265625" style="1632" customWidth="1"/>
    <col min="1544" max="1544" width="30.26953125" style="1632" customWidth="1"/>
    <col min="1545" max="1551" width="9.1796875" style="1632"/>
    <col min="1552" max="1552" width="12.81640625" style="1632" bestFit="1" customWidth="1"/>
    <col min="1553" max="1553" width="13.7265625" style="1632" customWidth="1"/>
    <col min="1554" max="1792" width="9.1796875" style="1632"/>
    <col min="1793" max="1793" width="8.453125" style="1632" customWidth="1"/>
    <col min="1794" max="1794" width="15.7265625" style="1632" customWidth="1"/>
    <col min="1795" max="1795" width="45.26953125" style="1632" customWidth="1"/>
    <col min="1796" max="1796" width="8.26953125" style="1632" customWidth="1"/>
    <col min="1797" max="1797" width="9.7265625" style="1632" customWidth="1"/>
    <col min="1798" max="1798" width="11.7265625" style="1632" customWidth="1"/>
    <col min="1799" max="1799" width="15.7265625" style="1632" customWidth="1"/>
    <col min="1800" max="1800" width="30.26953125" style="1632" customWidth="1"/>
    <col min="1801" max="1807" width="9.1796875" style="1632"/>
    <col min="1808" max="1808" width="12.81640625" style="1632" bestFit="1" customWidth="1"/>
    <col min="1809" max="1809" width="13.7265625" style="1632" customWidth="1"/>
    <col min="1810" max="2048" width="9.1796875" style="1632"/>
    <col min="2049" max="2049" width="8.453125" style="1632" customWidth="1"/>
    <col min="2050" max="2050" width="15.7265625" style="1632" customWidth="1"/>
    <col min="2051" max="2051" width="45.26953125" style="1632" customWidth="1"/>
    <col min="2052" max="2052" width="8.26953125" style="1632" customWidth="1"/>
    <col min="2053" max="2053" width="9.7265625" style="1632" customWidth="1"/>
    <col min="2054" max="2054" width="11.7265625" style="1632" customWidth="1"/>
    <col min="2055" max="2055" width="15.7265625" style="1632" customWidth="1"/>
    <col min="2056" max="2056" width="30.26953125" style="1632" customWidth="1"/>
    <col min="2057" max="2063" width="9.1796875" style="1632"/>
    <col min="2064" max="2064" width="12.81640625" style="1632" bestFit="1" customWidth="1"/>
    <col min="2065" max="2065" width="13.7265625" style="1632" customWidth="1"/>
    <col min="2066" max="2304" width="9.1796875" style="1632"/>
    <col min="2305" max="2305" width="8.453125" style="1632" customWidth="1"/>
    <col min="2306" max="2306" width="15.7265625" style="1632" customWidth="1"/>
    <col min="2307" max="2307" width="45.26953125" style="1632" customWidth="1"/>
    <col min="2308" max="2308" width="8.26953125" style="1632" customWidth="1"/>
    <col min="2309" max="2309" width="9.7265625" style="1632" customWidth="1"/>
    <col min="2310" max="2310" width="11.7265625" style="1632" customWidth="1"/>
    <col min="2311" max="2311" width="15.7265625" style="1632" customWidth="1"/>
    <col min="2312" max="2312" width="30.26953125" style="1632" customWidth="1"/>
    <col min="2313" max="2319" width="9.1796875" style="1632"/>
    <col min="2320" max="2320" width="12.81640625" style="1632" bestFit="1" customWidth="1"/>
    <col min="2321" max="2321" width="13.7265625" style="1632" customWidth="1"/>
    <col min="2322" max="2560" width="9.1796875" style="1632"/>
    <col min="2561" max="2561" width="8.453125" style="1632" customWidth="1"/>
    <col min="2562" max="2562" width="15.7265625" style="1632" customWidth="1"/>
    <col min="2563" max="2563" width="45.26953125" style="1632" customWidth="1"/>
    <col min="2564" max="2564" width="8.26953125" style="1632" customWidth="1"/>
    <col min="2565" max="2565" width="9.7265625" style="1632" customWidth="1"/>
    <col min="2566" max="2566" width="11.7265625" style="1632" customWidth="1"/>
    <col min="2567" max="2567" width="15.7265625" style="1632" customWidth="1"/>
    <col min="2568" max="2568" width="30.26953125" style="1632" customWidth="1"/>
    <col min="2569" max="2575" width="9.1796875" style="1632"/>
    <col min="2576" max="2576" width="12.81640625" style="1632" bestFit="1" customWidth="1"/>
    <col min="2577" max="2577" width="13.7265625" style="1632" customWidth="1"/>
    <col min="2578" max="2816" width="9.1796875" style="1632"/>
    <col min="2817" max="2817" width="8.453125" style="1632" customWidth="1"/>
    <col min="2818" max="2818" width="15.7265625" style="1632" customWidth="1"/>
    <col min="2819" max="2819" width="45.26953125" style="1632" customWidth="1"/>
    <col min="2820" max="2820" width="8.26953125" style="1632" customWidth="1"/>
    <col min="2821" max="2821" width="9.7265625" style="1632" customWidth="1"/>
    <col min="2822" max="2822" width="11.7265625" style="1632" customWidth="1"/>
    <col min="2823" max="2823" width="15.7265625" style="1632" customWidth="1"/>
    <col min="2824" max="2824" width="30.26953125" style="1632" customWidth="1"/>
    <col min="2825" max="2831" width="9.1796875" style="1632"/>
    <col min="2832" max="2832" width="12.81640625" style="1632" bestFit="1" customWidth="1"/>
    <col min="2833" max="2833" width="13.7265625" style="1632" customWidth="1"/>
    <col min="2834" max="3072" width="9.1796875" style="1632"/>
    <col min="3073" max="3073" width="8.453125" style="1632" customWidth="1"/>
    <col min="3074" max="3074" width="15.7265625" style="1632" customWidth="1"/>
    <col min="3075" max="3075" width="45.26953125" style="1632" customWidth="1"/>
    <col min="3076" max="3076" width="8.26953125" style="1632" customWidth="1"/>
    <col min="3077" max="3077" width="9.7265625" style="1632" customWidth="1"/>
    <col min="3078" max="3078" width="11.7265625" style="1632" customWidth="1"/>
    <col min="3079" max="3079" width="15.7265625" style="1632" customWidth="1"/>
    <col min="3080" max="3080" width="30.26953125" style="1632" customWidth="1"/>
    <col min="3081" max="3087" width="9.1796875" style="1632"/>
    <col min="3088" max="3088" width="12.81640625" style="1632" bestFit="1" customWidth="1"/>
    <col min="3089" max="3089" width="13.7265625" style="1632" customWidth="1"/>
    <col min="3090" max="3328" width="9.1796875" style="1632"/>
    <col min="3329" max="3329" width="8.453125" style="1632" customWidth="1"/>
    <col min="3330" max="3330" width="15.7265625" style="1632" customWidth="1"/>
    <col min="3331" max="3331" width="45.26953125" style="1632" customWidth="1"/>
    <col min="3332" max="3332" width="8.26953125" style="1632" customWidth="1"/>
    <col min="3333" max="3333" width="9.7265625" style="1632" customWidth="1"/>
    <col min="3334" max="3334" width="11.7265625" style="1632" customWidth="1"/>
    <col min="3335" max="3335" width="15.7265625" style="1632" customWidth="1"/>
    <col min="3336" max="3336" width="30.26953125" style="1632" customWidth="1"/>
    <col min="3337" max="3343" width="9.1796875" style="1632"/>
    <col min="3344" max="3344" width="12.81640625" style="1632" bestFit="1" customWidth="1"/>
    <col min="3345" max="3345" width="13.7265625" style="1632" customWidth="1"/>
    <col min="3346" max="3584" width="9.1796875" style="1632"/>
    <col min="3585" max="3585" width="8.453125" style="1632" customWidth="1"/>
    <col min="3586" max="3586" width="15.7265625" style="1632" customWidth="1"/>
    <col min="3587" max="3587" width="45.26953125" style="1632" customWidth="1"/>
    <col min="3588" max="3588" width="8.26953125" style="1632" customWidth="1"/>
    <col min="3589" max="3589" width="9.7265625" style="1632" customWidth="1"/>
    <col min="3590" max="3590" width="11.7265625" style="1632" customWidth="1"/>
    <col min="3591" max="3591" width="15.7265625" style="1632" customWidth="1"/>
    <col min="3592" max="3592" width="30.26953125" style="1632" customWidth="1"/>
    <col min="3593" max="3599" width="9.1796875" style="1632"/>
    <col min="3600" max="3600" width="12.81640625" style="1632" bestFit="1" customWidth="1"/>
    <col min="3601" max="3601" width="13.7265625" style="1632" customWidth="1"/>
    <col min="3602" max="3840" width="9.1796875" style="1632"/>
    <col min="3841" max="3841" width="8.453125" style="1632" customWidth="1"/>
    <col min="3842" max="3842" width="15.7265625" style="1632" customWidth="1"/>
    <col min="3843" max="3843" width="45.26953125" style="1632" customWidth="1"/>
    <col min="3844" max="3844" width="8.26953125" style="1632" customWidth="1"/>
    <col min="3845" max="3845" width="9.7265625" style="1632" customWidth="1"/>
    <col min="3846" max="3846" width="11.7265625" style="1632" customWidth="1"/>
    <col min="3847" max="3847" width="15.7265625" style="1632" customWidth="1"/>
    <col min="3848" max="3848" width="30.26953125" style="1632" customWidth="1"/>
    <col min="3849" max="3855" width="9.1796875" style="1632"/>
    <col min="3856" max="3856" width="12.81640625" style="1632" bestFit="1" customWidth="1"/>
    <col min="3857" max="3857" width="13.7265625" style="1632" customWidth="1"/>
    <col min="3858" max="4096" width="9.1796875" style="1632"/>
    <col min="4097" max="4097" width="8.453125" style="1632" customWidth="1"/>
    <col min="4098" max="4098" width="15.7265625" style="1632" customWidth="1"/>
    <col min="4099" max="4099" width="45.26953125" style="1632" customWidth="1"/>
    <col min="4100" max="4100" width="8.26953125" style="1632" customWidth="1"/>
    <col min="4101" max="4101" width="9.7265625" style="1632" customWidth="1"/>
    <col min="4102" max="4102" width="11.7265625" style="1632" customWidth="1"/>
    <col min="4103" max="4103" width="15.7265625" style="1632" customWidth="1"/>
    <col min="4104" max="4104" width="30.26953125" style="1632" customWidth="1"/>
    <col min="4105" max="4111" width="9.1796875" style="1632"/>
    <col min="4112" max="4112" width="12.81640625" style="1632" bestFit="1" customWidth="1"/>
    <col min="4113" max="4113" width="13.7265625" style="1632" customWidth="1"/>
    <col min="4114" max="4352" width="9.1796875" style="1632"/>
    <col min="4353" max="4353" width="8.453125" style="1632" customWidth="1"/>
    <col min="4354" max="4354" width="15.7265625" style="1632" customWidth="1"/>
    <col min="4355" max="4355" width="45.26953125" style="1632" customWidth="1"/>
    <col min="4356" max="4356" width="8.26953125" style="1632" customWidth="1"/>
    <col min="4357" max="4357" width="9.7265625" style="1632" customWidth="1"/>
    <col min="4358" max="4358" width="11.7265625" style="1632" customWidth="1"/>
    <col min="4359" max="4359" width="15.7265625" style="1632" customWidth="1"/>
    <col min="4360" max="4360" width="30.26953125" style="1632" customWidth="1"/>
    <col min="4361" max="4367" width="9.1796875" style="1632"/>
    <col min="4368" max="4368" width="12.81640625" style="1632" bestFit="1" customWidth="1"/>
    <col min="4369" max="4369" width="13.7265625" style="1632" customWidth="1"/>
    <col min="4370" max="4608" width="9.1796875" style="1632"/>
    <col min="4609" max="4609" width="8.453125" style="1632" customWidth="1"/>
    <col min="4610" max="4610" width="15.7265625" style="1632" customWidth="1"/>
    <col min="4611" max="4611" width="45.26953125" style="1632" customWidth="1"/>
    <col min="4612" max="4612" width="8.26953125" style="1632" customWidth="1"/>
    <col min="4613" max="4613" width="9.7265625" style="1632" customWidth="1"/>
    <col min="4614" max="4614" width="11.7265625" style="1632" customWidth="1"/>
    <col min="4615" max="4615" width="15.7265625" style="1632" customWidth="1"/>
    <col min="4616" max="4616" width="30.26953125" style="1632" customWidth="1"/>
    <col min="4617" max="4623" width="9.1796875" style="1632"/>
    <col min="4624" max="4624" width="12.81640625" style="1632" bestFit="1" customWidth="1"/>
    <col min="4625" max="4625" width="13.7265625" style="1632" customWidth="1"/>
    <col min="4626" max="4864" width="9.1796875" style="1632"/>
    <col min="4865" max="4865" width="8.453125" style="1632" customWidth="1"/>
    <col min="4866" max="4866" width="15.7265625" style="1632" customWidth="1"/>
    <col min="4867" max="4867" width="45.26953125" style="1632" customWidth="1"/>
    <col min="4868" max="4868" width="8.26953125" style="1632" customWidth="1"/>
    <col min="4869" max="4869" width="9.7265625" style="1632" customWidth="1"/>
    <col min="4870" max="4870" width="11.7265625" style="1632" customWidth="1"/>
    <col min="4871" max="4871" width="15.7265625" style="1632" customWidth="1"/>
    <col min="4872" max="4872" width="30.26953125" style="1632" customWidth="1"/>
    <col min="4873" max="4879" width="9.1796875" style="1632"/>
    <col min="4880" max="4880" width="12.81640625" style="1632" bestFit="1" customWidth="1"/>
    <col min="4881" max="4881" width="13.7265625" style="1632" customWidth="1"/>
    <col min="4882" max="5120" width="9.1796875" style="1632"/>
    <col min="5121" max="5121" width="8.453125" style="1632" customWidth="1"/>
    <col min="5122" max="5122" width="15.7265625" style="1632" customWidth="1"/>
    <col min="5123" max="5123" width="45.26953125" style="1632" customWidth="1"/>
    <col min="5124" max="5124" width="8.26953125" style="1632" customWidth="1"/>
    <col min="5125" max="5125" width="9.7265625" style="1632" customWidth="1"/>
    <col min="5126" max="5126" width="11.7265625" style="1632" customWidth="1"/>
    <col min="5127" max="5127" width="15.7265625" style="1632" customWidth="1"/>
    <col min="5128" max="5128" width="30.26953125" style="1632" customWidth="1"/>
    <col min="5129" max="5135" width="9.1796875" style="1632"/>
    <col min="5136" max="5136" width="12.81640625" style="1632" bestFit="1" customWidth="1"/>
    <col min="5137" max="5137" width="13.7265625" style="1632" customWidth="1"/>
    <col min="5138" max="5376" width="9.1796875" style="1632"/>
    <col min="5377" max="5377" width="8.453125" style="1632" customWidth="1"/>
    <col min="5378" max="5378" width="15.7265625" style="1632" customWidth="1"/>
    <col min="5379" max="5379" width="45.26953125" style="1632" customWidth="1"/>
    <col min="5380" max="5380" width="8.26953125" style="1632" customWidth="1"/>
    <col min="5381" max="5381" width="9.7265625" style="1632" customWidth="1"/>
    <col min="5382" max="5382" width="11.7265625" style="1632" customWidth="1"/>
    <col min="5383" max="5383" width="15.7265625" style="1632" customWidth="1"/>
    <col min="5384" max="5384" width="30.26953125" style="1632" customWidth="1"/>
    <col min="5385" max="5391" width="9.1796875" style="1632"/>
    <col min="5392" max="5392" width="12.81640625" style="1632" bestFit="1" customWidth="1"/>
    <col min="5393" max="5393" width="13.7265625" style="1632" customWidth="1"/>
    <col min="5394" max="5632" width="9.1796875" style="1632"/>
    <col min="5633" max="5633" width="8.453125" style="1632" customWidth="1"/>
    <col min="5634" max="5634" width="15.7265625" style="1632" customWidth="1"/>
    <col min="5635" max="5635" width="45.26953125" style="1632" customWidth="1"/>
    <col min="5636" max="5636" width="8.26953125" style="1632" customWidth="1"/>
    <col min="5637" max="5637" width="9.7265625" style="1632" customWidth="1"/>
    <col min="5638" max="5638" width="11.7265625" style="1632" customWidth="1"/>
    <col min="5639" max="5639" width="15.7265625" style="1632" customWidth="1"/>
    <col min="5640" max="5640" width="30.26953125" style="1632" customWidth="1"/>
    <col min="5641" max="5647" width="9.1796875" style="1632"/>
    <col min="5648" max="5648" width="12.81640625" style="1632" bestFit="1" customWidth="1"/>
    <col min="5649" max="5649" width="13.7265625" style="1632" customWidth="1"/>
    <col min="5650" max="5888" width="9.1796875" style="1632"/>
    <col min="5889" max="5889" width="8.453125" style="1632" customWidth="1"/>
    <col min="5890" max="5890" width="15.7265625" style="1632" customWidth="1"/>
    <col min="5891" max="5891" width="45.26953125" style="1632" customWidth="1"/>
    <col min="5892" max="5892" width="8.26953125" style="1632" customWidth="1"/>
    <col min="5893" max="5893" width="9.7265625" style="1632" customWidth="1"/>
    <col min="5894" max="5894" width="11.7265625" style="1632" customWidth="1"/>
    <col min="5895" max="5895" width="15.7265625" style="1632" customWidth="1"/>
    <col min="5896" max="5896" width="30.26953125" style="1632" customWidth="1"/>
    <col min="5897" max="5903" width="9.1796875" style="1632"/>
    <col min="5904" max="5904" width="12.81640625" style="1632" bestFit="1" customWidth="1"/>
    <col min="5905" max="5905" width="13.7265625" style="1632" customWidth="1"/>
    <col min="5906" max="6144" width="9.1796875" style="1632"/>
    <col min="6145" max="6145" width="8.453125" style="1632" customWidth="1"/>
    <col min="6146" max="6146" width="15.7265625" style="1632" customWidth="1"/>
    <col min="6147" max="6147" width="45.26953125" style="1632" customWidth="1"/>
    <col min="6148" max="6148" width="8.26953125" style="1632" customWidth="1"/>
    <col min="6149" max="6149" width="9.7265625" style="1632" customWidth="1"/>
    <col min="6150" max="6150" width="11.7265625" style="1632" customWidth="1"/>
    <col min="6151" max="6151" width="15.7265625" style="1632" customWidth="1"/>
    <col min="6152" max="6152" width="30.26953125" style="1632" customWidth="1"/>
    <col min="6153" max="6159" width="9.1796875" style="1632"/>
    <col min="6160" max="6160" width="12.81640625" style="1632" bestFit="1" customWidth="1"/>
    <col min="6161" max="6161" width="13.7265625" style="1632" customWidth="1"/>
    <col min="6162" max="6400" width="9.1796875" style="1632"/>
    <col min="6401" max="6401" width="8.453125" style="1632" customWidth="1"/>
    <col min="6402" max="6402" width="15.7265625" style="1632" customWidth="1"/>
    <col min="6403" max="6403" width="45.26953125" style="1632" customWidth="1"/>
    <col min="6404" max="6404" width="8.26953125" style="1632" customWidth="1"/>
    <col min="6405" max="6405" width="9.7265625" style="1632" customWidth="1"/>
    <col min="6406" max="6406" width="11.7265625" style="1632" customWidth="1"/>
    <col min="6407" max="6407" width="15.7265625" style="1632" customWidth="1"/>
    <col min="6408" max="6408" width="30.26953125" style="1632" customWidth="1"/>
    <col min="6409" max="6415" width="9.1796875" style="1632"/>
    <col min="6416" max="6416" width="12.81640625" style="1632" bestFit="1" customWidth="1"/>
    <col min="6417" max="6417" width="13.7265625" style="1632" customWidth="1"/>
    <col min="6418" max="6656" width="9.1796875" style="1632"/>
    <col min="6657" max="6657" width="8.453125" style="1632" customWidth="1"/>
    <col min="6658" max="6658" width="15.7265625" style="1632" customWidth="1"/>
    <col min="6659" max="6659" width="45.26953125" style="1632" customWidth="1"/>
    <col min="6660" max="6660" width="8.26953125" style="1632" customWidth="1"/>
    <col min="6661" max="6661" width="9.7265625" style="1632" customWidth="1"/>
    <col min="6662" max="6662" width="11.7265625" style="1632" customWidth="1"/>
    <col min="6663" max="6663" width="15.7265625" style="1632" customWidth="1"/>
    <col min="6664" max="6664" width="30.26953125" style="1632" customWidth="1"/>
    <col min="6665" max="6671" width="9.1796875" style="1632"/>
    <col min="6672" max="6672" width="12.81640625" style="1632" bestFit="1" customWidth="1"/>
    <col min="6673" max="6673" width="13.7265625" style="1632" customWidth="1"/>
    <col min="6674" max="6912" width="9.1796875" style="1632"/>
    <col min="6913" max="6913" width="8.453125" style="1632" customWidth="1"/>
    <col min="6914" max="6914" width="15.7265625" style="1632" customWidth="1"/>
    <col min="6915" max="6915" width="45.26953125" style="1632" customWidth="1"/>
    <col min="6916" max="6916" width="8.26953125" style="1632" customWidth="1"/>
    <col min="6917" max="6917" width="9.7265625" style="1632" customWidth="1"/>
    <col min="6918" max="6918" width="11.7265625" style="1632" customWidth="1"/>
    <col min="6919" max="6919" width="15.7265625" style="1632" customWidth="1"/>
    <col min="6920" max="6920" width="30.26953125" style="1632" customWidth="1"/>
    <col min="6921" max="6927" width="9.1796875" style="1632"/>
    <col min="6928" max="6928" width="12.81640625" style="1632" bestFit="1" customWidth="1"/>
    <col min="6929" max="6929" width="13.7265625" style="1632" customWidth="1"/>
    <col min="6930" max="7168" width="9.1796875" style="1632"/>
    <col min="7169" max="7169" width="8.453125" style="1632" customWidth="1"/>
    <col min="7170" max="7170" width="15.7265625" style="1632" customWidth="1"/>
    <col min="7171" max="7171" width="45.26953125" style="1632" customWidth="1"/>
    <col min="7172" max="7172" width="8.26953125" style="1632" customWidth="1"/>
    <col min="7173" max="7173" width="9.7265625" style="1632" customWidth="1"/>
    <col min="7174" max="7174" width="11.7265625" style="1632" customWidth="1"/>
    <col min="7175" max="7175" width="15.7265625" style="1632" customWidth="1"/>
    <col min="7176" max="7176" width="30.26953125" style="1632" customWidth="1"/>
    <col min="7177" max="7183" width="9.1796875" style="1632"/>
    <col min="7184" max="7184" width="12.81640625" style="1632" bestFit="1" customWidth="1"/>
    <col min="7185" max="7185" width="13.7265625" style="1632" customWidth="1"/>
    <col min="7186" max="7424" width="9.1796875" style="1632"/>
    <col min="7425" max="7425" width="8.453125" style="1632" customWidth="1"/>
    <col min="7426" max="7426" width="15.7265625" style="1632" customWidth="1"/>
    <col min="7427" max="7427" width="45.26953125" style="1632" customWidth="1"/>
    <col min="7428" max="7428" width="8.26953125" style="1632" customWidth="1"/>
    <col min="7429" max="7429" width="9.7265625" style="1632" customWidth="1"/>
    <col min="7430" max="7430" width="11.7265625" style="1632" customWidth="1"/>
    <col min="7431" max="7431" width="15.7265625" style="1632" customWidth="1"/>
    <col min="7432" max="7432" width="30.26953125" style="1632" customWidth="1"/>
    <col min="7433" max="7439" width="9.1796875" style="1632"/>
    <col min="7440" max="7440" width="12.81640625" style="1632" bestFit="1" customWidth="1"/>
    <col min="7441" max="7441" width="13.7265625" style="1632" customWidth="1"/>
    <col min="7442" max="7680" width="9.1796875" style="1632"/>
    <col min="7681" max="7681" width="8.453125" style="1632" customWidth="1"/>
    <col min="7682" max="7682" width="15.7265625" style="1632" customWidth="1"/>
    <col min="7683" max="7683" width="45.26953125" style="1632" customWidth="1"/>
    <col min="7684" max="7684" width="8.26953125" style="1632" customWidth="1"/>
    <col min="7685" max="7685" width="9.7265625" style="1632" customWidth="1"/>
    <col min="7686" max="7686" width="11.7265625" style="1632" customWidth="1"/>
    <col min="7687" max="7687" width="15.7265625" style="1632" customWidth="1"/>
    <col min="7688" max="7688" width="30.26953125" style="1632" customWidth="1"/>
    <col min="7689" max="7695" width="9.1796875" style="1632"/>
    <col min="7696" max="7696" width="12.81640625" style="1632" bestFit="1" customWidth="1"/>
    <col min="7697" max="7697" width="13.7265625" style="1632" customWidth="1"/>
    <col min="7698" max="7936" width="9.1796875" style="1632"/>
    <col min="7937" max="7937" width="8.453125" style="1632" customWidth="1"/>
    <col min="7938" max="7938" width="15.7265625" style="1632" customWidth="1"/>
    <col min="7939" max="7939" width="45.26953125" style="1632" customWidth="1"/>
    <col min="7940" max="7940" width="8.26953125" style="1632" customWidth="1"/>
    <col min="7941" max="7941" width="9.7265625" style="1632" customWidth="1"/>
    <col min="7942" max="7942" width="11.7265625" style="1632" customWidth="1"/>
    <col min="7943" max="7943" width="15.7265625" style="1632" customWidth="1"/>
    <col min="7944" max="7944" width="30.26953125" style="1632" customWidth="1"/>
    <col min="7945" max="7951" width="9.1796875" style="1632"/>
    <col min="7952" max="7952" width="12.81640625" style="1632" bestFit="1" customWidth="1"/>
    <col min="7953" max="7953" width="13.7265625" style="1632" customWidth="1"/>
    <col min="7954" max="8192" width="9.1796875" style="1632"/>
    <col min="8193" max="8193" width="8.453125" style="1632" customWidth="1"/>
    <col min="8194" max="8194" width="15.7265625" style="1632" customWidth="1"/>
    <col min="8195" max="8195" width="45.26953125" style="1632" customWidth="1"/>
    <col min="8196" max="8196" width="8.26953125" style="1632" customWidth="1"/>
    <col min="8197" max="8197" width="9.7265625" style="1632" customWidth="1"/>
    <col min="8198" max="8198" width="11.7265625" style="1632" customWidth="1"/>
    <col min="8199" max="8199" width="15.7265625" style="1632" customWidth="1"/>
    <col min="8200" max="8200" width="30.26953125" style="1632" customWidth="1"/>
    <col min="8201" max="8207" width="9.1796875" style="1632"/>
    <col min="8208" max="8208" width="12.81640625" style="1632" bestFit="1" customWidth="1"/>
    <col min="8209" max="8209" width="13.7265625" style="1632" customWidth="1"/>
    <col min="8210" max="8448" width="9.1796875" style="1632"/>
    <col min="8449" max="8449" width="8.453125" style="1632" customWidth="1"/>
    <col min="8450" max="8450" width="15.7265625" style="1632" customWidth="1"/>
    <col min="8451" max="8451" width="45.26953125" style="1632" customWidth="1"/>
    <col min="8452" max="8452" width="8.26953125" style="1632" customWidth="1"/>
    <col min="8453" max="8453" width="9.7265625" style="1632" customWidth="1"/>
    <col min="8454" max="8454" width="11.7265625" style="1632" customWidth="1"/>
    <col min="8455" max="8455" width="15.7265625" style="1632" customWidth="1"/>
    <col min="8456" max="8456" width="30.26953125" style="1632" customWidth="1"/>
    <col min="8457" max="8463" width="9.1796875" style="1632"/>
    <col min="8464" max="8464" width="12.81640625" style="1632" bestFit="1" customWidth="1"/>
    <col min="8465" max="8465" width="13.7265625" style="1632" customWidth="1"/>
    <col min="8466" max="8704" width="9.1796875" style="1632"/>
    <col min="8705" max="8705" width="8.453125" style="1632" customWidth="1"/>
    <col min="8706" max="8706" width="15.7265625" style="1632" customWidth="1"/>
    <col min="8707" max="8707" width="45.26953125" style="1632" customWidth="1"/>
    <col min="8708" max="8708" width="8.26953125" style="1632" customWidth="1"/>
    <col min="8709" max="8709" width="9.7265625" style="1632" customWidth="1"/>
    <col min="8710" max="8710" width="11.7265625" style="1632" customWidth="1"/>
    <col min="8711" max="8711" width="15.7265625" style="1632" customWidth="1"/>
    <col min="8712" max="8712" width="30.26953125" style="1632" customWidth="1"/>
    <col min="8713" max="8719" width="9.1796875" style="1632"/>
    <col min="8720" max="8720" width="12.81640625" style="1632" bestFit="1" customWidth="1"/>
    <col min="8721" max="8721" width="13.7265625" style="1632" customWidth="1"/>
    <col min="8722" max="8960" width="9.1796875" style="1632"/>
    <col min="8961" max="8961" width="8.453125" style="1632" customWidth="1"/>
    <col min="8962" max="8962" width="15.7265625" style="1632" customWidth="1"/>
    <col min="8963" max="8963" width="45.26953125" style="1632" customWidth="1"/>
    <col min="8964" max="8964" width="8.26953125" style="1632" customWidth="1"/>
    <col min="8965" max="8965" width="9.7265625" style="1632" customWidth="1"/>
    <col min="8966" max="8966" width="11.7265625" style="1632" customWidth="1"/>
    <col min="8967" max="8967" width="15.7265625" style="1632" customWidth="1"/>
    <col min="8968" max="8968" width="30.26953125" style="1632" customWidth="1"/>
    <col min="8969" max="8975" width="9.1796875" style="1632"/>
    <col min="8976" max="8976" width="12.81640625" style="1632" bestFit="1" customWidth="1"/>
    <col min="8977" max="8977" width="13.7265625" style="1632" customWidth="1"/>
    <col min="8978" max="9216" width="9.1796875" style="1632"/>
    <col min="9217" max="9217" width="8.453125" style="1632" customWidth="1"/>
    <col min="9218" max="9218" width="15.7265625" style="1632" customWidth="1"/>
    <col min="9219" max="9219" width="45.26953125" style="1632" customWidth="1"/>
    <col min="9220" max="9220" width="8.26953125" style="1632" customWidth="1"/>
    <col min="9221" max="9221" width="9.7265625" style="1632" customWidth="1"/>
    <col min="9222" max="9222" width="11.7265625" style="1632" customWidth="1"/>
    <col min="9223" max="9223" width="15.7265625" style="1632" customWidth="1"/>
    <col min="9224" max="9224" width="30.26953125" style="1632" customWidth="1"/>
    <col min="9225" max="9231" width="9.1796875" style="1632"/>
    <col min="9232" max="9232" width="12.81640625" style="1632" bestFit="1" customWidth="1"/>
    <col min="9233" max="9233" width="13.7265625" style="1632" customWidth="1"/>
    <col min="9234" max="9472" width="9.1796875" style="1632"/>
    <col min="9473" max="9473" width="8.453125" style="1632" customWidth="1"/>
    <col min="9474" max="9474" width="15.7265625" style="1632" customWidth="1"/>
    <col min="9475" max="9475" width="45.26953125" style="1632" customWidth="1"/>
    <col min="9476" max="9476" width="8.26953125" style="1632" customWidth="1"/>
    <col min="9477" max="9477" width="9.7265625" style="1632" customWidth="1"/>
    <col min="9478" max="9478" width="11.7265625" style="1632" customWidth="1"/>
    <col min="9479" max="9479" width="15.7265625" style="1632" customWidth="1"/>
    <col min="9480" max="9480" width="30.26953125" style="1632" customWidth="1"/>
    <col min="9481" max="9487" width="9.1796875" style="1632"/>
    <col min="9488" max="9488" width="12.81640625" style="1632" bestFit="1" customWidth="1"/>
    <col min="9489" max="9489" width="13.7265625" style="1632" customWidth="1"/>
    <col min="9490" max="9728" width="9.1796875" style="1632"/>
    <col min="9729" max="9729" width="8.453125" style="1632" customWidth="1"/>
    <col min="9730" max="9730" width="15.7265625" style="1632" customWidth="1"/>
    <col min="9731" max="9731" width="45.26953125" style="1632" customWidth="1"/>
    <col min="9732" max="9732" width="8.26953125" style="1632" customWidth="1"/>
    <col min="9733" max="9733" width="9.7265625" style="1632" customWidth="1"/>
    <col min="9734" max="9734" width="11.7265625" style="1632" customWidth="1"/>
    <col min="9735" max="9735" width="15.7265625" style="1632" customWidth="1"/>
    <col min="9736" max="9736" width="30.26953125" style="1632" customWidth="1"/>
    <col min="9737" max="9743" width="9.1796875" style="1632"/>
    <col min="9744" max="9744" width="12.81640625" style="1632" bestFit="1" customWidth="1"/>
    <col min="9745" max="9745" width="13.7265625" style="1632" customWidth="1"/>
    <col min="9746" max="9984" width="9.1796875" style="1632"/>
    <col min="9985" max="9985" width="8.453125" style="1632" customWidth="1"/>
    <col min="9986" max="9986" width="15.7265625" style="1632" customWidth="1"/>
    <col min="9987" max="9987" width="45.26953125" style="1632" customWidth="1"/>
    <col min="9988" max="9988" width="8.26953125" style="1632" customWidth="1"/>
    <col min="9989" max="9989" width="9.7265625" style="1632" customWidth="1"/>
    <col min="9990" max="9990" width="11.7265625" style="1632" customWidth="1"/>
    <col min="9991" max="9991" width="15.7265625" style="1632" customWidth="1"/>
    <col min="9992" max="9992" width="30.26953125" style="1632" customWidth="1"/>
    <col min="9993" max="9999" width="9.1796875" style="1632"/>
    <col min="10000" max="10000" width="12.81640625" style="1632" bestFit="1" customWidth="1"/>
    <col min="10001" max="10001" width="13.7265625" style="1632" customWidth="1"/>
    <col min="10002" max="10240" width="9.1796875" style="1632"/>
    <col min="10241" max="10241" width="8.453125" style="1632" customWidth="1"/>
    <col min="10242" max="10242" width="15.7265625" style="1632" customWidth="1"/>
    <col min="10243" max="10243" width="45.26953125" style="1632" customWidth="1"/>
    <col min="10244" max="10244" width="8.26953125" style="1632" customWidth="1"/>
    <col min="10245" max="10245" width="9.7265625" style="1632" customWidth="1"/>
    <col min="10246" max="10246" width="11.7265625" style="1632" customWidth="1"/>
    <col min="10247" max="10247" width="15.7265625" style="1632" customWidth="1"/>
    <col min="10248" max="10248" width="30.26953125" style="1632" customWidth="1"/>
    <col min="10249" max="10255" width="9.1796875" style="1632"/>
    <col min="10256" max="10256" width="12.81640625" style="1632" bestFit="1" customWidth="1"/>
    <col min="10257" max="10257" width="13.7265625" style="1632" customWidth="1"/>
    <col min="10258" max="10496" width="9.1796875" style="1632"/>
    <col min="10497" max="10497" width="8.453125" style="1632" customWidth="1"/>
    <col min="10498" max="10498" width="15.7265625" style="1632" customWidth="1"/>
    <col min="10499" max="10499" width="45.26953125" style="1632" customWidth="1"/>
    <col min="10500" max="10500" width="8.26953125" style="1632" customWidth="1"/>
    <col min="10501" max="10501" width="9.7265625" style="1632" customWidth="1"/>
    <col min="10502" max="10502" width="11.7265625" style="1632" customWidth="1"/>
    <col min="10503" max="10503" width="15.7265625" style="1632" customWidth="1"/>
    <col min="10504" max="10504" width="30.26953125" style="1632" customWidth="1"/>
    <col min="10505" max="10511" width="9.1796875" style="1632"/>
    <col min="10512" max="10512" width="12.81640625" style="1632" bestFit="1" customWidth="1"/>
    <col min="10513" max="10513" width="13.7265625" style="1632" customWidth="1"/>
    <col min="10514" max="10752" width="9.1796875" style="1632"/>
    <col min="10753" max="10753" width="8.453125" style="1632" customWidth="1"/>
    <col min="10754" max="10754" width="15.7265625" style="1632" customWidth="1"/>
    <col min="10755" max="10755" width="45.26953125" style="1632" customWidth="1"/>
    <col min="10756" max="10756" width="8.26953125" style="1632" customWidth="1"/>
    <col min="10757" max="10757" width="9.7265625" style="1632" customWidth="1"/>
    <col min="10758" max="10758" width="11.7265625" style="1632" customWidth="1"/>
    <col min="10759" max="10759" width="15.7265625" style="1632" customWidth="1"/>
    <col min="10760" max="10760" width="30.26953125" style="1632" customWidth="1"/>
    <col min="10761" max="10767" width="9.1796875" style="1632"/>
    <col min="10768" max="10768" width="12.81640625" style="1632" bestFit="1" customWidth="1"/>
    <col min="10769" max="10769" width="13.7265625" style="1632" customWidth="1"/>
    <col min="10770" max="11008" width="9.1796875" style="1632"/>
    <col min="11009" max="11009" width="8.453125" style="1632" customWidth="1"/>
    <col min="11010" max="11010" width="15.7265625" style="1632" customWidth="1"/>
    <col min="11011" max="11011" width="45.26953125" style="1632" customWidth="1"/>
    <col min="11012" max="11012" width="8.26953125" style="1632" customWidth="1"/>
    <col min="11013" max="11013" width="9.7265625" style="1632" customWidth="1"/>
    <col min="11014" max="11014" width="11.7265625" style="1632" customWidth="1"/>
    <col min="11015" max="11015" width="15.7265625" style="1632" customWidth="1"/>
    <col min="11016" max="11016" width="30.26953125" style="1632" customWidth="1"/>
    <col min="11017" max="11023" width="9.1796875" style="1632"/>
    <col min="11024" max="11024" width="12.81640625" style="1632" bestFit="1" customWidth="1"/>
    <col min="11025" max="11025" width="13.7265625" style="1632" customWidth="1"/>
    <col min="11026" max="11264" width="9.1796875" style="1632"/>
    <col min="11265" max="11265" width="8.453125" style="1632" customWidth="1"/>
    <col min="11266" max="11266" width="15.7265625" style="1632" customWidth="1"/>
    <col min="11267" max="11267" width="45.26953125" style="1632" customWidth="1"/>
    <col min="11268" max="11268" width="8.26953125" style="1632" customWidth="1"/>
    <col min="11269" max="11269" width="9.7265625" style="1632" customWidth="1"/>
    <col min="11270" max="11270" width="11.7265625" style="1632" customWidth="1"/>
    <col min="11271" max="11271" width="15.7265625" style="1632" customWidth="1"/>
    <col min="11272" max="11272" width="30.26953125" style="1632" customWidth="1"/>
    <col min="11273" max="11279" width="9.1796875" style="1632"/>
    <col min="11280" max="11280" width="12.81640625" style="1632" bestFit="1" customWidth="1"/>
    <col min="11281" max="11281" width="13.7265625" style="1632" customWidth="1"/>
    <col min="11282" max="11520" width="9.1796875" style="1632"/>
    <col min="11521" max="11521" width="8.453125" style="1632" customWidth="1"/>
    <col min="11522" max="11522" width="15.7265625" style="1632" customWidth="1"/>
    <col min="11523" max="11523" width="45.26953125" style="1632" customWidth="1"/>
    <col min="11524" max="11524" width="8.26953125" style="1632" customWidth="1"/>
    <col min="11525" max="11525" width="9.7265625" style="1632" customWidth="1"/>
    <col min="11526" max="11526" width="11.7265625" style="1632" customWidth="1"/>
    <col min="11527" max="11527" width="15.7265625" style="1632" customWidth="1"/>
    <col min="11528" max="11528" width="30.26953125" style="1632" customWidth="1"/>
    <col min="11529" max="11535" width="9.1796875" style="1632"/>
    <col min="11536" max="11536" width="12.81640625" style="1632" bestFit="1" customWidth="1"/>
    <col min="11537" max="11537" width="13.7265625" style="1632" customWidth="1"/>
    <col min="11538" max="11776" width="9.1796875" style="1632"/>
    <col min="11777" max="11777" width="8.453125" style="1632" customWidth="1"/>
    <col min="11778" max="11778" width="15.7265625" style="1632" customWidth="1"/>
    <col min="11779" max="11779" width="45.26953125" style="1632" customWidth="1"/>
    <col min="11780" max="11780" width="8.26953125" style="1632" customWidth="1"/>
    <col min="11781" max="11781" width="9.7265625" style="1632" customWidth="1"/>
    <col min="11782" max="11782" width="11.7265625" style="1632" customWidth="1"/>
    <col min="11783" max="11783" width="15.7265625" style="1632" customWidth="1"/>
    <col min="11784" max="11784" width="30.26953125" style="1632" customWidth="1"/>
    <col min="11785" max="11791" width="9.1796875" style="1632"/>
    <col min="11792" max="11792" width="12.81640625" style="1632" bestFit="1" customWidth="1"/>
    <col min="11793" max="11793" width="13.7265625" style="1632" customWidth="1"/>
    <col min="11794" max="12032" width="9.1796875" style="1632"/>
    <col min="12033" max="12033" width="8.453125" style="1632" customWidth="1"/>
    <col min="12034" max="12034" width="15.7265625" style="1632" customWidth="1"/>
    <col min="12035" max="12035" width="45.26953125" style="1632" customWidth="1"/>
    <col min="12036" max="12036" width="8.26953125" style="1632" customWidth="1"/>
    <col min="12037" max="12037" width="9.7265625" style="1632" customWidth="1"/>
    <col min="12038" max="12038" width="11.7265625" style="1632" customWidth="1"/>
    <col min="12039" max="12039" width="15.7265625" style="1632" customWidth="1"/>
    <col min="12040" max="12040" width="30.26953125" style="1632" customWidth="1"/>
    <col min="12041" max="12047" width="9.1796875" style="1632"/>
    <col min="12048" max="12048" width="12.81640625" style="1632" bestFit="1" customWidth="1"/>
    <col min="12049" max="12049" width="13.7265625" style="1632" customWidth="1"/>
    <col min="12050" max="12288" width="9.1796875" style="1632"/>
    <col min="12289" max="12289" width="8.453125" style="1632" customWidth="1"/>
    <col min="12290" max="12290" width="15.7265625" style="1632" customWidth="1"/>
    <col min="12291" max="12291" width="45.26953125" style="1632" customWidth="1"/>
    <col min="12292" max="12292" width="8.26953125" style="1632" customWidth="1"/>
    <col min="12293" max="12293" width="9.7265625" style="1632" customWidth="1"/>
    <col min="12294" max="12294" width="11.7265625" style="1632" customWidth="1"/>
    <col min="12295" max="12295" width="15.7265625" style="1632" customWidth="1"/>
    <col min="12296" max="12296" width="30.26953125" style="1632" customWidth="1"/>
    <col min="12297" max="12303" width="9.1796875" style="1632"/>
    <col min="12304" max="12304" width="12.81640625" style="1632" bestFit="1" customWidth="1"/>
    <col min="12305" max="12305" width="13.7265625" style="1632" customWidth="1"/>
    <col min="12306" max="12544" width="9.1796875" style="1632"/>
    <col min="12545" max="12545" width="8.453125" style="1632" customWidth="1"/>
    <col min="12546" max="12546" width="15.7265625" style="1632" customWidth="1"/>
    <col min="12547" max="12547" width="45.26953125" style="1632" customWidth="1"/>
    <col min="12548" max="12548" width="8.26953125" style="1632" customWidth="1"/>
    <col min="12549" max="12549" width="9.7265625" style="1632" customWidth="1"/>
    <col min="12550" max="12550" width="11.7265625" style="1632" customWidth="1"/>
    <col min="12551" max="12551" width="15.7265625" style="1632" customWidth="1"/>
    <col min="12552" max="12552" width="30.26953125" style="1632" customWidth="1"/>
    <col min="12553" max="12559" width="9.1796875" style="1632"/>
    <col min="12560" max="12560" width="12.81640625" style="1632" bestFit="1" customWidth="1"/>
    <col min="12561" max="12561" width="13.7265625" style="1632" customWidth="1"/>
    <col min="12562" max="12800" width="9.1796875" style="1632"/>
    <col min="12801" max="12801" width="8.453125" style="1632" customWidth="1"/>
    <col min="12802" max="12802" width="15.7265625" style="1632" customWidth="1"/>
    <col min="12803" max="12803" width="45.26953125" style="1632" customWidth="1"/>
    <col min="12804" max="12804" width="8.26953125" style="1632" customWidth="1"/>
    <col min="12805" max="12805" width="9.7265625" style="1632" customWidth="1"/>
    <col min="12806" max="12806" width="11.7265625" style="1632" customWidth="1"/>
    <col min="12807" max="12807" width="15.7265625" style="1632" customWidth="1"/>
    <col min="12808" max="12808" width="30.26953125" style="1632" customWidth="1"/>
    <col min="12809" max="12815" width="9.1796875" style="1632"/>
    <col min="12816" max="12816" width="12.81640625" style="1632" bestFit="1" customWidth="1"/>
    <col min="12817" max="12817" width="13.7265625" style="1632" customWidth="1"/>
    <col min="12818" max="13056" width="9.1796875" style="1632"/>
    <col min="13057" max="13057" width="8.453125" style="1632" customWidth="1"/>
    <col min="13058" max="13058" width="15.7265625" style="1632" customWidth="1"/>
    <col min="13059" max="13059" width="45.26953125" style="1632" customWidth="1"/>
    <col min="13060" max="13060" width="8.26953125" style="1632" customWidth="1"/>
    <col min="13061" max="13061" width="9.7265625" style="1632" customWidth="1"/>
    <col min="13062" max="13062" width="11.7265625" style="1632" customWidth="1"/>
    <col min="13063" max="13063" width="15.7265625" style="1632" customWidth="1"/>
    <col min="13064" max="13064" width="30.26953125" style="1632" customWidth="1"/>
    <col min="13065" max="13071" width="9.1796875" style="1632"/>
    <col min="13072" max="13072" width="12.81640625" style="1632" bestFit="1" customWidth="1"/>
    <col min="13073" max="13073" width="13.7265625" style="1632" customWidth="1"/>
    <col min="13074" max="13312" width="9.1796875" style="1632"/>
    <col min="13313" max="13313" width="8.453125" style="1632" customWidth="1"/>
    <col min="13314" max="13314" width="15.7265625" style="1632" customWidth="1"/>
    <col min="13315" max="13315" width="45.26953125" style="1632" customWidth="1"/>
    <col min="13316" max="13316" width="8.26953125" style="1632" customWidth="1"/>
    <col min="13317" max="13317" width="9.7265625" style="1632" customWidth="1"/>
    <col min="13318" max="13318" width="11.7265625" style="1632" customWidth="1"/>
    <col min="13319" max="13319" width="15.7265625" style="1632" customWidth="1"/>
    <col min="13320" max="13320" width="30.26953125" style="1632" customWidth="1"/>
    <col min="13321" max="13327" width="9.1796875" style="1632"/>
    <col min="13328" max="13328" width="12.81640625" style="1632" bestFit="1" customWidth="1"/>
    <col min="13329" max="13329" width="13.7265625" style="1632" customWidth="1"/>
    <col min="13330" max="13568" width="9.1796875" style="1632"/>
    <col min="13569" max="13569" width="8.453125" style="1632" customWidth="1"/>
    <col min="13570" max="13570" width="15.7265625" style="1632" customWidth="1"/>
    <col min="13571" max="13571" width="45.26953125" style="1632" customWidth="1"/>
    <col min="13572" max="13572" width="8.26953125" style="1632" customWidth="1"/>
    <col min="13573" max="13573" width="9.7265625" style="1632" customWidth="1"/>
    <col min="13574" max="13574" width="11.7265625" style="1632" customWidth="1"/>
    <col min="13575" max="13575" width="15.7265625" style="1632" customWidth="1"/>
    <col min="13576" max="13576" width="30.26953125" style="1632" customWidth="1"/>
    <col min="13577" max="13583" width="9.1796875" style="1632"/>
    <col min="13584" max="13584" width="12.81640625" style="1632" bestFit="1" customWidth="1"/>
    <col min="13585" max="13585" width="13.7265625" style="1632" customWidth="1"/>
    <col min="13586" max="13824" width="9.1796875" style="1632"/>
    <col min="13825" max="13825" width="8.453125" style="1632" customWidth="1"/>
    <col min="13826" max="13826" width="15.7265625" style="1632" customWidth="1"/>
    <col min="13827" max="13827" width="45.26953125" style="1632" customWidth="1"/>
    <col min="13828" max="13828" width="8.26953125" style="1632" customWidth="1"/>
    <col min="13829" max="13829" width="9.7265625" style="1632" customWidth="1"/>
    <col min="13830" max="13830" width="11.7265625" style="1632" customWidth="1"/>
    <col min="13831" max="13831" width="15.7265625" style="1632" customWidth="1"/>
    <col min="13832" max="13832" width="30.26953125" style="1632" customWidth="1"/>
    <col min="13833" max="13839" width="9.1796875" style="1632"/>
    <col min="13840" max="13840" width="12.81640625" style="1632" bestFit="1" customWidth="1"/>
    <col min="13841" max="13841" width="13.7265625" style="1632" customWidth="1"/>
    <col min="13842" max="14080" width="9.1796875" style="1632"/>
    <col min="14081" max="14081" width="8.453125" style="1632" customWidth="1"/>
    <col min="14082" max="14082" width="15.7265625" style="1632" customWidth="1"/>
    <col min="14083" max="14083" width="45.26953125" style="1632" customWidth="1"/>
    <col min="14084" max="14084" width="8.26953125" style="1632" customWidth="1"/>
    <col min="14085" max="14085" width="9.7265625" style="1632" customWidth="1"/>
    <col min="14086" max="14086" width="11.7265625" style="1632" customWidth="1"/>
    <col min="14087" max="14087" width="15.7265625" style="1632" customWidth="1"/>
    <col min="14088" max="14088" width="30.26953125" style="1632" customWidth="1"/>
    <col min="14089" max="14095" width="9.1796875" style="1632"/>
    <col min="14096" max="14096" width="12.81640625" style="1632" bestFit="1" customWidth="1"/>
    <col min="14097" max="14097" width="13.7265625" style="1632" customWidth="1"/>
    <col min="14098" max="14336" width="9.1796875" style="1632"/>
    <col min="14337" max="14337" width="8.453125" style="1632" customWidth="1"/>
    <col min="14338" max="14338" width="15.7265625" style="1632" customWidth="1"/>
    <col min="14339" max="14339" width="45.26953125" style="1632" customWidth="1"/>
    <col min="14340" max="14340" width="8.26953125" style="1632" customWidth="1"/>
    <col min="14341" max="14341" width="9.7265625" style="1632" customWidth="1"/>
    <col min="14342" max="14342" width="11.7265625" style="1632" customWidth="1"/>
    <col min="14343" max="14343" width="15.7265625" style="1632" customWidth="1"/>
    <col min="14344" max="14344" width="30.26953125" style="1632" customWidth="1"/>
    <col min="14345" max="14351" width="9.1796875" style="1632"/>
    <col min="14352" max="14352" width="12.81640625" style="1632" bestFit="1" customWidth="1"/>
    <col min="14353" max="14353" width="13.7265625" style="1632" customWidth="1"/>
    <col min="14354" max="14592" width="9.1796875" style="1632"/>
    <col min="14593" max="14593" width="8.453125" style="1632" customWidth="1"/>
    <col min="14594" max="14594" width="15.7265625" style="1632" customWidth="1"/>
    <col min="14595" max="14595" width="45.26953125" style="1632" customWidth="1"/>
    <col min="14596" max="14596" width="8.26953125" style="1632" customWidth="1"/>
    <col min="14597" max="14597" width="9.7265625" style="1632" customWidth="1"/>
    <col min="14598" max="14598" width="11.7265625" style="1632" customWidth="1"/>
    <col min="14599" max="14599" width="15.7265625" style="1632" customWidth="1"/>
    <col min="14600" max="14600" width="30.26953125" style="1632" customWidth="1"/>
    <col min="14601" max="14607" width="9.1796875" style="1632"/>
    <col min="14608" max="14608" width="12.81640625" style="1632" bestFit="1" customWidth="1"/>
    <col min="14609" max="14609" width="13.7265625" style="1632" customWidth="1"/>
    <col min="14610" max="14848" width="9.1796875" style="1632"/>
    <col min="14849" max="14849" width="8.453125" style="1632" customWidth="1"/>
    <col min="14850" max="14850" width="15.7265625" style="1632" customWidth="1"/>
    <col min="14851" max="14851" width="45.26953125" style="1632" customWidth="1"/>
    <col min="14852" max="14852" width="8.26953125" style="1632" customWidth="1"/>
    <col min="14853" max="14853" width="9.7265625" style="1632" customWidth="1"/>
    <col min="14854" max="14854" width="11.7265625" style="1632" customWidth="1"/>
    <col min="14855" max="14855" width="15.7265625" style="1632" customWidth="1"/>
    <col min="14856" max="14856" width="30.26953125" style="1632" customWidth="1"/>
    <col min="14857" max="14863" width="9.1796875" style="1632"/>
    <col min="14864" max="14864" width="12.81640625" style="1632" bestFit="1" customWidth="1"/>
    <col min="14865" max="14865" width="13.7265625" style="1632" customWidth="1"/>
    <col min="14866" max="15104" width="9.1796875" style="1632"/>
    <col min="15105" max="15105" width="8.453125" style="1632" customWidth="1"/>
    <col min="15106" max="15106" width="15.7265625" style="1632" customWidth="1"/>
    <col min="15107" max="15107" width="45.26953125" style="1632" customWidth="1"/>
    <col min="15108" max="15108" width="8.26953125" style="1632" customWidth="1"/>
    <col min="15109" max="15109" width="9.7265625" style="1632" customWidth="1"/>
    <col min="15110" max="15110" width="11.7265625" style="1632" customWidth="1"/>
    <col min="15111" max="15111" width="15.7265625" style="1632" customWidth="1"/>
    <col min="15112" max="15112" width="30.26953125" style="1632" customWidth="1"/>
    <col min="15113" max="15119" width="9.1796875" style="1632"/>
    <col min="15120" max="15120" width="12.81640625" style="1632" bestFit="1" customWidth="1"/>
    <col min="15121" max="15121" width="13.7265625" style="1632" customWidth="1"/>
    <col min="15122" max="15360" width="9.1796875" style="1632"/>
    <col min="15361" max="15361" width="8.453125" style="1632" customWidth="1"/>
    <col min="15362" max="15362" width="15.7265625" style="1632" customWidth="1"/>
    <col min="15363" max="15363" width="45.26953125" style="1632" customWidth="1"/>
    <col min="15364" max="15364" width="8.26953125" style="1632" customWidth="1"/>
    <col min="15365" max="15365" width="9.7265625" style="1632" customWidth="1"/>
    <col min="15366" max="15366" width="11.7265625" style="1632" customWidth="1"/>
    <col min="15367" max="15367" width="15.7265625" style="1632" customWidth="1"/>
    <col min="15368" max="15368" width="30.26953125" style="1632" customWidth="1"/>
    <col min="15369" max="15375" width="9.1796875" style="1632"/>
    <col min="15376" max="15376" width="12.81640625" style="1632" bestFit="1" customWidth="1"/>
    <col min="15377" max="15377" width="13.7265625" style="1632" customWidth="1"/>
    <col min="15378" max="15616" width="9.1796875" style="1632"/>
    <col min="15617" max="15617" width="8.453125" style="1632" customWidth="1"/>
    <col min="15618" max="15618" width="15.7265625" style="1632" customWidth="1"/>
    <col min="15619" max="15619" width="45.26953125" style="1632" customWidth="1"/>
    <col min="15620" max="15620" width="8.26953125" style="1632" customWidth="1"/>
    <col min="15621" max="15621" width="9.7265625" style="1632" customWidth="1"/>
    <col min="15622" max="15622" width="11.7265625" style="1632" customWidth="1"/>
    <col min="15623" max="15623" width="15.7265625" style="1632" customWidth="1"/>
    <col min="15624" max="15624" width="30.26953125" style="1632" customWidth="1"/>
    <col min="15625" max="15631" width="9.1796875" style="1632"/>
    <col min="15632" max="15632" width="12.81640625" style="1632" bestFit="1" customWidth="1"/>
    <col min="15633" max="15633" width="13.7265625" style="1632" customWidth="1"/>
    <col min="15634" max="15872" width="9.1796875" style="1632"/>
    <col min="15873" max="15873" width="8.453125" style="1632" customWidth="1"/>
    <col min="15874" max="15874" width="15.7265625" style="1632" customWidth="1"/>
    <col min="15875" max="15875" width="45.26953125" style="1632" customWidth="1"/>
    <col min="15876" max="15876" width="8.26953125" style="1632" customWidth="1"/>
    <col min="15877" max="15877" width="9.7265625" style="1632" customWidth="1"/>
    <col min="15878" max="15878" width="11.7265625" style="1632" customWidth="1"/>
    <col min="15879" max="15879" width="15.7265625" style="1632" customWidth="1"/>
    <col min="15880" max="15880" width="30.26953125" style="1632" customWidth="1"/>
    <col min="15881" max="15887" width="9.1796875" style="1632"/>
    <col min="15888" max="15888" width="12.81640625" style="1632" bestFit="1" customWidth="1"/>
    <col min="15889" max="15889" width="13.7265625" style="1632" customWidth="1"/>
    <col min="15890" max="16128" width="9.1796875" style="1632"/>
    <col min="16129" max="16129" width="8.453125" style="1632" customWidth="1"/>
    <col min="16130" max="16130" width="15.7265625" style="1632" customWidth="1"/>
    <col min="16131" max="16131" width="45.26953125" style="1632" customWidth="1"/>
    <col min="16132" max="16132" width="8.26953125" style="1632" customWidth="1"/>
    <col min="16133" max="16133" width="9.7265625" style="1632" customWidth="1"/>
    <col min="16134" max="16134" width="11.7265625" style="1632" customWidth="1"/>
    <col min="16135" max="16135" width="15.7265625" style="1632" customWidth="1"/>
    <col min="16136" max="16136" width="30.26953125" style="1632" customWidth="1"/>
    <col min="16137" max="16143" width="9.1796875" style="1632"/>
    <col min="16144" max="16144" width="12.81640625" style="1632" bestFit="1" customWidth="1"/>
    <col min="16145" max="16145" width="13.7265625" style="1632" customWidth="1"/>
    <col min="16146" max="16384" width="9.1796875" style="1632"/>
  </cols>
  <sheetData>
    <row r="1" spans="1:35" s="1480" customFormat="1" x14ac:dyDescent="0.25">
      <c r="A1" s="23"/>
      <c r="B1" s="1476"/>
      <c r="C1" s="1477"/>
      <c r="D1" s="17"/>
      <c r="E1" s="52"/>
      <c r="F1" s="24"/>
      <c r="G1" s="1478" t="str">
        <f>'[6]Sch 1 WP 3B P&amp;Gs'!G1</f>
        <v>ZB Sludge Pipeline</v>
      </c>
      <c r="H1" s="1063"/>
      <c r="I1" s="1479"/>
      <c r="J1" s="1420"/>
      <c r="K1" s="1420"/>
      <c r="L1" s="1420"/>
      <c r="M1" s="1420"/>
      <c r="N1" s="1063"/>
      <c r="O1" s="1063"/>
      <c r="P1" s="1063"/>
      <c r="Q1" s="1063"/>
      <c r="R1" s="1063"/>
      <c r="S1" s="1063"/>
      <c r="T1" s="1063"/>
      <c r="U1" s="1063"/>
      <c r="V1" s="1063"/>
      <c r="W1" s="1063"/>
      <c r="X1" s="1063"/>
      <c r="Y1" s="1063"/>
      <c r="Z1" s="1063"/>
      <c r="AA1" s="1063"/>
      <c r="AB1" s="1063"/>
      <c r="AC1" s="1063"/>
      <c r="AD1" s="1063"/>
      <c r="AE1" s="1063"/>
      <c r="AF1" s="1063"/>
      <c r="AG1" s="1063"/>
      <c r="AH1" s="1063"/>
      <c r="AI1" s="1063"/>
    </row>
    <row r="2" spans="1:35" s="1480" customFormat="1" x14ac:dyDescent="0.25">
      <c r="A2" s="23" t="s">
        <v>36</v>
      </c>
      <c r="B2" s="1476"/>
      <c r="C2" s="1250" t="str">
        <f>'Sch 4 WP 3B Automation'!C2</f>
        <v>RW10397155/22</v>
      </c>
      <c r="D2" s="17"/>
      <c r="E2" s="1891"/>
      <c r="F2" s="24"/>
      <c r="G2" s="1892" t="s">
        <v>1882</v>
      </c>
      <c r="H2" s="1063"/>
      <c r="I2" s="1481"/>
      <c r="J2" s="2068"/>
      <c r="K2" s="2068"/>
      <c r="L2" s="2068"/>
      <c r="M2" s="1424"/>
      <c r="N2" s="1482"/>
      <c r="O2" s="1182"/>
      <c r="P2" s="1420"/>
      <c r="Q2" s="1420"/>
      <c r="R2" s="1063"/>
      <c r="S2" s="1063"/>
      <c r="T2" s="1063"/>
      <c r="U2" s="1063"/>
      <c r="V2" s="1063"/>
      <c r="W2" s="1063"/>
      <c r="X2" s="1063"/>
      <c r="Y2" s="1063"/>
      <c r="Z2" s="1063"/>
      <c r="AA2" s="1063"/>
      <c r="AB2" s="1063"/>
      <c r="AC2" s="1063"/>
      <c r="AD2" s="1063"/>
      <c r="AE2" s="1063"/>
      <c r="AF2" s="1063"/>
      <c r="AG2" s="1063"/>
      <c r="AH2" s="1063"/>
      <c r="AI2" s="1063"/>
    </row>
    <row r="3" spans="1:35" s="1480" customFormat="1" x14ac:dyDescent="0.25">
      <c r="A3" s="25" t="s">
        <v>37</v>
      </c>
      <c r="B3" s="1893"/>
      <c r="C3" s="2057" t="str">
        <f>'Sch 4 WP 3B Automation'!C3:F6</f>
        <v>DESIGN, MANUFACTURE, SUPPLY, DELIVERY, INSTALLATION, TEST, COMMISSION AND MAINTAIN PIPE LAYING AND CIVIL WORKS FOR THE CONSTRUCTION OF 750m, 694mm ID (8mm THICK) SLUDGE STEEL PIPELINE FROM CENTRAL SLUDGE NO. 2 TO THE CROSS CONNECTION CHAMBER (SL2 PIPELINE)</v>
      </c>
      <c r="D3" s="2058"/>
      <c r="E3" s="2058"/>
      <c r="F3" s="2059"/>
      <c r="G3" s="1185">
        <f>'[6]Sch 1 WP 3B P&amp;Gs'!G3</f>
        <v>44470</v>
      </c>
      <c r="H3" s="1063"/>
      <c r="I3" s="1481"/>
      <c r="J3" s="2068"/>
      <c r="K3" s="2068"/>
      <c r="L3" s="2068"/>
      <c r="M3" s="1425"/>
      <c r="N3" s="1483"/>
      <c r="O3" s="1182"/>
      <c r="Q3" s="1420"/>
      <c r="R3" s="1063"/>
      <c r="S3" s="1063"/>
      <c r="T3" s="1063"/>
      <c r="U3" s="1063"/>
      <c r="V3" s="1063"/>
      <c r="W3" s="1063"/>
      <c r="X3" s="1063"/>
      <c r="Y3" s="1063"/>
      <c r="Z3" s="1063"/>
      <c r="AA3" s="1063"/>
      <c r="AB3" s="1063"/>
      <c r="AC3" s="1063"/>
      <c r="AD3" s="1063"/>
      <c r="AE3" s="1063"/>
      <c r="AF3" s="1063"/>
      <c r="AG3" s="1063"/>
      <c r="AH3" s="1063"/>
      <c r="AI3" s="1063"/>
    </row>
    <row r="4" spans="1:35" s="1480" customFormat="1" x14ac:dyDescent="0.25">
      <c r="A4" s="25"/>
      <c r="B4" s="1893"/>
      <c r="C4" s="2060"/>
      <c r="D4" s="2061"/>
      <c r="E4" s="2061"/>
      <c r="F4" s="2062"/>
      <c r="G4" s="1185"/>
      <c r="H4" s="1063"/>
      <c r="I4" s="1481"/>
      <c r="J4" s="1855"/>
      <c r="K4" s="1855"/>
      <c r="L4" s="1855"/>
      <c r="M4" s="1425"/>
      <c r="N4" s="1483"/>
      <c r="O4" s="1182"/>
      <c r="Q4" s="1420"/>
      <c r="R4" s="1063"/>
      <c r="S4" s="1063"/>
      <c r="T4" s="1063"/>
      <c r="U4" s="1063"/>
      <c r="V4" s="1063"/>
      <c r="W4" s="1063"/>
      <c r="X4" s="1063"/>
      <c r="Y4" s="1063"/>
      <c r="Z4" s="1063"/>
      <c r="AA4" s="1063"/>
      <c r="AB4" s="1063"/>
      <c r="AC4" s="1063"/>
      <c r="AD4" s="1063"/>
      <c r="AE4" s="1063"/>
      <c r="AF4" s="1063"/>
      <c r="AG4" s="1063"/>
      <c r="AH4" s="1063"/>
      <c r="AI4" s="1063"/>
    </row>
    <row r="5" spans="1:35" s="1480" customFormat="1" x14ac:dyDescent="0.25">
      <c r="A5" s="25"/>
      <c r="B5" s="1893"/>
      <c r="C5" s="2060"/>
      <c r="D5" s="2061"/>
      <c r="E5" s="2061"/>
      <c r="F5" s="2062"/>
      <c r="G5" s="1185"/>
      <c r="H5" s="1063"/>
      <c r="I5" s="1481"/>
      <c r="J5" s="1855"/>
      <c r="K5" s="1855"/>
      <c r="L5" s="1855"/>
      <c r="M5" s="1425"/>
      <c r="N5" s="1483"/>
      <c r="O5" s="1182"/>
      <c r="Q5" s="1420"/>
      <c r="R5" s="1063"/>
      <c r="S5" s="1063"/>
      <c r="T5" s="1063"/>
      <c r="U5" s="1063"/>
      <c r="V5" s="1063"/>
      <c r="W5" s="1063"/>
      <c r="X5" s="1063"/>
      <c r="Y5" s="1063"/>
      <c r="Z5" s="1063"/>
      <c r="AA5" s="1063"/>
      <c r="AB5" s="1063"/>
      <c r="AC5" s="1063"/>
      <c r="AD5" s="1063"/>
      <c r="AE5" s="1063"/>
      <c r="AF5" s="1063"/>
      <c r="AG5" s="1063"/>
      <c r="AH5" s="1063"/>
      <c r="AI5" s="1063"/>
    </row>
    <row r="6" spans="1:35" s="1480" customFormat="1" ht="31.5" customHeight="1" x14ac:dyDescent="0.25">
      <c r="A6" s="25"/>
      <c r="B6" s="5"/>
      <c r="C6" s="2063"/>
      <c r="D6" s="2064"/>
      <c r="E6" s="2064"/>
      <c r="F6" s="2065"/>
      <c r="G6" s="26"/>
      <c r="H6" s="1063"/>
      <c r="I6" s="1481"/>
      <c r="J6" s="2068"/>
      <c r="K6" s="2068"/>
      <c r="L6" s="2068"/>
      <c r="M6" s="1425"/>
      <c r="N6" s="1484"/>
      <c r="O6" s="1182"/>
      <c r="Q6" s="1420"/>
      <c r="R6" s="1063"/>
      <c r="S6" s="1063"/>
      <c r="T6" s="1063"/>
      <c r="U6" s="1063"/>
      <c r="V6" s="1063"/>
      <c r="W6" s="1063"/>
      <c r="X6" s="1063"/>
      <c r="Y6" s="1063"/>
      <c r="Z6" s="1063"/>
      <c r="AA6" s="1063"/>
      <c r="AB6" s="1063"/>
      <c r="AC6" s="1063"/>
      <c r="AD6" s="1063"/>
      <c r="AE6" s="1063"/>
      <c r="AF6" s="1063"/>
      <c r="AG6" s="1063"/>
      <c r="AH6" s="1063"/>
      <c r="AI6" s="1063"/>
    </row>
    <row r="7" spans="1:35" s="1480" customFormat="1" ht="13" x14ac:dyDescent="0.25">
      <c r="A7" s="25"/>
      <c r="B7" s="5"/>
      <c r="C7" s="1854"/>
      <c r="D7" s="1854"/>
      <c r="E7" s="1854"/>
      <c r="F7" s="1854"/>
      <c r="G7" s="26"/>
      <c r="H7" s="1063"/>
      <c r="I7" s="1481"/>
      <c r="J7" s="1855"/>
      <c r="K7" s="1855"/>
      <c r="L7" s="1855"/>
      <c r="M7" s="1425"/>
      <c r="N7" s="1484"/>
      <c r="O7" s="1182"/>
      <c r="Q7" s="1420"/>
      <c r="R7" s="1063"/>
      <c r="S7" s="1063"/>
      <c r="T7" s="1063"/>
      <c r="U7" s="1063"/>
      <c r="V7" s="1063"/>
      <c r="W7" s="1063"/>
      <c r="X7" s="1063"/>
      <c r="Y7" s="1063"/>
      <c r="Z7" s="1063"/>
      <c r="AA7" s="1063"/>
      <c r="AB7" s="1063"/>
      <c r="AC7" s="1063"/>
      <c r="AD7" s="1063"/>
      <c r="AE7" s="1063"/>
      <c r="AF7" s="1063"/>
      <c r="AG7" s="1063"/>
      <c r="AH7" s="1063"/>
      <c r="AI7" s="1063"/>
    </row>
    <row r="8" spans="1:35" s="1480" customFormat="1" ht="25" x14ac:dyDescent="0.25">
      <c r="A8" s="25"/>
      <c r="B8" s="5"/>
      <c r="C8" s="1486" t="s">
        <v>1883</v>
      </c>
      <c r="D8" s="1854"/>
      <c r="E8" s="1854"/>
      <c r="F8" s="1854"/>
      <c r="G8" s="26"/>
      <c r="H8" s="1063"/>
      <c r="I8" s="1481"/>
      <c r="J8" s="1855"/>
      <c r="K8" s="1855"/>
      <c r="L8" s="1855"/>
      <c r="M8" s="1425"/>
      <c r="N8" s="1484"/>
      <c r="O8" s="1182"/>
      <c r="Q8" s="1420"/>
      <c r="R8" s="1063"/>
      <c r="S8" s="1063"/>
      <c r="T8" s="1063"/>
      <c r="U8" s="1063"/>
      <c r="V8" s="1063"/>
      <c r="W8" s="1063"/>
      <c r="X8" s="1063"/>
      <c r="Y8" s="1063"/>
      <c r="Z8" s="1063"/>
      <c r="AA8" s="1063"/>
      <c r="AB8" s="1063"/>
      <c r="AC8" s="1063"/>
      <c r="AD8" s="1063"/>
      <c r="AE8" s="1063"/>
      <c r="AF8" s="1063"/>
      <c r="AG8" s="1063"/>
      <c r="AH8" s="1063"/>
      <c r="AI8" s="1063"/>
    </row>
    <row r="9" spans="1:35" s="1480" customFormat="1" x14ac:dyDescent="0.25">
      <c r="A9" s="28" t="s">
        <v>81</v>
      </c>
      <c r="B9" s="6" t="s">
        <v>44</v>
      </c>
      <c r="C9" s="54" t="s">
        <v>43</v>
      </c>
      <c r="D9" s="6" t="s">
        <v>45</v>
      </c>
      <c r="E9" s="55" t="s">
        <v>46</v>
      </c>
      <c r="F9" s="29" t="s">
        <v>47</v>
      </c>
      <c r="G9" s="14" t="s">
        <v>48</v>
      </c>
      <c r="H9" s="2082"/>
      <c r="I9" s="1481"/>
      <c r="J9" s="1481"/>
      <c r="K9" s="1062"/>
      <c r="L9" s="1062"/>
      <c r="M9" s="1062"/>
      <c r="N9" s="1425"/>
      <c r="Q9" s="1425"/>
      <c r="R9" s="1063"/>
      <c r="S9" s="1063"/>
      <c r="T9" s="1063"/>
      <c r="U9" s="1063"/>
      <c r="V9" s="1063"/>
      <c r="W9" s="1063"/>
      <c r="X9" s="1063"/>
      <c r="Y9" s="1063"/>
      <c r="Z9" s="1063"/>
      <c r="AA9" s="1063"/>
      <c r="AB9" s="1063"/>
      <c r="AC9" s="1063"/>
      <c r="AD9" s="1063"/>
      <c r="AE9" s="1063"/>
      <c r="AF9" s="1063"/>
      <c r="AG9" s="1063"/>
      <c r="AH9" s="1063"/>
      <c r="AI9" s="1063"/>
    </row>
    <row r="10" spans="1:35" s="1480" customFormat="1" x14ac:dyDescent="0.25">
      <c r="A10" s="30" t="s">
        <v>51</v>
      </c>
      <c r="B10" s="7" t="s">
        <v>49</v>
      </c>
      <c r="C10" s="31"/>
      <c r="D10" s="7"/>
      <c r="E10" s="56"/>
      <c r="F10" s="32"/>
      <c r="G10" s="15"/>
      <c r="H10" s="2082"/>
      <c r="I10" s="1481"/>
      <c r="J10" s="1481"/>
      <c r="K10" s="1062"/>
      <c r="L10" s="1062"/>
      <c r="M10" s="1062"/>
      <c r="N10" s="1420"/>
      <c r="O10" s="1420"/>
      <c r="P10" s="1420"/>
      <c r="Q10" s="1420"/>
      <c r="R10" s="1063"/>
      <c r="S10" s="1063"/>
      <c r="T10" s="1063"/>
      <c r="U10" s="1063"/>
      <c r="V10" s="1063"/>
      <c r="W10" s="1063"/>
      <c r="X10" s="1063"/>
      <c r="Y10" s="1063"/>
      <c r="Z10" s="1063"/>
      <c r="AA10" s="1063"/>
      <c r="AB10" s="1063"/>
      <c r="AC10" s="1063"/>
      <c r="AD10" s="1063"/>
      <c r="AE10" s="1063"/>
      <c r="AF10" s="1063"/>
      <c r="AG10" s="1063"/>
      <c r="AH10" s="1063"/>
      <c r="AI10" s="1063"/>
    </row>
    <row r="11" spans="1:35" s="1480" customFormat="1" ht="13" x14ac:dyDescent="0.25">
      <c r="A11" s="1159" t="s">
        <v>214</v>
      </c>
      <c r="B11" s="1894" t="s">
        <v>2591</v>
      </c>
      <c r="C11" s="853" t="s">
        <v>1568</v>
      </c>
      <c r="D11" s="1895"/>
      <c r="E11" s="1896"/>
      <c r="F11" s="1162"/>
      <c r="G11" s="1163"/>
      <c r="H11" s="1487"/>
      <c r="I11" s="1481"/>
      <c r="J11" s="1481"/>
      <c r="K11" s="1062"/>
      <c r="L11" s="1062"/>
      <c r="M11" s="1062"/>
      <c r="N11" s="1420"/>
      <c r="O11" s="1420"/>
      <c r="P11" s="1420"/>
      <c r="Q11" s="1420"/>
      <c r="R11" s="1063"/>
      <c r="S11" s="1063"/>
      <c r="T11" s="1063"/>
      <c r="U11" s="1063"/>
      <c r="V11" s="1063"/>
      <c r="W11" s="1063"/>
      <c r="X11" s="1063"/>
      <c r="Y11" s="1063"/>
      <c r="Z11" s="1063"/>
      <c r="AA11" s="1063"/>
      <c r="AB11" s="1063"/>
      <c r="AC11" s="1063"/>
      <c r="AD11" s="1063"/>
      <c r="AE11" s="1063"/>
      <c r="AF11" s="1063"/>
      <c r="AG11" s="1063"/>
      <c r="AH11" s="1063"/>
      <c r="AI11" s="1063"/>
    </row>
    <row r="12" spans="1:35" s="1480" customFormat="1" x14ac:dyDescent="0.25">
      <c r="A12" s="1159"/>
      <c r="B12" s="846"/>
      <c r="C12" s="847"/>
      <c r="D12" s="1897"/>
      <c r="E12" s="1898"/>
      <c r="F12" s="1162"/>
      <c r="G12" s="1163"/>
      <c r="H12" s="1487"/>
      <c r="I12" s="1481"/>
      <c r="J12" s="1481"/>
      <c r="K12" s="1062"/>
      <c r="L12" s="1062"/>
      <c r="M12" s="1062"/>
      <c r="N12" s="1420"/>
      <c r="O12" s="1420"/>
      <c r="P12" s="1420"/>
      <c r="Q12" s="1420"/>
      <c r="R12" s="1063"/>
      <c r="S12" s="1063"/>
      <c r="T12" s="1063"/>
      <c r="U12" s="1063"/>
      <c r="V12" s="1063"/>
      <c r="W12" s="1063"/>
      <c r="X12" s="1063"/>
      <c r="Y12" s="1063"/>
      <c r="Z12" s="1063"/>
      <c r="AA12" s="1063"/>
      <c r="AB12" s="1063"/>
      <c r="AC12" s="1063"/>
      <c r="AD12" s="1063"/>
      <c r="AE12" s="1063"/>
      <c r="AF12" s="1063"/>
      <c r="AG12" s="1063"/>
      <c r="AH12" s="1063"/>
      <c r="AI12" s="1063"/>
    </row>
    <row r="13" spans="1:35" s="1480" customFormat="1" x14ac:dyDescent="0.25">
      <c r="A13" s="1159" t="s">
        <v>59</v>
      </c>
      <c r="B13" s="725" t="s">
        <v>63</v>
      </c>
      <c r="C13" s="1899" t="s">
        <v>2592</v>
      </c>
      <c r="D13" s="723" t="s">
        <v>2593</v>
      </c>
      <c r="E13" s="1900">
        <v>3.5000000000000001E-3</v>
      </c>
      <c r="F13" s="1162"/>
      <c r="G13" s="1163"/>
      <c r="H13" s="1487"/>
      <c r="I13" s="1481"/>
      <c r="J13" s="1481"/>
      <c r="K13" s="1062"/>
      <c r="L13" s="1062"/>
      <c r="M13" s="1062"/>
      <c r="N13" s="1420"/>
      <c r="O13" s="1420"/>
      <c r="P13" s="1420"/>
      <c r="Q13" s="1420"/>
      <c r="R13" s="1063"/>
      <c r="S13" s="1063"/>
      <c r="T13" s="1063"/>
      <c r="U13" s="1063"/>
      <c r="V13" s="1063"/>
      <c r="W13" s="1063"/>
      <c r="X13" s="1063"/>
      <c r="Y13" s="1063"/>
      <c r="Z13" s="1063"/>
      <c r="AA13" s="1063"/>
      <c r="AB13" s="1063"/>
      <c r="AC13" s="1063"/>
      <c r="AD13" s="1063"/>
      <c r="AE13" s="1063"/>
      <c r="AF13" s="1063"/>
      <c r="AG13" s="1063"/>
      <c r="AH13" s="1063"/>
      <c r="AI13" s="1063"/>
    </row>
    <row r="14" spans="1:35" s="1480" customFormat="1" x14ac:dyDescent="0.25">
      <c r="A14" s="1159"/>
      <c r="B14" s="1901"/>
      <c r="C14" s="1902"/>
      <c r="D14" s="717"/>
      <c r="E14" s="1898"/>
      <c r="F14" s="1162"/>
      <c r="G14" s="1163"/>
      <c r="H14" s="1487"/>
      <c r="I14" s="1481"/>
      <c r="J14" s="1481"/>
      <c r="K14" s="1062"/>
      <c r="L14" s="1062"/>
      <c r="M14" s="1062"/>
      <c r="N14" s="1420"/>
      <c r="O14" s="1420"/>
      <c r="P14" s="1420"/>
      <c r="Q14" s="1420"/>
      <c r="R14" s="1063"/>
      <c r="S14" s="1063"/>
      <c r="T14" s="1063"/>
      <c r="U14" s="1063"/>
      <c r="V14" s="1063"/>
      <c r="W14" s="1063"/>
      <c r="X14" s="1063"/>
      <c r="Y14" s="1063"/>
      <c r="Z14" s="1063"/>
      <c r="AA14" s="1063"/>
      <c r="AB14" s="1063"/>
      <c r="AC14" s="1063"/>
      <c r="AD14" s="1063"/>
      <c r="AE14" s="1063"/>
      <c r="AF14" s="1063"/>
      <c r="AG14" s="1063"/>
      <c r="AH14" s="1063"/>
      <c r="AI14" s="1063"/>
    </row>
    <row r="15" spans="1:35" s="1480" customFormat="1" ht="25" x14ac:dyDescent="0.25">
      <c r="A15" s="1159" t="s">
        <v>164</v>
      </c>
      <c r="B15" s="725" t="s">
        <v>74</v>
      </c>
      <c r="C15" s="1899" t="s">
        <v>2594</v>
      </c>
      <c r="D15" s="723" t="s">
        <v>2593</v>
      </c>
      <c r="E15" s="1900">
        <v>3.5000000000000001E-3</v>
      </c>
      <c r="F15" s="1162"/>
      <c r="G15" s="1163"/>
      <c r="H15" s="1487"/>
      <c r="I15" s="1481"/>
      <c r="J15" s="1481"/>
      <c r="K15" s="1062"/>
      <c r="L15" s="1062"/>
      <c r="M15" s="1062"/>
      <c r="N15" s="1420"/>
      <c r="O15" s="1420"/>
      <c r="P15" s="1420"/>
      <c r="Q15" s="1420"/>
      <c r="R15" s="1063"/>
      <c r="S15" s="1063"/>
      <c r="T15" s="1063"/>
      <c r="U15" s="1063"/>
      <c r="V15" s="1063"/>
      <c r="W15" s="1063"/>
      <c r="X15" s="1063"/>
      <c r="Y15" s="1063"/>
      <c r="Z15" s="1063"/>
      <c r="AA15" s="1063"/>
      <c r="AB15" s="1063"/>
      <c r="AC15" s="1063"/>
      <c r="AD15" s="1063"/>
      <c r="AE15" s="1063"/>
      <c r="AF15" s="1063"/>
      <c r="AG15" s="1063"/>
      <c r="AH15" s="1063"/>
      <c r="AI15" s="1063"/>
    </row>
    <row r="16" spans="1:35" s="1480" customFormat="1" x14ac:dyDescent="0.25">
      <c r="A16" s="1159"/>
      <c r="B16" s="1901"/>
      <c r="C16" s="1902"/>
      <c r="D16" s="717"/>
      <c r="E16" s="1898"/>
      <c r="F16" s="1162"/>
      <c r="G16" s="1163"/>
      <c r="H16" s="1487"/>
      <c r="I16" s="1481"/>
      <c r="J16" s="1481"/>
      <c r="K16" s="1062"/>
      <c r="L16" s="1062"/>
      <c r="M16" s="1062"/>
      <c r="N16" s="1420"/>
      <c r="O16" s="1420"/>
      <c r="P16" s="1420"/>
      <c r="Q16" s="1420"/>
      <c r="R16" s="1063"/>
      <c r="S16" s="1063"/>
      <c r="T16" s="1063"/>
      <c r="U16" s="1063"/>
      <c r="V16" s="1063"/>
      <c r="W16" s="1063"/>
      <c r="X16" s="1063"/>
      <c r="Y16" s="1063"/>
      <c r="Z16" s="1063"/>
      <c r="AA16" s="1063"/>
      <c r="AB16" s="1063"/>
      <c r="AC16" s="1063"/>
      <c r="AD16" s="1063"/>
      <c r="AE16" s="1063"/>
      <c r="AF16" s="1063"/>
      <c r="AG16" s="1063"/>
      <c r="AH16" s="1063"/>
      <c r="AI16" s="1063"/>
    </row>
    <row r="17" spans="1:35" s="1480" customFormat="1" ht="25" x14ac:dyDescent="0.25">
      <c r="A17" s="1159" t="s">
        <v>575</v>
      </c>
      <c r="B17" s="1903" t="s">
        <v>2595</v>
      </c>
      <c r="C17" s="1902" t="s">
        <v>2596</v>
      </c>
      <c r="D17" s="1853" t="s">
        <v>53</v>
      </c>
      <c r="E17" s="1904">
        <v>10</v>
      </c>
      <c r="F17" s="1162"/>
      <c r="G17" s="1163"/>
      <c r="H17" s="1487"/>
      <c r="I17" s="1481"/>
      <c r="J17" s="1481"/>
      <c r="K17" s="1062"/>
      <c r="L17" s="1062"/>
      <c r="M17" s="1062"/>
      <c r="N17" s="1420"/>
      <c r="O17" s="1420"/>
      <c r="P17" s="1420"/>
      <c r="Q17" s="1420"/>
      <c r="R17" s="1063"/>
      <c r="S17" s="1063"/>
      <c r="T17" s="1063"/>
      <c r="U17" s="1063"/>
      <c r="V17" s="1063"/>
      <c r="W17" s="1063"/>
      <c r="X17" s="1063"/>
      <c r="Y17" s="1063"/>
      <c r="Z17" s="1063"/>
      <c r="AA17" s="1063"/>
      <c r="AB17" s="1063"/>
      <c r="AC17" s="1063"/>
      <c r="AD17" s="1063"/>
      <c r="AE17" s="1063"/>
      <c r="AF17" s="1063"/>
      <c r="AG17" s="1063"/>
      <c r="AH17" s="1063"/>
      <c r="AI17" s="1063"/>
    </row>
    <row r="18" spans="1:35" s="1480" customFormat="1" x14ac:dyDescent="0.25">
      <c r="A18" s="1159"/>
      <c r="B18" s="1"/>
      <c r="C18" s="1160"/>
      <c r="D18" s="1"/>
      <c r="E18" s="1161"/>
      <c r="F18" s="1162"/>
      <c r="G18" s="1163"/>
      <c r="H18" s="1487"/>
      <c r="I18" s="1481"/>
      <c r="J18" s="1481"/>
      <c r="K18" s="1062"/>
      <c r="L18" s="1062"/>
      <c r="M18" s="1062"/>
      <c r="N18" s="1420"/>
      <c r="O18" s="1420"/>
      <c r="P18" s="1420"/>
      <c r="Q18" s="1420"/>
      <c r="R18" s="1063"/>
      <c r="S18" s="1063"/>
      <c r="T18" s="1063"/>
      <c r="U18" s="1063"/>
      <c r="V18" s="1063"/>
      <c r="W18" s="1063"/>
      <c r="X18" s="1063"/>
      <c r="Y18" s="1063"/>
      <c r="Z18" s="1063"/>
      <c r="AA18" s="1063"/>
      <c r="AB18" s="1063"/>
      <c r="AC18" s="1063"/>
      <c r="AD18" s="1063"/>
      <c r="AE18" s="1063"/>
      <c r="AF18" s="1063"/>
      <c r="AG18" s="1063"/>
      <c r="AH18" s="1063"/>
      <c r="AI18" s="1063"/>
    </row>
    <row r="19" spans="1:35" s="1480" customFormat="1" x14ac:dyDescent="0.25">
      <c r="A19" s="1159"/>
      <c r="B19" s="1"/>
      <c r="C19" s="1160"/>
      <c r="D19" s="1"/>
      <c r="E19" s="1161"/>
      <c r="F19" s="1162"/>
      <c r="G19" s="1163"/>
      <c r="H19" s="1487"/>
      <c r="I19" s="1481"/>
      <c r="J19" s="1481"/>
      <c r="K19" s="1062"/>
      <c r="L19" s="1062"/>
      <c r="M19" s="1062"/>
      <c r="N19" s="1420"/>
      <c r="O19" s="1420"/>
      <c r="P19" s="1420"/>
      <c r="Q19" s="1420"/>
      <c r="R19" s="1063"/>
      <c r="S19" s="1063"/>
      <c r="T19" s="1063"/>
      <c r="U19" s="1063"/>
      <c r="V19" s="1063"/>
      <c r="W19" s="1063"/>
      <c r="X19" s="1063"/>
      <c r="Y19" s="1063"/>
      <c r="Z19" s="1063"/>
      <c r="AA19" s="1063"/>
      <c r="AB19" s="1063"/>
      <c r="AC19" s="1063"/>
      <c r="AD19" s="1063"/>
      <c r="AE19" s="1063"/>
      <c r="AF19" s="1063"/>
      <c r="AG19" s="1063"/>
      <c r="AH19" s="1063"/>
      <c r="AI19" s="1063"/>
    </row>
    <row r="20" spans="1:35" s="1480" customFormat="1" ht="13" x14ac:dyDescent="0.25">
      <c r="A20" s="1905">
        <v>5.2</v>
      </c>
      <c r="B20" s="1488"/>
      <c r="C20" s="1906" t="s">
        <v>1884</v>
      </c>
      <c r="D20" s="1488"/>
      <c r="E20" s="1489"/>
      <c r="F20" s="1907"/>
      <c r="G20" s="1490"/>
      <c r="H20" s="1487"/>
      <c r="I20" s="1481"/>
      <c r="J20" s="1481"/>
      <c r="K20" s="1062"/>
      <c r="L20" s="1062"/>
      <c r="M20" s="1062"/>
      <c r="N20" s="1420"/>
      <c r="O20" s="1420"/>
      <c r="P20" s="1420"/>
      <c r="Q20" s="1420"/>
      <c r="R20" s="1063"/>
      <c r="S20" s="1063"/>
      <c r="T20" s="1063"/>
      <c r="U20" s="1063"/>
      <c r="V20" s="1063"/>
      <c r="W20" s="1063"/>
      <c r="X20" s="1063"/>
      <c r="Y20" s="1063"/>
      <c r="Z20" s="1063"/>
      <c r="AA20" s="1063"/>
      <c r="AB20" s="1063"/>
      <c r="AC20" s="1063"/>
      <c r="AD20" s="1063"/>
      <c r="AE20" s="1063"/>
      <c r="AF20" s="1063"/>
      <c r="AG20" s="1063"/>
      <c r="AH20" s="1063"/>
      <c r="AI20" s="1063"/>
    </row>
    <row r="21" spans="1:35" s="1480" customFormat="1" x14ac:dyDescent="0.25">
      <c r="A21" s="1908"/>
      <c r="B21" s="1488"/>
      <c r="C21" s="1857"/>
      <c r="D21" s="1488"/>
      <c r="E21" s="1489"/>
      <c r="F21" s="1907"/>
      <c r="G21" s="1490"/>
      <c r="H21" s="1487"/>
      <c r="I21" s="1481"/>
      <c r="J21" s="1481"/>
      <c r="K21" s="1062"/>
      <c r="L21" s="1062"/>
      <c r="M21" s="1062"/>
      <c r="N21" s="1420"/>
      <c r="O21" s="1420"/>
      <c r="P21" s="1420"/>
      <c r="Q21" s="1420"/>
      <c r="R21" s="1063"/>
      <c r="S21" s="1063"/>
      <c r="T21" s="1063"/>
      <c r="U21" s="1063"/>
      <c r="V21" s="1063"/>
      <c r="W21" s="1063"/>
      <c r="X21" s="1063"/>
      <c r="Y21" s="1063"/>
      <c r="Z21" s="1063"/>
      <c r="AA21" s="1063"/>
      <c r="AB21" s="1063"/>
      <c r="AC21" s="1063"/>
      <c r="AD21" s="1063"/>
      <c r="AE21" s="1063"/>
      <c r="AF21" s="1063"/>
      <c r="AG21" s="1063"/>
      <c r="AH21" s="1063"/>
      <c r="AI21" s="1063"/>
    </row>
    <row r="22" spans="1:35" s="1480" customFormat="1" ht="13" x14ac:dyDescent="0.25">
      <c r="A22" s="1909" t="s">
        <v>1892</v>
      </c>
      <c r="B22" s="1910" t="s">
        <v>18</v>
      </c>
      <c r="C22" s="1909" t="s">
        <v>1885</v>
      </c>
      <c r="D22" s="1911"/>
      <c r="E22" s="1912"/>
      <c r="F22" s="1907"/>
      <c r="G22" s="1490"/>
      <c r="H22" s="1487"/>
      <c r="I22" s="1481"/>
      <c r="J22" s="1481"/>
      <c r="K22" s="1062"/>
      <c r="L22" s="1062"/>
      <c r="M22" s="1062"/>
      <c r="N22" s="1420"/>
      <c r="O22" s="1420"/>
      <c r="P22" s="1420"/>
      <c r="Q22" s="1420"/>
      <c r="R22" s="1063"/>
      <c r="S22" s="1063"/>
      <c r="T22" s="1063"/>
      <c r="U22" s="1063"/>
      <c r="V22" s="1063"/>
      <c r="W22" s="1063"/>
      <c r="X22" s="1063"/>
      <c r="Y22" s="1063"/>
      <c r="Z22" s="1063"/>
      <c r="AA22" s="1063"/>
      <c r="AB22" s="1063"/>
      <c r="AC22" s="1063"/>
      <c r="AD22" s="1063"/>
      <c r="AE22" s="1063"/>
      <c r="AF22" s="1063"/>
      <c r="AG22" s="1063"/>
      <c r="AH22" s="1063"/>
      <c r="AI22" s="1063"/>
    </row>
    <row r="23" spans="1:35" s="1480" customFormat="1" x14ac:dyDescent="0.25">
      <c r="A23" s="1159"/>
      <c r="B23" s="1"/>
      <c r="C23" s="1160"/>
      <c r="D23" s="1"/>
      <c r="E23" s="1161"/>
      <c r="F23" s="1162"/>
      <c r="G23" s="1163"/>
      <c r="H23" s="1487"/>
      <c r="I23" s="1481"/>
      <c r="J23" s="1481"/>
      <c r="K23" s="1062"/>
      <c r="L23" s="1062"/>
      <c r="M23" s="1062"/>
      <c r="N23" s="1420"/>
      <c r="O23" s="1420"/>
      <c r="P23" s="1420"/>
      <c r="Q23" s="1420"/>
      <c r="R23" s="1063"/>
      <c r="S23" s="1063"/>
      <c r="T23" s="1063"/>
      <c r="U23" s="1063"/>
      <c r="V23" s="1063"/>
      <c r="W23" s="1063"/>
      <c r="X23" s="1063"/>
      <c r="Y23" s="1063"/>
      <c r="Z23" s="1063"/>
      <c r="AA23" s="1063"/>
      <c r="AB23" s="1063"/>
      <c r="AC23" s="1063"/>
      <c r="AD23" s="1063"/>
      <c r="AE23" s="1063"/>
      <c r="AF23" s="1063"/>
      <c r="AG23" s="1063"/>
      <c r="AH23" s="1063"/>
      <c r="AI23" s="1063"/>
    </row>
    <row r="24" spans="1:35" s="1480" customFormat="1" ht="50" x14ac:dyDescent="0.25">
      <c r="A24" s="1913" t="s">
        <v>1893</v>
      </c>
      <c r="B24" s="1914" t="s">
        <v>1886</v>
      </c>
      <c r="C24" s="1491" t="s">
        <v>1887</v>
      </c>
      <c r="D24" s="1911" t="s">
        <v>50</v>
      </c>
      <c r="E24" s="1915">
        <v>150</v>
      </c>
      <c r="F24" s="1162"/>
      <c r="G24" s="1163"/>
      <c r="H24" s="1487"/>
      <c r="I24" s="1481"/>
      <c r="J24" s="1481"/>
      <c r="K24" s="1062"/>
      <c r="L24" s="1062"/>
      <c r="M24" s="1062"/>
      <c r="N24" s="1420"/>
      <c r="O24" s="1420"/>
      <c r="P24" s="1420"/>
      <c r="Q24" s="1420"/>
      <c r="R24" s="1063"/>
      <c r="S24" s="1063"/>
      <c r="T24" s="1063"/>
      <c r="U24" s="1063"/>
      <c r="V24" s="1063"/>
      <c r="W24" s="1063"/>
      <c r="X24" s="1063"/>
      <c r="Y24" s="1063"/>
      <c r="Z24" s="1063"/>
      <c r="AA24" s="1063"/>
      <c r="AB24" s="1063"/>
      <c r="AC24" s="1063"/>
      <c r="AD24" s="1063"/>
      <c r="AE24" s="1063"/>
      <c r="AF24" s="1063"/>
      <c r="AG24" s="1063"/>
      <c r="AH24" s="1063"/>
      <c r="AI24" s="1063"/>
    </row>
    <row r="25" spans="1:35" s="1480" customFormat="1" x14ac:dyDescent="0.25">
      <c r="A25" s="1159"/>
      <c r="B25" s="1"/>
      <c r="C25" s="1160"/>
      <c r="D25" s="1"/>
      <c r="E25" s="1161"/>
      <c r="F25" s="1162"/>
      <c r="G25" s="1163"/>
      <c r="H25" s="1487"/>
      <c r="I25" s="1481"/>
      <c r="J25" s="1481"/>
      <c r="K25" s="1062"/>
      <c r="L25" s="1062"/>
      <c r="M25" s="1062"/>
      <c r="N25" s="1420"/>
      <c r="O25" s="1420"/>
      <c r="P25" s="1420"/>
      <c r="Q25" s="1420"/>
      <c r="R25" s="1063"/>
      <c r="S25" s="1063"/>
      <c r="T25" s="1063"/>
      <c r="U25" s="1063"/>
      <c r="V25" s="1063"/>
      <c r="W25" s="1063"/>
      <c r="X25" s="1063"/>
      <c r="Y25" s="1063"/>
      <c r="Z25" s="1063"/>
      <c r="AA25" s="1063"/>
      <c r="AB25" s="1063"/>
      <c r="AC25" s="1063"/>
      <c r="AD25" s="1063"/>
      <c r="AE25" s="1063"/>
      <c r="AF25" s="1063"/>
      <c r="AG25" s="1063"/>
      <c r="AH25" s="1063"/>
      <c r="AI25" s="1063"/>
    </row>
    <row r="26" spans="1:35" s="1480" customFormat="1" x14ac:dyDescent="0.25">
      <c r="A26" s="1492" t="s">
        <v>1895</v>
      </c>
      <c r="B26" s="1493" t="s">
        <v>1888</v>
      </c>
      <c r="C26" s="1494" t="s">
        <v>1889</v>
      </c>
      <c r="D26" s="632" t="s">
        <v>50</v>
      </c>
      <c r="E26" s="1495">
        <v>20</v>
      </c>
      <c r="F26" s="1162"/>
      <c r="G26" s="1163"/>
      <c r="H26" s="1487"/>
      <c r="I26" s="1481"/>
      <c r="J26" s="1481"/>
      <c r="K26" s="1062"/>
      <c r="L26" s="1062"/>
      <c r="M26" s="1062"/>
      <c r="N26" s="1420"/>
      <c r="O26" s="1420"/>
      <c r="P26" s="1420"/>
      <c r="Q26" s="1420"/>
      <c r="R26" s="1063"/>
      <c r="S26" s="1063"/>
      <c r="T26" s="1063"/>
      <c r="U26" s="1063"/>
      <c r="V26" s="1063"/>
      <c r="W26" s="1063"/>
      <c r="X26" s="1063"/>
      <c r="Y26" s="1063"/>
      <c r="Z26" s="1063"/>
      <c r="AA26" s="1063"/>
      <c r="AB26" s="1063"/>
      <c r="AC26" s="1063"/>
      <c r="AD26" s="1063"/>
      <c r="AE26" s="1063"/>
      <c r="AF26" s="1063"/>
      <c r="AG26" s="1063"/>
      <c r="AH26" s="1063"/>
      <c r="AI26" s="1063"/>
    </row>
    <row r="27" spans="1:35" s="1480" customFormat="1" x14ac:dyDescent="0.25">
      <c r="A27" s="1159"/>
      <c r="B27" s="1"/>
      <c r="C27" s="1160"/>
      <c r="D27" s="1"/>
      <c r="E27" s="1161"/>
      <c r="F27" s="1162"/>
      <c r="G27" s="1163"/>
      <c r="H27" s="1487"/>
      <c r="I27" s="1481"/>
      <c r="J27" s="1481"/>
      <c r="K27" s="1062"/>
      <c r="L27" s="1062"/>
      <c r="M27" s="1062"/>
      <c r="N27" s="1420"/>
      <c r="O27" s="1420"/>
      <c r="P27" s="1420"/>
      <c r="Q27" s="1420"/>
      <c r="R27" s="1063"/>
      <c r="S27" s="1063"/>
      <c r="T27" s="1063"/>
      <c r="U27" s="1063"/>
      <c r="V27" s="1063"/>
      <c r="W27" s="1063"/>
      <c r="X27" s="1063"/>
      <c r="Y27" s="1063"/>
      <c r="Z27" s="1063"/>
      <c r="AA27" s="1063"/>
      <c r="AB27" s="1063"/>
      <c r="AC27" s="1063"/>
      <c r="AD27" s="1063"/>
      <c r="AE27" s="1063"/>
      <c r="AF27" s="1063"/>
      <c r="AG27" s="1063"/>
      <c r="AH27" s="1063"/>
      <c r="AI27" s="1063"/>
    </row>
    <row r="28" spans="1:35" s="1480" customFormat="1" ht="25" x14ac:dyDescent="0.25">
      <c r="A28" s="1492" t="s">
        <v>1896</v>
      </c>
      <c r="B28" s="1493" t="s">
        <v>276</v>
      </c>
      <c r="C28" s="1494" t="s">
        <v>1890</v>
      </c>
      <c r="D28" s="632" t="s">
        <v>50</v>
      </c>
      <c r="E28" s="1495">
        <v>15</v>
      </c>
      <c r="F28" s="1162"/>
      <c r="G28" s="1163"/>
      <c r="H28" s="1487"/>
      <c r="I28" s="1481"/>
      <c r="J28" s="1481"/>
      <c r="K28" s="1062"/>
      <c r="L28" s="1062"/>
      <c r="M28" s="1062"/>
      <c r="N28" s="1420"/>
      <c r="O28" s="1420"/>
      <c r="P28" s="1420"/>
      <c r="Q28" s="1420"/>
      <c r="R28" s="1063"/>
      <c r="S28" s="1063"/>
      <c r="T28" s="1063"/>
      <c r="U28" s="1063"/>
      <c r="V28" s="1063"/>
      <c r="W28" s="1063"/>
      <c r="X28" s="1063"/>
      <c r="Y28" s="1063"/>
      <c r="Z28" s="1063"/>
      <c r="AA28" s="1063"/>
      <c r="AB28" s="1063"/>
      <c r="AC28" s="1063"/>
      <c r="AD28" s="1063"/>
      <c r="AE28" s="1063"/>
      <c r="AF28" s="1063"/>
      <c r="AG28" s="1063"/>
      <c r="AH28" s="1063"/>
      <c r="AI28" s="1063"/>
    </row>
    <row r="29" spans="1:35" s="1480" customFormat="1" x14ac:dyDescent="0.25">
      <c r="A29" s="1159"/>
      <c r="B29" s="1"/>
      <c r="C29" s="1160"/>
      <c r="D29" s="1"/>
      <c r="E29" s="1161"/>
      <c r="F29" s="1162"/>
      <c r="G29" s="1163"/>
      <c r="H29" s="1487"/>
      <c r="I29" s="1481"/>
      <c r="J29" s="1481"/>
      <c r="K29" s="1062"/>
      <c r="L29" s="1062"/>
      <c r="M29" s="1062"/>
      <c r="N29" s="1420"/>
      <c r="O29" s="1420"/>
      <c r="P29" s="1420"/>
      <c r="Q29" s="1420"/>
      <c r="R29" s="1063"/>
      <c r="S29" s="1063"/>
      <c r="T29" s="1063"/>
      <c r="U29" s="1063"/>
      <c r="V29" s="1063"/>
      <c r="W29" s="1063"/>
      <c r="X29" s="1063"/>
      <c r="Y29" s="1063"/>
      <c r="Z29" s="1063"/>
      <c r="AA29" s="1063"/>
      <c r="AB29" s="1063"/>
      <c r="AC29" s="1063"/>
      <c r="AD29" s="1063"/>
      <c r="AE29" s="1063"/>
      <c r="AF29" s="1063"/>
      <c r="AG29" s="1063"/>
      <c r="AH29" s="1063"/>
      <c r="AI29" s="1063"/>
    </row>
    <row r="30" spans="1:35" s="1480" customFormat="1" ht="37.5" x14ac:dyDescent="0.25">
      <c r="A30" s="1492" t="s">
        <v>2597</v>
      </c>
      <c r="B30" s="1493"/>
      <c r="C30" s="1494" t="s">
        <v>1891</v>
      </c>
      <c r="D30" s="632" t="s">
        <v>50</v>
      </c>
      <c r="E30" s="1495">
        <v>15</v>
      </c>
      <c r="F30" s="1162"/>
      <c r="G30" s="1163"/>
      <c r="H30" s="1487"/>
      <c r="I30" s="1481"/>
      <c r="J30" s="1481"/>
      <c r="K30" s="1062"/>
      <c r="L30" s="1062"/>
      <c r="M30" s="1062"/>
      <c r="N30" s="1420"/>
      <c r="O30" s="1420"/>
      <c r="P30" s="1420"/>
      <c r="Q30" s="1420"/>
      <c r="R30" s="1063"/>
      <c r="S30" s="1063"/>
      <c r="T30" s="1063"/>
      <c r="U30" s="1063"/>
      <c r="V30" s="1063"/>
      <c r="W30" s="1063"/>
      <c r="X30" s="1063"/>
      <c r="Y30" s="1063"/>
      <c r="Z30" s="1063"/>
      <c r="AA30" s="1063"/>
      <c r="AB30" s="1063"/>
      <c r="AC30" s="1063"/>
      <c r="AD30" s="1063"/>
      <c r="AE30" s="1063"/>
      <c r="AF30" s="1063"/>
      <c r="AG30" s="1063"/>
      <c r="AH30" s="1063"/>
      <c r="AI30" s="1063"/>
    </row>
    <row r="31" spans="1:35" s="1480" customFormat="1" x14ac:dyDescent="0.25">
      <c r="A31" s="1492"/>
      <c r="B31" s="1493"/>
      <c r="C31" s="1494"/>
      <c r="D31" s="632"/>
      <c r="E31" s="1495"/>
      <c r="F31" s="1162"/>
      <c r="G31" s="1163"/>
      <c r="H31" s="1487"/>
      <c r="I31" s="1481"/>
      <c r="J31" s="1481"/>
      <c r="K31" s="1062"/>
      <c r="L31" s="1062"/>
      <c r="M31" s="1062"/>
      <c r="N31" s="1420"/>
      <c r="O31" s="1420"/>
      <c r="P31" s="1420"/>
      <c r="Q31" s="1420"/>
      <c r="R31" s="1063"/>
      <c r="S31" s="1063"/>
      <c r="T31" s="1063"/>
      <c r="U31" s="1063"/>
      <c r="V31" s="1063"/>
      <c r="W31" s="1063"/>
      <c r="X31" s="1063"/>
      <c r="Y31" s="1063"/>
      <c r="Z31" s="1063"/>
      <c r="AA31" s="1063"/>
      <c r="AB31" s="1063"/>
      <c r="AC31" s="1063"/>
      <c r="AD31" s="1063"/>
      <c r="AE31" s="1063"/>
      <c r="AF31" s="1063"/>
      <c r="AG31" s="1063"/>
      <c r="AH31" s="1063"/>
      <c r="AI31" s="1063"/>
    </row>
    <row r="32" spans="1:35" s="1480" customFormat="1" ht="26" x14ac:dyDescent="0.25">
      <c r="A32" s="1159" t="s">
        <v>519</v>
      </c>
      <c r="B32" s="1858"/>
      <c r="C32" s="77" t="s">
        <v>2720</v>
      </c>
      <c r="D32" s="197"/>
      <c r="E32" s="315"/>
      <c r="F32" s="1162"/>
      <c r="G32" s="1163"/>
      <c r="H32" s="1487"/>
      <c r="I32" s="1481"/>
      <c r="J32" s="1481"/>
      <c r="K32" s="1062"/>
      <c r="L32" s="1062"/>
      <c r="M32" s="1062"/>
      <c r="N32" s="1420"/>
      <c r="O32" s="1420"/>
      <c r="P32" s="1420"/>
      <c r="Q32" s="1420"/>
      <c r="R32" s="1063"/>
      <c r="S32" s="1063"/>
      <c r="T32" s="1063"/>
      <c r="U32" s="1063"/>
      <c r="V32" s="1063"/>
      <c r="W32" s="1063"/>
      <c r="X32" s="1063"/>
      <c r="Y32" s="1063"/>
      <c r="Z32" s="1063"/>
      <c r="AA32" s="1063"/>
      <c r="AB32" s="1063"/>
      <c r="AC32" s="1063"/>
      <c r="AD32" s="1063"/>
      <c r="AE32" s="1063"/>
      <c r="AF32" s="1063"/>
      <c r="AG32" s="1063"/>
      <c r="AH32" s="1063"/>
      <c r="AI32" s="1063"/>
    </row>
    <row r="33" spans="1:35" s="1480" customFormat="1" ht="13" x14ac:dyDescent="0.25">
      <c r="A33" s="1159"/>
      <c r="B33" s="1"/>
      <c r="C33" s="18"/>
      <c r="D33" s="1"/>
      <c r="E33" s="1916"/>
      <c r="F33" s="1162"/>
      <c r="G33" s="1163"/>
      <c r="H33" s="1487"/>
      <c r="I33" s="1481"/>
      <c r="J33" s="1481"/>
      <c r="K33" s="1062"/>
      <c r="L33" s="1062"/>
      <c r="M33" s="1062"/>
      <c r="N33" s="1420"/>
      <c r="O33" s="1420"/>
      <c r="P33" s="1420"/>
      <c r="Q33" s="1420"/>
      <c r="R33" s="1063"/>
      <c r="S33" s="1063"/>
      <c r="T33" s="1063"/>
      <c r="U33" s="1063"/>
      <c r="V33" s="1063"/>
      <c r="W33" s="1063"/>
      <c r="X33" s="1063"/>
      <c r="Y33" s="1063"/>
      <c r="Z33" s="1063"/>
      <c r="AA33" s="1063"/>
      <c r="AB33" s="1063"/>
      <c r="AC33" s="1063"/>
      <c r="AD33" s="1063"/>
      <c r="AE33" s="1063"/>
      <c r="AF33" s="1063"/>
      <c r="AG33" s="1063"/>
      <c r="AH33" s="1063"/>
      <c r="AI33" s="1063"/>
    </row>
    <row r="34" spans="1:35" s="1480" customFormat="1" ht="25" x14ac:dyDescent="0.25">
      <c r="A34" s="1159"/>
      <c r="B34" s="1858" t="s">
        <v>882</v>
      </c>
      <c r="C34" s="77" t="s">
        <v>2598</v>
      </c>
      <c r="D34" s="197"/>
      <c r="E34" s="315"/>
      <c r="F34" s="1162"/>
      <c r="G34" s="1163"/>
      <c r="H34" s="1487"/>
      <c r="I34" s="1481"/>
      <c r="J34" s="1481"/>
      <c r="K34" s="1062"/>
      <c r="L34" s="1062"/>
      <c r="M34" s="1062"/>
      <c r="N34" s="1420"/>
      <c r="O34" s="1420"/>
      <c r="P34" s="1420"/>
      <c r="Q34" s="1420"/>
      <c r="R34" s="1063"/>
      <c r="S34" s="1063"/>
      <c r="T34" s="1063"/>
      <c r="U34" s="1063"/>
      <c r="V34" s="1063"/>
      <c r="W34" s="1063"/>
      <c r="X34" s="1063"/>
      <c r="Y34" s="1063"/>
      <c r="Z34" s="1063"/>
      <c r="AA34" s="1063"/>
      <c r="AB34" s="1063"/>
      <c r="AC34" s="1063"/>
      <c r="AD34" s="1063"/>
      <c r="AE34" s="1063"/>
      <c r="AF34" s="1063"/>
      <c r="AG34" s="1063"/>
      <c r="AH34" s="1063"/>
      <c r="AI34" s="1063"/>
    </row>
    <row r="35" spans="1:35" s="1480" customFormat="1" ht="13" x14ac:dyDescent="0.25">
      <c r="A35" s="1159"/>
      <c r="B35" s="1858"/>
      <c r="C35" s="77"/>
      <c r="D35" s="197"/>
      <c r="E35" s="315"/>
      <c r="F35" s="1162"/>
      <c r="G35" s="1163"/>
      <c r="H35" s="1487"/>
      <c r="I35" s="1481"/>
      <c r="J35" s="1481"/>
      <c r="K35" s="1062"/>
      <c r="L35" s="1062"/>
      <c r="M35" s="1062"/>
      <c r="N35" s="1420"/>
      <c r="O35" s="1420"/>
      <c r="P35" s="1420"/>
      <c r="Q35" s="1420"/>
      <c r="R35" s="1063"/>
      <c r="S35" s="1063"/>
      <c r="T35" s="1063"/>
      <c r="U35" s="1063"/>
      <c r="V35" s="1063"/>
      <c r="W35" s="1063"/>
      <c r="X35" s="1063"/>
      <c r="Y35" s="1063"/>
      <c r="Z35" s="1063"/>
      <c r="AA35" s="1063"/>
      <c r="AB35" s="1063"/>
      <c r="AC35" s="1063"/>
      <c r="AD35" s="1063"/>
      <c r="AE35" s="1063"/>
      <c r="AF35" s="1063"/>
      <c r="AG35" s="1063"/>
      <c r="AH35" s="1063"/>
      <c r="AI35" s="1063"/>
    </row>
    <row r="36" spans="1:35" s="1480" customFormat="1" ht="13" x14ac:dyDescent="0.25">
      <c r="A36" s="1159" t="s">
        <v>2599</v>
      </c>
      <c r="B36" s="1858"/>
      <c r="C36" s="77" t="s">
        <v>2600</v>
      </c>
      <c r="D36" s="866"/>
      <c r="E36" s="1499"/>
      <c r="F36" s="1162"/>
      <c r="G36" s="1163"/>
      <c r="H36" s="1487"/>
      <c r="I36" s="1481"/>
      <c r="J36" s="1481"/>
      <c r="K36" s="1062"/>
      <c r="L36" s="1062"/>
      <c r="M36" s="1062"/>
      <c r="N36" s="1420"/>
      <c r="O36" s="1420"/>
      <c r="P36" s="1420"/>
      <c r="Q36" s="1420"/>
      <c r="R36" s="1063"/>
      <c r="S36" s="1063"/>
      <c r="T36" s="1063"/>
      <c r="U36" s="1063"/>
      <c r="V36" s="1063"/>
      <c r="W36" s="1063"/>
      <c r="X36" s="1063"/>
      <c r="Y36" s="1063"/>
      <c r="Z36" s="1063"/>
      <c r="AA36" s="1063"/>
      <c r="AB36" s="1063"/>
      <c r="AC36" s="1063"/>
      <c r="AD36" s="1063"/>
      <c r="AE36" s="1063"/>
      <c r="AF36" s="1063"/>
      <c r="AG36" s="1063"/>
      <c r="AH36" s="1063"/>
      <c r="AI36" s="1063"/>
    </row>
    <row r="37" spans="1:35" s="1480" customFormat="1" x14ac:dyDescent="0.25">
      <c r="A37" s="1159"/>
      <c r="B37" s="900"/>
      <c r="C37" s="196"/>
      <c r="D37" s="866"/>
      <c r="E37" s="1499"/>
      <c r="F37" s="1162"/>
      <c r="G37" s="1163"/>
      <c r="H37" s="1487"/>
      <c r="I37" s="1481"/>
      <c r="J37" s="1481"/>
      <c r="K37" s="1062"/>
      <c r="L37" s="1062"/>
      <c r="M37" s="1062"/>
      <c r="N37" s="1420"/>
      <c r="O37" s="1420"/>
      <c r="P37" s="1420"/>
      <c r="Q37" s="1420"/>
      <c r="R37" s="1063"/>
      <c r="S37" s="1063"/>
      <c r="T37" s="1063"/>
      <c r="U37" s="1063"/>
      <c r="V37" s="1063"/>
      <c r="W37" s="1063"/>
      <c r="X37" s="1063"/>
      <c r="Y37" s="1063"/>
      <c r="Z37" s="1063"/>
      <c r="AA37" s="1063"/>
      <c r="AB37" s="1063"/>
      <c r="AC37" s="1063"/>
      <c r="AD37" s="1063"/>
      <c r="AE37" s="1063"/>
      <c r="AF37" s="1063"/>
      <c r="AG37" s="1063"/>
      <c r="AH37" s="1063"/>
      <c r="AI37" s="1063"/>
    </row>
    <row r="38" spans="1:35" s="1480" customFormat="1" x14ac:dyDescent="0.25">
      <c r="A38" s="1159" t="s">
        <v>2601</v>
      </c>
      <c r="B38" s="900" t="s">
        <v>67</v>
      </c>
      <c r="C38" s="196" t="s">
        <v>2602</v>
      </c>
      <c r="D38" s="866" t="s">
        <v>50</v>
      </c>
      <c r="E38" s="315">
        <f>ROUNDUP(((6.1*6.1*0.05)*1.15),0)</f>
        <v>3</v>
      </c>
      <c r="F38" s="1162"/>
      <c r="G38" s="1163"/>
      <c r="H38" s="1487"/>
      <c r="I38" s="1481"/>
      <c r="J38" s="1481"/>
      <c r="K38" s="1062"/>
      <c r="L38" s="1062"/>
      <c r="M38" s="1062"/>
      <c r="N38" s="1420"/>
      <c r="O38" s="1420"/>
      <c r="P38" s="1420"/>
      <c r="Q38" s="1420"/>
      <c r="R38" s="1063"/>
      <c r="S38" s="1063"/>
      <c r="T38" s="1063"/>
      <c r="U38" s="1063"/>
      <c r="V38" s="1063"/>
      <c r="W38" s="1063"/>
      <c r="X38" s="1063"/>
      <c r="Y38" s="1063"/>
      <c r="Z38" s="1063"/>
      <c r="AA38" s="1063"/>
      <c r="AB38" s="1063"/>
      <c r="AC38" s="1063"/>
      <c r="AD38" s="1063"/>
      <c r="AE38" s="1063"/>
      <c r="AF38" s="1063"/>
      <c r="AG38" s="1063"/>
      <c r="AH38" s="1063"/>
      <c r="AI38" s="1063"/>
    </row>
    <row r="39" spans="1:35" s="1480" customFormat="1" x14ac:dyDescent="0.25">
      <c r="A39" s="1159"/>
      <c r="B39" s="900"/>
      <c r="C39" s="196"/>
      <c r="D39" s="866"/>
      <c r="E39" s="315"/>
      <c r="F39" s="1162"/>
      <c r="G39" s="1163"/>
      <c r="H39" s="1487"/>
      <c r="I39" s="1481"/>
      <c r="J39" s="1481"/>
      <c r="K39" s="1062"/>
      <c r="L39" s="1062"/>
      <c r="M39" s="1062"/>
      <c r="N39" s="1420"/>
      <c r="O39" s="1420"/>
      <c r="P39" s="1420"/>
      <c r="Q39" s="1420"/>
      <c r="R39" s="1063"/>
      <c r="S39" s="1063"/>
      <c r="T39" s="1063"/>
      <c r="U39" s="1063"/>
      <c r="V39" s="1063"/>
      <c r="W39" s="1063"/>
      <c r="X39" s="1063"/>
      <c r="Y39" s="1063"/>
      <c r="Z39" s="1063"/>
      <c r="AA39" s="1063"/>
      <c r="AB39" s="1063"/>
      <c r="AC39" s="1063"/>
      <c r="AD39" s="1063"/>
      <c r="AE39" s="1063"/>
      <c r="AF39" s="1063"/>
      <c r="AG39" s="1063"/>
      <c r="AH39" s="1063"/>
      <c r="AI39" s="1063"/>
    </row>
    <row r="40" spans="1:35" s="1480" customFormat="1" ht="25" x14ac:dyDescent="0.25">
      <c r="A40" s="1159" t="s">
        <v>2603</v>
      </c>
      <c r="B40" s="900" t="s">
        <v>41</v>
      </c>
      <c r="C40" s="196" t="s">
        <v>2604</v>
      </c>
      <c r="D40" s="866" t="s">
        <v>50</v>
      </c>
      <c r="E40" s="1679">
        <f>ROUNDUP(((K40)*1.1),1)</f>
        <v>0</v>
      </c>
      <c r="F40" s="1162"/>
      <c r="G40" s="1163"/>
      <c r="H40" s="1487"/>
      <c r="I40" s="1481"/>
      <c r="J40" s="1481"/>
      <c r="K40" s="1062"/>
      <c r="L40" s="1062"/>
      <c r="M40" s="1062"/>
      <c r="N40" s="1420"/>
      <c r="O40" s="1420"/>
      <c r="P40" s="1420"/>
      <c r="Q40" s="1420"/>
      <c r="R40" s="1063"/>
      <c r="S40" s="1063"/>
      <c r="T40" s="1063"/>
      <c r="U40" s="1063"/>
      <c r="V40" s="1063"/>
      <c r="W40" s="1063"/>
      <c r="X40" s="1063"/>
      <c r="Y40" s="1063"/>
      <c r="Z40" s="1063"/>
      <c r="AA40" s="1063"/>
      <c r="AB40" s="1063"/>
      <c r="AC40" s="1063"/>
      <c r="AD40" s="1063"/>
      <c r="AE40" s="1063"/>
      <c r="AF40" s="1063"/>
      <c r="AG40" s="1063"/>
      <c r="AH40" s="1063"/>
      <c r="AI40" s="1063"/>
    </row>
    <row r="41" spans="1:35" s="1480" customFormat="1" x14ac:dyDescent="0.25">
      <c r="A41" s="1159"/>
      <c r="B41" s="900"/>
      <c r="C41" s="196"/>
      <c r="D41" s="866"/>
      <c r="E41" s="315"/>
      <c r="F41" s="1162"/>
      <c r="G41" s="1163"/>
      <c r="H41" s="1487"/>
      <c r="I41" s="1481"/>
      <c r="J41" s="1481"/>
      <c r="K41" s="1062"/>
      <c r="L41" s="1062"/>
      <c r="M41" s="1062"/>
      <c r="N41" s="1420"/>
      <c r="O41" s="1420"/>
      <c r="P41" s="1420"/>
      <c r="Q41" s="1420"/>
      <c r="R41" s="1063"/>
      <c r="S41" s="1063"/>
      <c r="T41" s="1063"/>
      <c r="U41" s="1063"/>
      <c r="V41" s="1063"/>
      <c r="W41" s="1063"/>
      <c r="X41" s="1063"/>
      <c r="Y41" s="1063"/>
      <c r="Z41" s="1063"/>
      <c r="AA41" s="1063"/>
      <c r="AB41" s="1063"/>
      <c r="AC41" s="1063"/>
      <c r="AD41" s="1063"/>
      <c r="AE41" s="1063"/>
      <c r="AF41" s="1063"/>
      <c r="AG41" s="1063"/>
      <c r="AH41" s="1063"/>
      <c r="AI41" s="1063"/>
    </row>
    <row r="42" spans="1:35" s="1480" customFormat="1" ht="13" x14ac:dyDescent="0.25">
      <c r="A42" s="1159" t="s">
        <v>2605</v>
      </c>
      <c r="B42" s="866"/>
      <c r="C42" s="220" t="s">
        <v>2606</v>
      </c>
      <c r="D42" s="866"/>
      <c r="E42" s="315"/>
      <c r="F42" s="1162"/>
      <c r="G42" s="1163"/>
      <c r="H42" s="1487"/>
      <c r="I42" s="1481"/>
      <c r="J42" s="1481"/>
      <c r="K42" s="1062"/>
      <c r="L42" s="1062"/>
      <c r="M42" s="1062"/>
      <c r="N42" s="1420"/>
      <c r="O42" s="1420"/>
      <c r="P42" s="1420"/>
      <c r="Q42" s="1420"/>
      <c r="R42" s="1063"/>
      <c r="S42" s="1063"/>
      <c r="T42" s="1063"/>
      <c r="U42" s="1063"/>
      <c r="V42" s="1063"/>
      <c r="W42" s="1063"/>
      <c r="X42" s="1063"/>
      <c r="Y42" s="1063"/>
      <c r="Z42" s="1063"/>
      <c r="AA42" s="1063"/>
      <c r="AB42" s="1063"/>
      <c r="AC42" s="1063"/>
      <c r="AD42" s="1063"/>
      <c r="AE42" s="1063"/>
      <c r="AF42" s="1063"/>
      <c r="AG42" s="1063"/>
      <c r="AH42" s="1063"/>
      <c r="AI42" s="1063"/>
    </row>
    <row r="43" spans="1:35" s="1480" customFormat="1" x14ac:dyDescent="0.25">
      <c r="A43" s="1159"/>
      <c r="B43" s="900"/>
      <c r="C43" s="196"/>
      <c r="D43" s="866"/>
      <c r="E43" s="315"/>
      <c r="F43" s="1162"/>
      <c r="G43" s="1163"/>
      <c r="H43" s="1487"/>
      <c r="I43" s="1481"/>
      <c r="J43" s="1481"/>
      <c r="K43" s="1062"/>
      <c r="L43" s="1062"/>
      <c r="M43" s="1062"/>
      <c r="N43" s="1420"/>
      <c r="O43" s="1420"/>
      <c r="P43" s="1420"/>
      <c r="Q43" s="1420"/>
      <c r="R43" s="1063"/>
      <c r="S43" s="1063"/>
      <c r="T43" s="1063"/>
      <c r="U43" s="1063"/>
      <c r="V43" s="1063"/>
      <c r="W43" s="1063"/>
      <c r="X43" s="1063"/>
      <c r="Y43" s="1063"/>
      <c r="Z43" s="1063"/>
      <c r="AA43" s="1063"/>
      <c r="AB43" s="1063"/>
      <c r="AC43" s="1063"/>
      <c r="AD43" s="1063"/>
      <c r="AE43" s="1063"/>
      <c r="AF43" s="1063"/>
      <c r="AG43" s="1063"/>
      <c r="AH43" s="1063"/>
      <c r="AI43" s="1063"/>
    </row>
    <row r="44" spans="1:35" s="1480" customFormat="1" ht="37.5" x14ac:dyDescent="0.25">
      <c r="A44" s="1159"/>
      <c r="B44" s="900"/>
      <c r="C44" s="1657" t="s">
        <v>1897</v>
      </c>
      <c r="D44" s="866"/>
      <c r="E44" s="315"/>
      <c r="F44" s="1162"/>
      <c r="G44" s="1163"/>
      <c r="H44" s="1487"/>
      <c r="I44" s="1481"/>
      <c r="J44" s="1481"/>
      <c r="K44" s="1062"/>
      <c r="L44" s="1062"/>
      <c r="M44" s="1062"/>
      <c r="N44" s="1420"/>
      <c r="O44" s="1420"/>
      <c r="P44" s="1420"/>
      <c r="Q44" s="1420"/>
      <c r="R44" s="1063"/>
      <c r="S44" s="1063"/>
      <c r="T44" s="1063"/>
      <c r="U44" s="1063"/>
      <c r="V44" s="1063"/>
      <c r="W44" s="1063"/>
      <c r="X44" s="1063"/>
      <c r="Y44" s="1063"/>
      <c r="Z44" s="1063"/>
      <c r="AA44" s="1063"/>
      <c r="AB44" s="1063"/>
      <c r="AC44" s="1063"/>
      <c r="AD44" s="1063"/>
      <c r="AE44" s="1063"/>
      <c r="AF44" s="1063"/>
      <c r="AG44" s="1063"/>
      <c r="AH44" s="1063"/>
      <c r="AI44" s="1063"/>
    </row>
    <row r="45" spans="1:35" s="1480" customFormat="1" x14ac:dyDescent="0.25">
      <c r="A45" s="1159"/>
      <c r="B45" s="900"/>
      <c r="C45" s="1657"/>
      <c r="D45" s="866"/>
      <c r="E45" s="315"/>
      <c r="F45" s="1162"/>
      <c r="G45" s="1163"/>
      <c r="H45" s="1487"/>
      <c r="I45" s="1481"/>
      <c r="J45" s="1481"/>
      <c r="K45" s="1062"/>
      <c r="L45" s="1062"/>
      <c r="M45" s="1062"/>
      <c r="N45" s="1420"/>
      <c r="O45" s="1420"/>
      <c r="P45" s="1420"/>
      <c r="Q45" s="1420"/>
      <c r="R45" s="1063"/>
      <c r="S45" s="1063"/>
      <c r="T45" s="1063"/>
      <c r="U45" s="1063"/>
      <c r="V45" s="1063"/>
      <c r="W45" s="1063"/>
      <c r="X45" s="1063"/>
      <c r="Y45" s="1063"/>
      <c r="Z45" s="1063"/>
      <c r="AA45" s="1063"/>
      <c r="AB45" s="1063"/>
      <c r="AC45" s="1063"/>
      <c r="AD45" s="1063"/>
      <c r="AE45" s="1063"/>
      <c r="AF45" s="1063"/>
      <c r="AG45" s="1063"/>
      <c r="AH45" s="1063"/>
      <c r="AI45" s="1063"/>
    </row>
    <row r="46" spans="1:35" s="1480" customFormat="1" x14ac:dyDescent="0.25">
      <c r="A46" s="1159" t="s">
        <v>2607</v>
      </c>
      <c r="B46" s="1858" t="s">
        <v>297</v>
      </c>
      <c r="C46" s="196" t="s">
        <v>2608</v>
      </c>
      <c r="D46" s="866"/>
      <c r="E46" s="315"/>
      <c r="F46" s="1162"/>
      <c r="G46" s="1163"/>
      <c r="H46" s="1487"/>
      <c r="I46" s="1481"/>
      <c r="J46" s="1481"/>
      <c r="K46" s="1062"/>
      <c r="L46" s="1062"/>
      <c r="M46" s="1062"/>
      <c r="N46" s="1420"/>
      <c r="O46" s="1420"/>
      <c r="P46" s="1420"/>
      <c r="Q46" s="1420"/>
      <c r="R46" s="1063"/>
      <c r="S46" s="1063"/>
      <c r="T46" s="1063"/>
      <c r="U46" s="1063"/>
      <c r="V46" s="1063"/>
      <c r="W46" s="1063"/>
      <c r="X46" s="1063"/>
      <c r="Y46" s="1063"/>
      <c r="Z46" s="1063"/>
      <c r="AA46" s="1063"/>
      <c r="AB46" s="1063"/>
      <c r="AC46" s="1063"/>
      <c r="AD46" s="1063"/>
      <c r="AE46" s="1063"/>
      <c r="AF46" s="1063"/>
      <c r="AG46" s="1063"/>
      <c r="AH46" s="1063"/>
      <c r="AI46" s="1063"/>
    </row>
    <row r="47" spans="1:35" s="1480" customFormat="1" x14ac:dyDescent="0.25">
      <c r="A47" s="1159"/>
      <c r="B47" s="866"/>
      <c r="C47" s="963"/>
      <c r="D47" s="866"/>
      <c r="E47" s="315"/>
      <c r="F47" s="1162"/>
      <c r="G47" s="1163"/>
      <c r="H47" s="1487"/>
      <c r="I47" s="1481"/>
      <c r="J47" s="1481"/>
      <c r="K47" s="1062"/>
      <c r="L47" s="1062"/>
      <c r="M47" s="1062"/>
      <c r="N47" s="1420"/>
      <c r="O47" s="1420"/>
      <c r="P47" s="1420"/>
      <c r="Q47" s="1420"/>
      <c r="R47" s="1063"/>
      <c r="S47" s="1063"/>
      <c r="T47" s="1063"/>
      <c r="U47" s="1063"/>
      <c r="V47" s="1063"/>
      <c r="W47" s="1063"/>
      <c r="X47" s="1063"/>
      <c r="Y47" s="1063"/>
      <c r="Z47" s="1063"/>
      <c r="AA47" s="1063"/>
      <c r="AB47" s="1063"/>
      <c r="AC47" s="1063"/>
      <c r="AD47" s="1063"/>
      <c r="AE47" s="1063"/>
      <c r="AF47" s="1063"/>
      <c r="AG47" s="1063"/>
      <c r="AH47" s="1063"/>
      <c r="AI47" s="1063"/>
    </row>
    <row r="48" spans="1:35" s="1480" customFormat="1" x14ac:dyDescent="0.25">
      <c r="A48" s="1159" t="s">
        <v>2609</v>
      </c>
      <c r="B48" s="900"/>
      <c r="C48" s="196" t="s">
        <v>2610</v>
      </c>
      <c r="D48" s="866" t="s">
        <v>52</v>
      </c>
      <c r="E48" s="197">
        <v>26</v>
      </c>
      <c r="F48" s="1162"/>
      <c r="G48" s="1163"/>
      <c r="H48" s="1487"/>
      <c r="I48" s="1481"/>
      <c r="J48" s="1481"/>
      <c r="K48" s="1062"/>
      <c r="L48" s="1062"/>
      <c r="M48" s="1062"/>
      <c r="N48" s="1420"/>
      <c r="O48" s="1420"/>
      <c r="P48" s="1420"/>
      <c r="Q48" s="1420"/>
      <c r="R48" s="1063"/>
      <c r="S48" s="1063"/>
      <c r="T48" s="1063"/>
      <c r="U48" s="1063"/>
      <c r="V48" s="1063"/>
      <c r="W48" s="1063"/>
      <c r="X48" s="1063"/>
      <c r="Y48" s="1063"/>
      <c r="Z48" s="1063"/>
      <c r="AA48" s="1063"/>
      <c r="AB48" s="1063"/>
      <c r="AC48" s="1063"/>
      <c r="AD48" s="1063"/>
      <c r="AE48" s="1063"/>
      <c r="AF48" s="1063"/>
      <c r="AG48" s="1063"/>
      <c r="AH48" s="1063"/>
      <c r="AI48" s="1063"/>
    </row>
    <row r="49" spans="1:35" s="1480" customFormat="1" x14ac:dyDescent="0.25">
      <c r="A49" s="1159"/>
      <c r="B49" s="900"/>
      <c r="C49" s="196"/>
      <c r="D49" s="866"/>
      <c r="E49" s="342"/>
      <c r="F49" s="1162"/>
      <c r="G49" s="1163"/>
      <c r="H49" s="1487"/>
      <c r="I49" s="1481"/>
      <c r="J49" s="1481"/>
      <c r="K49" s="1062"/>
      <c r="L49" s="1062"/>
      <c r="M49" s="1062"/>
      <c r="N49" s="1420"/>
      <c r="O49" s="1420"/>
      <c r="P49" s="1420"/>
      <c r="Q49" s="1420"/>
      <c r="R49" s="1063"/>
      <c r="S49" s="1063"/>
      <c r="T49" s="1063"/>
      <c r="U49" s="1063"/>
      <c r="V49" s="1063"/>
      <c r="W49" s="1063"/>
      <c r="X49" s="1063"/>
      <c r="Y49" s="1063"/>
      <c r="Z49" s="1063"/>
      <c r="AA49" s="1063"/>
      <c r="AB49" s="1063"/>
      <c r="AC49" s="1063"/>
      <c r="AD49" s="1063"/>
      <c r="AE49" s="1063"/>
      <c r="AF49" s="1063"/>
      <c r="AG49" s="1063"/>
      <c r="AH49" s="1063"/>
      <c r="AI49" s="1063"/>
    </row>
    <row r="50" spans="1:35" s="1480" customFormat="1" x14ac:dyDescent="0.25">
      <c r="A50" s="1159" t="s">
        <v>2611</v>
      </c>
      <c r="B50" s="900"/>
      <c r="C50" s="196" t="s">
        <v>2612</v>
      </c>
      <c r="D50" s="866" t="s">
        <v>52</v>
      </c>
      <c r="E50" s="197">
        <f>ROUNDUP((2*(2*(1.4+1))),0)</f>
        <v>10</v>
      </c>
      <c r="F50" s="1162"/>
      <c r="G50" s="1163"/>
      <c r="H50" s="1487"/>
      <c r="I50" s="1481"/>
      <c r="J50" s="1481"/>
      <c r="K50" s="1062"/>
      <c r="L50" s="1062"/>
      <c r="M50" s="1062"/>
      <c r="N50" s="1420"/>
      <c r="O50" s="1420"/>
      <c r="P50" s="1420"/>
      <c r="Q50" s="1420"/>
      <c r="R50" s="1063"/>
      <c r="S50" s="1063"/>
      <c r="T50" s="1063"/>
      <c r="U50" s="1063"/>
      <c r="V50" s="1063"/>
      <c r="W50" s="1063"/>
      <c r="X50" s="1063"/>
      <c r="Y50" s="1063"/>
      <c r="Z50" s="1063"/>
      <c r="AA50" s="1063"/>
      <c r="AB50" s="1063"/>
      <c r="AC50" s="1063"/>
      <c r="AD50" s="1063"/>
      <c r="AE50" s="1063"/>
      <c r="AF50" s="1063"/>
      <c r="AG50" s="1063"/>
      <c r="AH50" s="1063"/>
      <c r="AI50" s="1063"/>
    </row>
    <row r="51" spans="1:35" s="1480" customFormat="1" x14ac:dyDescent="0.25">
      <c r="A51" s="1159"/>
      <c r="B51" s="900"/>
      <c r="C51" s="196"/>
      <c r="D51" s="866"/>
      <c r="E51" s="197"/>
      <c r="F51" s="1162"/>
      <c r="G51" s="1163"/>
      <c r="H51" s="1487"/>
      <c r="I51" s="1481"/>
      <c r="J51" s="1481"/>
      <c r="K51" s="1062"/>
      <c r="L51" s="1062"/>
      <c r="M51" s="1062"/>
      <c r="N51" s="1420"/>
      <c r="O51" s="1420"/>
      <c r="P51" s="1420"/>
      <c r="Q51" s="1420"/>
      <c r="R51" s="1063"/>
      <c r="S51" s="1063"/>
      <c r="T51" s="1063"/>
      <c r="U51" s="1063"/>
      <c r="V51" s="1063"/>
      <c r="W51" s="1063"/>
      <c r="X51" s="1063"/>
      <c r="Y51" s="1063"/>
      <c r="Z51" s="1063"/>
      <c r="AA51" s="1063"/>
      <c r="AB51" s="1063"/>
      <c r="AC51" s="1063"/>
      <c r="AD51" s="1063"/>
      <c r="AE51" s="1063"/>
      <c r="AF51" s="1063"/>
      <c r="AG51" s="1063"/>
      <c r="AH51" s="1063"/>
      <c r="AI51" s="1063"/>
    </row>
    <row r="52" spans="1:35" s="1480" customFormat="1" x14ac:dyDescent="0.25">
      <c r="A52" s="1159" t="s">
        <v>2613</v>
      </c>
      <c r="B52" s="900"/>
      <c r="C52" s="196" t="s">
        <v>2614</v>
      </c>
      <c r="D52" s="866" t="s">
        <v>52</v>
      </c>
      <c r="E52" s="1679">
        <f>ROUNDUP((2*5.1+2*5.1),0)</f>
        <v>21</v>
      </c>
      <c r="F52" s="1162"/>
      <c r="G52" s="1163"/>
      <c r="H52" s="1487"/>
      <c r="I52" s="1481"/>
      <c r="J52" s="1481"/>
      <c r="K52" s="1062"/>
      <c r="L52" s="1062"/>
      <c r="M52" s="1062"/>
      <c r="N52" s="1420"/>
      <c r="O52" s="1420"/>
      <c r="P52" s="1420"/>
      <c r="Q52" s="1420"/>
      <c r="R52" s="1063"/>
      <c r="S52" s="1063"/>
      <c r="T52" s="1063"/>
      <c r="U52" s="1063"/>
      <c r="V52" s="1063"/>
      <c r="W52" s="1063"/>
      <c r="X52" s="1063"/>
      <c r="Y52" s="1063"/>
      <c r="Z52" s="1063"/>
      <c r="AA52" s="1063"/>
      <c r="AB52" s="1063"/>
      <c r="AC52" s="1063"/>
      <c r="AD52" s="1063"/>
      <c r="AE52" s="1063"/>
      <c r="AF52" s="1063"/>
      <c r="AG52" s="1063"/>
      <c r="AH52" s="1063"/>
      <c r="AI52" s="1063"/>
    </row>
    <row r="53" spans="1:35" s="1480" customFormat="1" x14ac:dyDescent="0.25">
      <c r="A53" s="1159"/>
      <c r="B53" s="900"/>
      <c r="C53" s="196"/>
      <c r="D53" s="866"/>
      <c r="E53" s="197"/>
      <c r="F53" s="1162"/>
      <c r="G53" s="1163"/>
      <c r="H53" s="1487"/>
      <c r="I53" s="1481"/>
      <c r="J53" s="1481"/>
      <c r="K53" s="1062"/>
      <c r="L53" s="1062"/>
      <c r="M53" s="1062"/>
      <c r="N53" s="1420"/>
      <c r="O53" s="1420"/>
      <c r="P53" s="1420"/>
      <c r="Q53" s="1420"/>
      <c r="R53" s="1063"/>
      <c r="S53" s="1063"/>
      <c r="T53" s="1063"/>
      <c r="U53" s="1063"/>
      <c r="V53" s="1063"/>
      <c r="W53" s="1063"/>
      <c r="X53" s="1063"/>
      <c r="Y53" s="1063"/>
      <c r="Z53" s="1063"/>
      <c r="AA53" s="1063"/>
      <c r="AB53" s="1063"/>
      <c r="AC53" s="1063"/>
      <c r="AD53" s="1063"/>
      <c r="AE53" s="1063"/>
      <c r="AF53" s="1063"/>
      <c r="AG53" s="1063"/>
      <c r="AH53" s="1063"/>
      <c r="AI53" s="1063"/>
    </row>
    <row r="54" spans="1:35" s="1480" customFormat="1" x14ac:dyDescent="0.25">
      <c r="A54" s="1159" t="s">
        <v>2615</v>
      </c>
      <c r="B54" s="1858" t="s">
        <v>146</v>
      </c>
      <c r="C54" s="196" t="s">
        <v>31</v>
      </c>
      <c r="D54" s="866"/>
      <c r="E54" s="197"/>
      <c r="F54" s="1162"/>
      <c r="G54" s="1163"/>
      <c r="H54" s="1487"/>
      <c r="I54" s="1481"/>
      <c r="J54" s="1481"/>
      <c r="K54" s="1062"/>
      <c r="L54" s="1062"/>
      <c r="M54" s="1062"/>
      <c r="N54" s="1420"/>
      <c r="O54" s="1420"/>
      <c r="P54" s="1420"/>
      <c r="Q54" s="1420"/>
      <c r="R54" s="1063"/>
      <c r="S54" s="1063"/>
      <c r="T54" s="1063"/>
      <c r="U54" s="1063"/>
      <c r="V54" s="1063"/>
      <c r="W54" s="1063"/>
      <c r="X54" s="1063"/>
      <c r="Y54" s="1063"/>
      <c r="Z54" s="1063"/>
      <c r="AA54" s="1063"/>
      <c r="AB54" s="1063"/>
      <c r="AC54" s="1063"/>
      <c r="AD54" s="1063"/>
      <c r="AE54" s="1063"/>
      <c r="AF54" s="1063"/>
      <c r="AG54" s="1063"/>
      <c r="AH54" s="1063"/>
      <c r="AI54" s="1063"/>
    </row>
    <row r="55" spans="1:35" s="1206" customFormat="1" x14ac:dyDescent="0.25">
      <c r="A55" s="1215"/>
      <c r="B55" s="1216"/>
      <c r="C55" s="1217"/>
      <c r="D55" s="1218"/>
      <c r="E55" s="1219"/>
      <c r="F55" s="1220"/>
      <c r="G55" s="1221"/>
      <c r="H55" s="72"/>
    </row>
    <row r="56" spans="1:35" s="1206" customFormat="1" ht="13" x14ac:dyDescent="0.25">
      <c r="A56" s="325"/>
      <c r="B56" s="370" t="s">
        <v>388</v>
      </c>
      <c r="C56" s="371"/>
      <c r="D56" s="326"/>
      <c r="E56" s="368"/>
      <c r="F56" s="372"/>
      <c r="G56" s="373"/>
      <c r="H56" s="72"/>
    </row>
    <row r="57" spans="1:35" s="1206" customFormat="1" ht="13" x14ac:dyDescent="0.25">
      <c r="A57" s="328"/>
      <c r="B57" s="375" t="s">
        <v>389</v>
      </c>
      <c r="C57" s="361"/>
      <c r="D57" s="329"/>
      <c r="E57" s="360"/>
      <c r="F57" s="351"/>
      <c r="G57" s="1222"/>
      <c r="H57" s="72"/>
    </row>
    <row r="58" spans="1:35" s="1480" customFormat="1" x14ac:dyDescent="0.25">
      <c r="A58" s="1159"/>
      <c r="B58" s="900"/>
      <c r="C58" s="196"/>
      <c r="D58" s="866"/>
      <c r="E58" s="1917"/>
      <c r="F58" s="1162"/>
      <c r="G58" s="1163"/>
      <c r="H58" s="1487"/>
      <c r="I58" s="1481"/>
      <c r="J58" s="1481"/>
      <c r="K58" s="1062"/>
      <c r="L58" s="1062"/>
      <c r="M58" s="1062"/>
      <c r="N58" s="1420"/>
      <c r="O58" s="1420"/>
      <c r="P58" s="1420"/>
      <c r="Q58" s="1420"/>
      <c r="R58" s="1063"/>
      <c r="S58" s="1063"/>
      <c r="T58" s="1063"/>
      <c r="U58" s="1063"/>
      <c r="V58" s="1063"/>
      <c r="W58" s="1063"/>
      <c r="X58" s="1063"/>
      <c r="Y58" s="1063"/>
      <c r="Z58" s="1063"/>
      <c r="AA58" s="1063"/>
      <c r="AB58" s="1063"/>
      <c r="AC58" s="1063"/>
      <c r="AD58" s="1063"/>
      <c r="AE58" s="1063"/>
      <c r="AF58" s="1063"/>
      <c r="AG58" s="1063"/>
      <c r="AH58" s="1063"/>
      <c r="AI58" s="1063"/>
    </row>
    <row r="59" spans="1:35" s="1480" customFormat="1" ht="25" x14ac:dyDescent="0.25">
      <c r="A59" s="1159" t="s">
        <v>2616</v>
      </c>
      <c r="B59" s="900"/>
      <c r="C59" s="196" t="s">
        <v>2617</v>
      </c>
      <c r="D59" s="866" t="s">
        <v>51</v>
      </c>
      <c r="E59" s="1917">
        <v>0</v>
      </c>
      <c r="F59" s="1162"/>
      <c r="G59" s="1163"/>
      <c r="H59" s="1487"/>
      <c r="I59" s="1481"/>
      <c r="J59" s="1481"/>
      <c r="K59" s="1062"/>
      <c r="L59" s="1062"/>
      <c r="M59" s="1062"/>
      <c r="N59" s="1420"/>
      <c r="O59" s="1420"/>
      <c r="P59" s="1420"/>
      <c r="Q59" s="1420"/>
      <c r="R59" s="1063"/>
      <c r="S59" s="1063"/>
      <c r="T59" s="1063"/>
      <c r="U59" s="1063"/>
      <c r="V59" s="1063"/>
      <c r="W59" s="1063"/>
      <c r="X59" s="1063"/>
      <c r="Y59" s="1063"/>
      <c r="Z59" s="1063"/>
      <c r="AA59" s="1063"/>
      <c r="AB59" s="1063"/>
      <c r="AC59" s="1063"/>
      <c r="AD59" s="1063"/>
      <c r="AE59" s="1063"/>
      <c r="AF59" s="1063"/>
      <c r="AG59" s="1063"/>
      <c r="AH59" s="1063"/>
      <c r="AI59" s="1063"/>
    </row>
    <row r="60" spans="1:35" s="1480" customFormat="1" x14ac:dyDescent="0.25">
      <c r="A60" s="1159"/>
      <c r="B60" s="900"/>
      <c r="C60" s="196"/>
      <c r="D60" s="866"/>
      <c r="E60" s="1917"/>
      <c r="F60" s="1162"/>
      <c r="G60" s="1163"/>
      <c r="H60" s="1487"/>
      <c r="I60" s="1481"/>
      <c r="J60" s="1481"/>
      <c r="K60" s="1062"/>
      <c r="L60" s="1062"/>
      <c r="M60" s="1062"/>
      <c r="N60" s="1420"/>
      <c r="O60" s="1420"/>
      <c r="P60" s="1420"/>
      <c r="Q60" s="1420"/>
      <c r="R60" s="1063"/>
      <c r="S60" s="1063"/>
      <c r="T60" s="1063"/>
      <c r="U60" s="1063"/>
      <c r="V60" s="1063"/>
      <c r="W60" s="1063"/>
      <c r="X60" s="1063"/>
      <c r="Y60" s="1063"/>
      <c r="Z60" s="1063"/>
      <c r="AA60" s="1063"/>
      <c r="AB60" s="1063"/>
      <c r="AC60" s="1063"/>
      <c r="AD60" s="1063"/>
      <c r="AE60" s="1063"/>
      <c r="AF60" s="1063"/>
      <c r="AG60" s="1063"/>
      <c r="AH60" s="1063"/>
      <c r="AI60" s="1063"/>
    </row>
    <row r="61" spans="1:35" s="1480" customFormat="1" ht="25" x14ac:dyDescent="0.25">
      <c r="A61" s="1159" t="s">
        <v>2618</v>
      </c>
      <c r="B61" s="900"/>
      <c r="C61" s="196" t="s">
        <v>2619</v>
      </c>
      <c r="D61" s="866" t="s">
        <v>51</v>
      </c>
      <c r="E61" s="1917">
        <v>0</v>
      </c>
      <c r="F61" s="1162"/>
      <c r="G61" s="1163"/>
      <c r="H61" s="1487"/>
      <c r="I61" s="1481"/>
      <c r="J61" s="1481"/>
      <c r="K61" s="1062"/>
      <c r="L61" s="1062"/>
      <c r="M61" s="1062"/>
      <c r="N61" s="1420"/>
      <c r="O61" s="1420"/>
      <c r="P61" s="1420"/>
      <c r="Q61" s="1420"/>
      <c r="R61" s="1063"/>
      <c r="S61" s="1063"/>
      <c r="T61" s="1063"/>
      <c r="U61" s="1063"/>
      <c r="V61" s="1063"/>
      <c r="W61" s="1063"/>
      <c r="X61" s="1063"/>
      <c r="Y61" s="1063"/>
      <c r="Z61" s="1063"/>
      <c r="AA61" s="1063"/>
      <c r="AB61" s="1063"/>
      <c r="AC61" s="1063"/>
      <c r="AD61" s="1063"/>
      <c r="AE61" s="1063"/>
      <c r="AF61" s="1063"/>
      <c r="AG61" s="1063"/>
      <c r="AH61" s="1063"/>
      <c r="AI61" s="1063"/>
    </row>
    <row r="62" spans="1:35" s="1480" customFormat="1" x14ac:dyDescent="0.25">
      <c r="A62" s="1159"/>
      <c r="B62" s="900"/>
      <c r="C62" s="196"/>
      <c r="D62" s="866"/>
      <c r="E62" s="1917"/>
      <c r="F62" s="1162"/>
      <c r="G62" s="1163"/>
      <c r="H62" s="1487"/>
      <c r="I62" s="1481"/>
      <c r="J62" s="1481"/>
      <c r="K62" s="1062"/>
      <c r="L62" s="1062"/>
      <c r="M62" s="1062"/>
      <c r="N62" s="1420"/>
      <c r="O62" s="1420"/>
      <c r="P62" s="1420"/>
      <c r="Q62" s="1420"/>
      <c r="R62" s="1063"/>
      <c r="S62" s="1063"/>
      <c r="T62" s="1063"/>
      <c r="U62" s="1063"/>
      <c r="V62" s="1063"/>
      <c r="W62" s="1063"/>
      <c r="X62" s="1063"/>
      <c r="Y62" s="1063"/>
      <c r="Z62" s="1063"/>
      <c r="AA62" s="1063"/>
      <c r="AB62" s="1063"/>
      <c r="AC62" s="1063"/>
      <c r="AD62" s="1063"/>
      <c r="AE62" s="1063"/>
      <c r="AF62" s="1063"/>
      <c r="AG62" s="1063"/>
      <c r="AH62" s="1063"/>
      <c r="AI62" s="1063"/>
    </row>
    <row r="63" spans="1:35" s="1480" customFormat="1" ht="25" x14ac:dyDescent="0.25">
      <c r="A63" s="1159" t="s">
        <v>2620</v>
      </c>
      <c r="B63" s="900"/>
      <c r="C63" s="196" t="s">
        <v>2621</v>
      </c>
      <c r="D63" s="866" t="s">
        <v>51</v>
      </c>
      <c r="E63" s="1917">
        <v>0</v>
      </c>
      <c r="F63" s="1162"/>
      <c r="G63" s="1163"/>
      <c r="H63" s="1487"/>
      <c r="I63" s="1481"/>
      <c r="J63" s="1481"/>
      <c r="K63" s="1062"/>
      <c r="L63" s="1062"/>
      <c r="M63" s="1062"/>
      <c r="N63" s="1420"/>
      <c r="O63" s="1420"/>
      <c r="P63" s="1420"/>
      <c r="Q63" s="1420"/>
      <c r="R63" s="1063"/>
      <c r="S63" s="1063"/>
      <c r="T63" s="1063"/>
      <c r="U63" s="1063"/>
      <c r="V63" s="1063"/>
      <c r="W63" s="1063"/>
      <c r="X63" s="1063"/>
      <c r="Y63" s="1063"/>
      <c r="Z63" s="1063"/>
      <c r="AA63" s="1063"/>
      <c r="AB63" s="1063"/>
      <c r="AC63" s="1063"/>
      <c r="AD63" s="1063"/>
      <c r="AE63" s="1063"/>
      <c r="AF63" s="1063"/>
      <c r="AG63" s="1063"/>
      <c r="AH63" s="1063"/>
      <c r="AI63" s="1063"/>
    </row>
    <row r="64" spans="1:35" s="1480" customFormat="1" x14ac:dyDescent="0.25">
      <c r="A64" s="1159"/>
      <c r="B64" s="900"/>
      <c r="C64" s="196"/>
      <c r="D64" s="866"/>
      <c r="E64" s="1917"/>
      <c r="F64" s="1162"/>
      <c r="G64" s="1163"/>
      <c r="H64" s="1487"/>
      <c r="I64" s="1481"/>
      <c r="J64" s="1481"/>
      <c r="K64" s="1062"/>
      <c r="L64" s="1062"/>
      <c r="M64" s="1062"/>
      <c r="N64" s="1420"/>
      <c r="O64" s="1420"/>
      <c r="P64" s="1420"/>
      <c r="Q64" s="1420"/>
      <c r="R64" s="1063"/>
      <c r="S64" s="1063"/>
      <c r="T64" s="1063"/>
      <c r="U64" s="1063"/>
      <c r="V64" s="1063"/>
      <c r="W64" s="1063"/>
      <c r="X64" s="1063"/>
      <c r="Y64" s="1063"/>
      <c r="Z64" s="1063"/>
      <c r="AA64" s="1063"/>
      <c r="AB64" s="1063"/>
      <c r="AC64" s="1063"/>
      <c r="AD64" s="1063"/>
      <c r="AE64" s="1063"/>
      <c r="AF64" s="1063"/>
      <c r="AG64" s="1063"/>
      <c r="AH64" s="1063"/>
      <c r="AI64" s="1063"/>
    </row>
    <row r="65" spans="1:35" s="1480" customFormat="1" ht="25" x14ac:dyDescent="0.25">
      <c r="A65" s="1159" t="s">
        <v>2622</v>
      </c>
      <c r="B65" s="197"/>
      <c r="C65" s="196" t="s">
        <v>2623</v>
      </c>
      <c r="D65" s="866" t="s">
        <v>51</v>
      </c>
      <c r="E65" s="1917">
        <v>3</v>
      </c>
      <c r="F65" s="1162"/>
      <c r="G65" s="1163"/>
      <c r="H65" s="1487"/>
      <c r="I65" s="1481"/>
      <c r="J65" s="1481"/>
      <c r="K65" s="1062"/>
      <c r="L65" s="1062"/>
      <c r="M65" s="1062"/>
      <c r="N65" s="1420"/>
      <c r="O65" s="1420"/>
      <c r="P65" s="1420"/>
      <c r="Q65" s="1420"/>
      <c r="R65" s="1063"/>
      <c r="S65" s="1063"/>
      <c r="T65" s="1063"/>
      <c r="U65" s="1063"/>
      <c r="V65" s="1063"/>
      <c r="W65" s="1063"/>
      <c r="X65" s="1063"/>
      <c r="Y65" s="1063"/>
      <c r="Z65" s="1063"/>
      <c r="AA65" s="1063"/>
      <c r="AB65" s="1063"/>
      <c r="AC65" s="1063"/>
      <c r="AD65" s="1063"/>
      <c r="AE65" s="1063"/>
      <c r="AF65" s="1063"/>
      <c r="AG65" s="1063"/>
      <c r="AH65" s="1063"/>
      <c r="AI65" s="1063"/>
    </row>
    <row r="66" spans="1:35" s="1480" customFormat="1" x14ac:dyDescent="0.25">
      <c r="A66" s="1159"/>
      <c r="B66" s="900"/>
      <c r="C66" s="196"/>
      <c r="D66" s="866"/>
      <c r="E66" s="1917"/>
      <c r="F66" s="1162"/>
      <c r="G66" s="1163"/>
      <c r="H66" s="1487"/>
      <c r="I66" s="1481"/>
      <c r="J66" s="1481"/>
      <c r="K66" s="1062"/>
      <c r="L66" s="1062"/>
      <c r="M66" s="1062"/>
      <c r="N66" s="1420"/>
      <c r="O66" s="1420"/>
      <c r="P66" s="1420"/>
      <c r="Q66" s="1420"/>
      <c r="R66" s="1063"/>
      <c r="S66" s="1063"/>
      <c r="T66" s="1063"/>
      <c r="U66" s="1063"/>
      <c r="V66" s="1063"/>
      <c r="W66" s="1063"/>
      <c r="X66" s="1063"/>
      <c r="Y66" s="1063"/>
      <c r="Z66" s="1063"/>
      <c r="AA66" s="1063"/>
      <c r="AB66" s="1063"/>
      <c r="AC66" s="1063"/>
      <c r="AD66" s="1063"/>
      <c r="AE66" s="1063"/>
      <c r="AF66" s="1063"/>
      <c r="AG66" s="1063"/>
      <c r="AH66" s="1063"/>
      <c r="AI66" s="1063"/>
    </row>
    <row r="67" spans="1:35" s="1480" customFormat="1" ht="25" x14ac:dyDescent="0.25">
      <c r="A67" s="1159" t="s">
        <v>2624</v>
      </c>
      <c r="B67" s="197"/>
      <c r="C67" s="196" t="s">
        <v>2625</v>
      </c>
      <c r="D67" s="197" t="s">
        <v>51</v>
      </c>
      <c r="E67" s="1917">
        <v>0</v>
      </c>
      <c r="F67" s="1162"/>
      <c r="G67" s="1163"/>
      <c r="H67" s="1487"/>
      <c r="I67" s="1481"/>
      <c r="J67" s="1481"/>
      <c r="K67" s="1062"/>
      <c r="L67" s="1062"/>
      <c r="M67" s="1062"/>
      <c r="N67" s="1420"/>
      <c r="O67" s="1420"/>
      <c r="P67" s="1420"/>
      <c r="Q67" s="1420"/>
      <c r="R67" s="1063"/>
      <c r="S67" s="1063"/>
      <c r="T67" s="1063"/>
      <c r="U67" s="1063"/>
      <c r="V67" s="1063"/>
      <c r="W67" s="1063"/>
      <c r="X67" s="1063"/>
      <c r="Y67" s="1063"/>
      <c r="Z67" s="1063"/>
      <c r="AA67" s="1063"/>
      <c r="AB67" s="1063"/>
      <c r="AC67" s="1063"/>
      <c r="AD67" s="1063"/>
      <c r="AE67" s="1063"/>
      <c r="AF67" s="1063"/>
      <c r="AG67" s="1063"/>
      <c r="AH67" s="1063"/>
      <c r="AI67" s="1063"/>
    </row>
    <row r="68" spans="1:35" s="1480" customFormat="1" x14ac:dyDescent="0.25">
      <c r="A68" s="1159"/>
      <c r="B68" s="900"/>
      <c r="C68" s="196"/>
      <c r="D68" s="866"/>
      <c r="E68" s="1917"/>
      <c r="F68" s="1162"/>
      <c r="G68" s="1163"/>
      <c r="H68" s="1487"/>
      <c r="I68" s="1481"/>
      <c r="J68" s="1481"/>
      <c r="K68" s="1062"/>
      <c r="L68" s="1062"/>
      <c r="M68" s="1062"/>
      <c r="N68" s="1420"/>
      <c r="O68" s="1420"/>
      <c r="P68" s="1420"/>
      <c r="Q68" s="1420"/>
      <c r="R68" s="1063"/>
      <c r="S68" s="1063"/>
      <c r="T68" s="1063"/>
      <c r="U68" s="1063"/>
      <c r="V68" s="1063"/>
      <c r="W68" s="1063"/>
      <c r="X68" s="1063"/>
      <c r="Y68" s="1063"/>
      <c r="Z68" s="1063"/>
      <c r="AA68" s="1063"/>
      <c r="AB68" s="1063"/>
      <c r="AC68" s="1063"/>
      <c r="AD68" s="1063"/>
      <c r="AE68" s="1063"/>
      <c r="AF68" s="1063"/>
      <c r="AG68" s="1063"/>
      <c r="AH68" s="1063"/>
      <c r="AI68" s="1063"/>
    </row>
    <row r="69" spans="1:35" s="1480" customFormat="1" ht="25" x14ac:dyDescent="0.25">
      <c r="A69" s="1159" t="s">
        <v>2626</v>
      </c>
      <c r="B69" s="197"/>
      <c r="C69" s="196" t="s">
        <v>2627</v>
      </c>
      <c r="D69" s="197" t="s">
        <v>51</v>
      </c>
      <c r="E69" s="1917">
        <v>3</v>
      </c>
      <c r="F69" s="1162"/>
      <c r="G69" s="1163"/>
      <c r="H69" s="1487"/>
      <c r="I69" s="1481"/>
      <c r="J69" s="1481"/>
      <c r="K69" s="1062"/>
      <c r="L69" s="1062"/>
      <c r="M69" s="1062"/>
      <c r="N69" s="1420"/>
      <c r="O69" s="1420"/>
      <c r="P69" s="1420"/>
      <c r="Q69" s="1420"/>
      <c r="R69" s="1063"/>
      <c r="S69" s="1063"/>
      <c r="T69" s="1063"/>
      <c r="U69" s="1063"/>
      <c r="V69" s="1063"/>
      <c r="W69" s="1063"/>
      <c r="X69" s="1063"/>
      <c r="Y69" s="1063"/>
      <c r="Z69" s="1063"/>
      <c r="AA69" s="1063"/>
      <c r="AB69" s="1063"/>
      <c r="AC69" s="1063"/>
      <c r="AD69" s="1063"/>
      <c r="AE69" s="1063"/>
      <c r="AF69" s="1063"/>
      <c r="AG69" s="1063"/>
      <c r="AH69" s="1063"/>
      <c r="AI69" s="1063"/>
    </row>
    <row r="70" spans="1:35" s="1480" customFormat="1" x14ac:dyDescent="0.25">
      <c r="A70" s="1159"/>
      <c r="B70" s="900"/>
      <c r="C70" s="1657"/>
      <c r="D70" s="866"/>
      <c r="E70" s="197"/>
      <c r="F70" s="1162"/>
      <c r="G70" s="1163"/>
      <c r="H70" s="1487"/>
      <c r="I70" s="1481"/>
      <c r="J70" s="1481"/>
      <c r="K70" s="1062"/>
      <c r="L70" s="1062"/>
      <c r="M70" s="1062"/>
      <c r="N70" s="1420"/>
      <c r="O70" s="1420"/>
      <c r="P70" s="1420"/>
      <c r="Q70" s="1420"/>
      <c r="R70" s="1063"/>
      <c r="S70" s="1063"/>
      <c r="T70" s="1063"/>
      <c r="U70" s="1063"/>
      <c r="V70" s="1063"/>
      <c r="W70" s="1063"/>
      <c r="X70" s="1063"/>
      <c r="Y70" s="1063"/>
      <c r="Z70" s="1063"/>
      <c r="AA70" s="1063"/>
      <c r="AB70" s="1063"/>
      <c r="AC70" s="1063"/>
      <c r="AD70" s="1063"/>
      <c r="AE70" s="1063"/>
      <c r="AF70" s="1063"/>
      <c r="AG70" s="1063"/>
      <c r="AH70" s="1063"/>
      <c r="AI70" s="1063"/>
    </row>
    <row r="71" spans="1:35" s="1480" customFormat="1" ht="25" x14ac:dyDescent="0.25">
      <c r="A71" s="1159" t="s">
        <v>2628</v>
      </c>
      <c r="B71" s="1858"/>
      <c r="C71" s="196" t="s">
        <v>2629</v>
      </c>
      <c r="D71" s="197" t="s">
        <v>51</v>
      </c>
      <c r="E71" s="1917">
        <v>1</v>
      </c>
      <c r="F71" s="1162"/>
      <c r="G71" s="1163"/>
      <c r="H71" s="1487"/>
      <c r="I71" s="1481"/>
      <c r="J71" s="1481"/>
      <c r="K71" s="1062"/>
      <c r="L71" s="1062"/>
      <c r="M71" s="1062"/>
      <c r="N71" s="1420"/>
      <c r="O71" s="1420"/>
      <c r="P71" s="1420"/>
      <c r="Q71" s="1420"/>
      <c r="R71" s="1063"/>
      <c r="S71" s="1063"/>
      <c r="T71" s="1063"/>
      <c r="U71" s="1063"/>
      <c r="V71" s="1063"/>
      <c r="W71" s="1063"/>
      <c r="X71" s="1063"/>
      <c r="Y71" s="1063"/>
      <c r="Z71" s="1063"/>
      <c r="AA71" s="1063"/>
      <c r="AB71" s="1063"/>
      <c r="AC71" s="1063"/>
      <c r="AD71" s="1063"/>
      <c r="AE71" s="1063"/>
      <c r="AF71" s="1063"/>
      <c r="AG71" s="1063"/>
      <c r="AH71" s="1063"/>
      <c r="AI71" s="1063"/>
    </row>
    <row r="72" spans="1:35" s="1480" customFormat="1" x14ac:dyDescent="0.25">
      <c r="A72" s="1159"/>
      <c r="B72" s="866"/>
      <c r="C72" s="963"/>
      <c r="D72" s="866"/>
      <c r="E72" s="315"/>
      <c r="F72" s="1162"/>
      <c r="G72" s="1163"/>
      <c r="H72" s="1487"/>
      <c r="I72" s="1481"/>
      <c r="J72" s="1481"/>
      <c r="K72" s="1062"/>
      <c r="L72" s="1062"/>
      <c r="M72" s="1062"/>
      <c r="N72" s="1420"/>
      <c r="O72" s="1420"/>
      <c r="P72" s="1420"/>
      <c r="Q72" s="1420"/>
      <c r="R72" s="1063"/>
      <c r="S72" s="1063"/>
      <c r="T72" s="1063"/>
      <c r="U72" s="1063"/>
      <c r="V72" s="1063"/>
      <c r="W72" s="1063"/>
      <c r="X72" s="1063"/>
      <c r="Y72" s="1063"/>
      <c r="Z72" s="1063"/>
      <c r="AA72" s="1063"/>
      <c r="AB72" s="1063"/>
      <c r="AC72" s="1063"/>
      <c r="AD72" s="1063"/>
      <c r="AE72" s="1063"/>
      <c r="AF72" s="1063"/>
      <c r="AG72" s="1063"/>
      <c r="AH72" s="1063"/>
      <c r="AI72" s="1063"/>
    </row>
    <row r="73" spans="1:35" s="1480" customFormat="1" ht="25" x14ac:dyDescent="0.25">
      <c r="A73" s="1159" t="s">
        <v>2630</v>
      </c>
      <c r="B73" s="900"/>
      <c r="C73" s="196" t="s">
        <v>2631</v>
      </c>
      <c r="D73" s="197" t="s">
        <v>51</v>
      </c>
      <c r="E73" s="1917">
        <v>1</v>
      </c>
      <c r="F73" s="1162"/>
      <c r="G73" s="1163"/>
      <c r="H73" s="1487"/>
      <c r="I73" s="1481"/>
      <c r="J73" s="1481"/>
      <c r="K73" s="1062"/>
      <c r="L73" s="1062"/>
      <c r="M73" s="1062"/>
      <c r="N73" s="1420"/>
      <c r="O73" s="1420"/>
      <c r="P73" s="1420"/>
      <c r="Q73" s="1420"/>
      <c r="R73" s="1063"/>
      <c r="S73" s="1063"/>
      <c r="T73" s="1063"/>
      <c r="U73" s="1063"/>
      <c r="V73" s="1063"/>
      <c r="W73" s="1063"/>
      <c r="X73" s="1063"/>
      <c r="Y73" s="1063"/>
      <c r="Z73" s="1063"/>
      <c r="AA73" s="1063"/>
      <c r="AB73" s="1063"/>
      <c r="AC73" s="1063"/>
      <c r="AD73" s="1063"/>
      <c r="AE73" s="1063"/>
      <c r="AF73" s="1063"/>
      <c r="AG73" s="1063"/>
      <c r="AH73" s="1063"/>
      <c r="AI73" s="1063"/>
    </row>
    <row r="74" spans="1:35" s="1480" customFormat="1" x14ac:dyDescent="0.25">
      <c r="A74" s="1159"/>
      <c r="B74" s="1"/>
      <c r="C74" s="1160"/>
      <c r="D74" s="1"/>
      <c r="E74" s="1161"/>
      <c r="F74" s="1162"/>
      <c r="G74" s="1163"/>
      <c r="H74" s="1487"/>
      <c r="I74" s="1481"/>
      <c r="J74" s="1481"/>
      <c r="K74" s="1062"/>
      <c r="L74" s="1062"/>
      <c r="M74" s="1062"/>
      <c r="N74" s="1420"/>
      <c r="O74" s="1420"/>
      <c r="P74" s="1420"/>
      <c r="Q74" s="1420"/>
      <c r="R74" s="1063"/>
      <c r="S74" s="1063"/>
      <c r="T74" s="1063"/>
      <c r="U74" s="1063"/>
      <c r="V74" s="1063"/>
      <c r="W74" s="1063"/>
      <c r="X74" s="1063"/>
      <c r="Y74" s="1063"/>
      <c r="Z74" s="1063"/>
      <c r="AA74" s="1063"/>
      <c r="AB74" s="1063"/>
      <c r="AC74" s="1063"/>
      <c r="AD74" s="1063"/>
      <c r="AE74" s="1063"/>
      <c r="AF74" s="1063"/>
      <c r="AG74" s="1063"/>
      <c r="AH74" s="1063"/>
      <c r="AI74" s="1063"/>
    </row>
    <row r="75" spans="1:35" s="1480" customFormat="1" x14ac:dyDescent="0.25">
      <c r="A75" s="1159" t="s">
        <v>2632</v>
      </c>
      <c r="B75" s="900" t="s">
        <v>70</v>
      </c>
      <c r="C75" s="196" t="s">
        <v>76</v>
      </c>
      <c r="D75" s="866"/>
      <c r="E75" s="315"/>
      <c r="F75" s="1162"/>
      <c r="G75" s="1163"/>
      <c r="H75" s="1487"/>
      <c r="I75" s="1481"/>
      <c r="J75" s="1481"/>
      <c r="K75" s="1062"/>
      <c r="L75" s="1062"/>
      <c r="M75" s="1062"/>
      <c r="N75" s="1420"/>
      <c r="O75" s="1420"/>
      <c r="P75" s="1420"/>
      <c r="Q75" s="1420"/>
      <c r="R75" s="1063"/>
      <c r="S75" s="1063"/>
      <c r="T75" s="1063"/>
      <c r="U75" s="1063"/>
      <c r="V75" s="1063"/>
      <c r="W75" s="1063"/>
      <c r="X75" s="1063"/>
      <c r="Y75" s="1063"/>
      <c r="Z75" s="1063"/>
      <c r="AA75" s="1063"/>
      <c r="AB75" s="1063"/>
      <c r="AC75" s="1063"/>
      <c r="AD75" s="1063"/>
      <c r="AE75" s="1063"/>
      <c r="AF75" s="1063"/>
      <c r="AG75" s="1063"/>
      <c r="AH75" s="1063"/>
      <c r="AI75" s="1063"/>
    </row>
    <row r="76" spans="1:35" s="1480" customFormat="1" x14ac:dyDescent="0.25">
      <c r="A76" s="1159"/>
      <c r="B76" s="900"/>
      <c r="C76" s="1657"/>
      <c r="D76" s="866"/>
      <c r="E76" s="315"/>
      <c r="F76" s="1162"/>
      <c r="G76" s="1163"/>
      <c r="H76" s="1487"/>
      <c r="I76" s="1481"/>
      <c r="J76" s="1481"/>
      <c r="K76" s="1062"/>
      <c r="L76" s="1062"/>
      <c r="M76" s="1062"/>
      <c r="N76" s="1420"/>
      <c r="O76" s="1420"/>
      <c r="P76" s="1420"/>
      <c r="Q76" s="1420"/>
      <c r="R76" s="1063"/>
      <c r="S76" s="1063"/>
      <c r="T76" s="1063"/>
      <c r="U76" s="1063"/>
      <c r="V76" s="1063"/>
      <c r="W76" s="1063"/>
      <c r="X76" s="1063"/>
      <c r="Y76" s="1063"/>
      <c r="Z76" s="1063"/>
      <c r="AA76" s="1063"/>
      <c r="AB76" s="1063"/>
      <c r="AC76" s="1063"/>
      <c r="AD76" s="1063"/>
      <c r="AE76" s="1063"/>
      <c r="AF76" s="1063"/>
      <c r="AG76" s="1063"/>
      <c r="AH76" s="1063"/>
      <c r="AI76" s="1063"/>
    </row>
    <row r="77" spans="1:35" s="1480" customFormat="1" x14ac:dyDescent="0.25">
      <c r="A77" s="1159" t="s">
        <v>2633</v>
      </c>
      <c r="B77" s="900"/>
      <c r="C77" s="196" t="s">
        <v>2634</v>
      </c>
      <c r="D77" s="866" t="s">
        <v>53</v>
      </c>
      <c r="E77" s="1917">
        <f>I77</f>
        <v>0</v>
      </c>
      <c r="F77" s="1162"/>
      <c r="G77" s="1163"/>
      <c r="H77" s="1487"/>
      <c r="I77" s="1481"/>
      <c r="J77" s="1481"/>
      <c r="K77" s="1062"/>
      <c r="L77" s="1062"/>
      <c r="M77" s="1062"/>
      <c r="N77" s="1420"/>
      <c r="O77" s="1420"/>
      <c r="P77" s="1420"/>
      <c r="Q77" s="1420"/>
      <c r="R77" s="1063"/>
      <c r="S77" s="1063"/>
      <c r="T77" s="1063"/>
      <c r="U77" s="1063"/>
      <c r="V77" s="1063"/>
      <c r="W77" s="1063"/>
      <c r="X77" s="1063"/>
      <c r="Y77" s="1063"/>
      <c r="Z77" s="1063"/>
      <c r="AA77" s="1063"/>
      <c r="AB77" s="1063"/>
      <c r="AC77" s="1063"/>
      <c r="AD77" s="1063"/>
      <c r="AE77" s="1063"/>
      <c r="AF77" s="1063"/>
      <c r="AG77" s="1063"/>
      <c r="AH77" s="1063"/>
      <c r="AI77" s="1063"/>
    </row>
    <row r="78" spans="1:35" s="1480" customFormat="1" x14ac:dyDescent="0.25">
      <c r="A78" s="1159"/>
      <c r="B78" s="900"/>
      <c r="C78" s="196"/>
      <c r="D78" s="866"/>
      <c r="E78" s="1917"/>
      <c r="F78" s="1162"/>
      <c r="G78" s="1163"/>
      <c r="H78" s="1487"/>
      <c r="I78" s="1481"/>
      <c r="J78" s="1481"/>
      <c r="K78" s="1062"/>
      <c r="L78" s="1062"/>
      <c r="M78" s="1062"/>
      <c r="N78" s="1420"/>
      <c r="O78" s="1420"/>
      <c r="P78" s="1420"/>
      <c r="Q78" s="1420"/>
      <c r="R78" s="1063"/>
      <c r="S78" s="1063"/>
      <c r="T78" s="1063"/>
      <c r="U78" s="1063"/>
      <c r="V78" s="1063"/>
      <c r="W78" s="1063"/>
      <c r="X78" s="1063"/>
      <c r="Y78" s="1063"/>
      <c r="Z78" s="1063"/>
      <c r="AA78" s="1063"/>
      <c r="AB78" s="1063"/>
      <c r="AC78" s="1063"/>
      <c r="AD78" s="1063"/>
      <c r="AE78" s="1063"/>
      <c r="AF78" s="1063"/>
      <c r="AG78" s="1063"/>
      <c r="AH78" s="1063"/>
      <c r="AI78" s="1063"/>
    </row>
    <row r="79" spans="1:35" s="1480" customFormat="1" x14ac:dyDescent="0.25">
      <c r="A79" s="1159" t="s">
        <v>2635</v>
      </c>
      <c r="B79" s="900"/>
      <c r="C79" s="196" t="s">
        <v>2636</v>
      </c>
      <c r="D79" s="866" t="s">
        <v>53</v>
      </c>
      <c r="E79" s="1917">
        <v>11</v>
      </c>
      <c r="F79" s="1162"/>
      <c r="G79" s="1163"/>
      <c r="H79" s="1487"/>
      <c r="I79" s="1481"/>
      <c r="J79" s="1481"/>
      <c r="K79" s="1062"/>
      <c r="L79" s="1062"/>
      <c r="M79" s="1062"/>
      <c r="N79" s="1420"/>
      <c r="O79" s="1420"/>
      <c r="P79" s="1420"/>
      <c r="Q79" s="1420"/>
      <c r="R79" s="1063"/>
      <c r="S79" s="1063"/>
      <c r="T79" s="1063"/>
      <c r="U79" s="1063"/>
      <c r="V79" s="1063"/>
      <c r="W79" s="1063"/>
      <c r="X79" s="1063"/>
      <c r="Y79" s="1063"/>
      <c r="Z79" s="1063"/>
      <c r="AA79" s="1063"/>
      <c r="AB79" s="1063"/>
      <c r="AC79" s="1063"/>
      <c r="AD79" s="1063"/>
      <c r="AE79" s="1063"/>
      <c r="AF79" s="1063"/>
      <c r="AG79" s="1063"/>
      <c r="AH79" s="1063"/>
      <c r="AI79" s="1063"/>
    </row>
    <row r="80" spans="1:35" s="1480" customFormat="1" x14ac:dyDescent="0.25">
      <c r="A80" s="1159"/>
      <c r="B80" s="900"/>
      <c r="C80" s="196"/>
      <c r="D80" s="866"/>
      <c r="E80" s="342"/>
      <c r="F80" s="1162"/>
      <c r="G80" s="1163"/>
      <c r="H80" s="1487"/>
      <c r="I80" s="1481"/>
      <c r="J80" s="1481"/>
      <c r="K80" s="1062"/>
      <c r="L80" s="1062"/>
      <c r="M80" s="1062"/>
      <c r="N80" s="1420"/>
      <c r="O80" s="1420"/>
      <c r="P80" s="1420"/>
      <c r="Q80" s="1420"/>
      <c r="R80" s="1063"/>
      <c r="S80" s="1063"/>
      <c r="T80" s="1063"/>
      <c r="U80" s="1063"/>
      <c r="V80" s="1063"/>
      <c r="W80" s="1063"/>
      <c r="X80" s="1063"/>
      <c r="Y80" s="1063"/>
      <c r="Z80" s="1063"/>
      <c r="AA80" s="1063"/>
      <c r="AB80" s="1063"/>
      <c r="AC80" s="1063"/>
      <c r="AD80" s="1063"/>
      <c r="AE80" s="1063"/>
      <c r="AF80" s="1063"/>
      <c r="AG80" s="1063"/>
      <c r="AH80" s="1063"/>
      <c r="AI80" s="1063"/>
    </row>
    <row r="81" spans="1:35" s="1480" customFormat="1" x14ac:dyDescent="0.25">
      <c r="A81" s="1159" t="s">
        <v>2637</v>
      </c>
      <c r="B81" s="900" t="s">
        <v>42</v>
      </c>
      <c r="C81" s="1657" t="s">
        <v>299</v>
      </c>
      <c r="D81" s="866"/>
      <c r="E81" s="342"/>
      <c r="F81" s="1162"/>
      <c r="G81" s="1163"/>
      <c r="H81" s="1487"/>
      <c r="I81" s="1481"/>
      <c r="J81" s="1481"/>
      <c r="K81" s="1062"/>
      <c r="L81" s="1062"/>
      <c r="M81" s="1062"/>
      <c r="N81" s="1420"/>
      <c r="O81" s="1420"/>
      <c r="P81" s="1420"/>
      <c r="Q81" s="1420"/>
      <c r="R81" s="1063"/>
      <c r="S81" s="1063"/>
      <c r="T81" s="1063"/>
      <c r="U81" s="1063"/>
      <c r="V81" s="1063"/>
      <c r="W81" s="1063"/>
      <c r="X81" s="1063"/>
      <c r="Y81" s="1063"/>
      <c r="Z81" s="1063"/>
      <c r="AA81" s="1063"/>
      <c r="AB81" s="1063"/>
      <c r="AC81" s="1063"/>
      <c r="AD81" s="1063"/>
      <c r="AE81" s="1063"/>
      <c r="AF81" s="1063"/>
      <c r="AG81" s="1063"/>
      <c r="AH81" s="1063"/>
      <c r="AI81" s="1063"/>
    </row>
    <row r="82" spans="1:35" s="1480" customFormat="1" x14ac:dyDescent="0.25">
      <c r="A82" s="1159"/>
      <c r="B82" s="197"/>
      <c r="C82" s="79"/>
      <c r="D82" s="197"/>
      <c r="E82" s="342"/>
      <c r="F82" s="1162"/>
      <c r="G82" s="1163"/>
      <c r="H82" s="1487"/>
      <c r="I82" s="1481"/>
      <c r="J82" s="1481"/>
      <c r="K82" s="1062"/>
      <c r="L82" s="1062"/>
      <c r="M82" s="1062"/>
      <c r="N82" s="1420"/>
      <c r="O82" s="1420"/>
      <c r="P82" s="1420"/>
      <c r="Q82" s="1420"/>
      <c r="R82" s="1063"/>
      <c r="S82" s="1063"/>
      <c r="T82" s="1063"/>
      <c r="U82" s="1063"/>
      <c r="V82" s="1063"/>
      <c r="W82" s="1063"/>
      <c r="X82" s="1063"/>
      <c r="Y82" s="1063"/>
      <c r="Z82" s="1063"/>
      <c r="AA82" s="1063"/>
      <c r="AB82" s="1063"/>
      <c r="AC82" s="1063"/>
      <c r="AD82" s="1063"/>
      <c r="AE82" s="1063"/>
      <c r="AF82" s="1063"/>
      <c r="AG82" s="1063"/>
      <c r="AH82" s="1063"/>
      <c r="AI82" s="1063"/>
    </row>
    <row r="83" spans="1:35" s="1480" customFormat="1" x14ac:dyDescent="0.25">
      <c r="A83" s="1159" t="s">
        <v>2638</v>
      </c>
      <c r="B83" s="197"/>
      <c r="C83" s="79" t="s">
        <v>1898</v>
      </c>
      <c r="D83" s="197" t="s">
        <v>53</v>
      </c>
      <c r="E83" s="1917">
        <f>4.4*4.4</f>
        <v>19.360000000000003</v>
      </c>
      <c r="F83" s="1162"/>
      <c r="G83" s="1163"/>
      <c r="H83" s="1487"/>
      <c r="I83" s="1481"/>
      <c r="J83" s="1481"/>
      <c r="K83" s="1062"/>
      <c r="L83" s="1062"/>
      <c r="M83" s="1062"/>
      <c r="N83" s="1420"/>
      <c r="O83" s="1420"/>
      <c r="P83" s="1420"/>
      <c r="Q83" s="1420"/>
      <c r="R83" s="1063"/>
      <c r="S83" s="1063"/>
      <c r="T83" s="1063"/>
      <c r="U83" s="1063"/>
      <c r="V83" s="1063"/>
      <c r="W83" s="1063"/>
      <c r="X83" s="1063"/>
      <c r="Y83" s="1063"/>
      <c r="Z83" s="1063"/>
      <c r="AA83" s="1063"/>
      <c r="AB83" s="1063"/>
      <c r="AC83" s="1063"/>
      <c r="AD83" s="1063"/>
      <c r="AE83" s="1063"/>
      <c r="AF83" s="1063"/>
      <c r="AG83" s="1063"/>
      <c r="AH83" s="1063"/>
      <c r="AI83" s="1063"/>
    </row>
    <row r="84" spans="1:35" s="1480" customFormat="1" x14ac:dyDescent="0.25">
      <c r="A84" s="1159"/>
      <c r="B84" s="900"/>
      <c r="C84" s="196"/>
      <c r="D84" s="866"/>
      <c r="E84" s="342"/>
      <c r="F84" s="1162"/>
      <c r="G84" s="1163"/>
      <c r="H84" s="1487"/>
      <c r="I84" s="1481"/>
      <c r="J84" s="1481"/>
      <c r="K84" s="1062"/>
      <c r="L84" s="1062"/>
      <c r="M84" s="1062"/>
      <c r="N84" s="1420"/>
      <c r="O84" s="1420"/>
      <c r="P84" s="1420"/>
      <c r="Q84" s="1420"/>
      <c r="R84" s="1063"/>
      <c r="S84" s="1063"/>
      <c r="T84" s="1063"/>
      <c r="U84" s="1063"/>
      <c r="V84" s="1063"/>
      <c r="W84" s="1063"/>
      <c r="X84" s="1063"/>
      <c r="Y84" s="1063"/>
      <c r="Z84" s="1063"/>
      <c r="AA84" s="1063"/>
      <c r="AB84" s="1063"/>
      <c r="AC84" s="1063"/>
      <c r="AD84" s="1063"/>
      <c r="AE84" s="1063"/>
      <c r="AF84" s="1063"/>
      <c r="AG84" s="1063"/>
      <c r="AH84" s="1063"/>
      <c r="AI84" s="1063"/>
    </row>
    <row r="85" spans="1:35" s="1480" customFormat="1" ht="13" x14ac:dyDescent="0.25">
      <c r="A85" s="1159" t="s">
        <v>2639</v>
      </c>
      <c r="B85" s="900" t="s">
        <v>77</v>
      </c>
      <c r="C85" s="77" t="s">
        <v>1899</v>
      </c>
      <c r="D85" s="866"/>
      <c r="E85" s="342"/>
      <c r="F85" s="1162"/>
      <c r="G85" s="1163"/>
      <c r="H85" s="1487"/>
      <c r="I85" s="1481"/>
      <c r="J85" s="1481"/>
      <c r="K85" s="1062"/>
      <c r="L85" s="1062"/>
      <c r="M85" s="1062"/>
      <c r="N85" s="1420"/>
      <c r="O85" s="1420"/>
      <c r="P85" s="1420"/>
      <c r="Q85" s="1420"/>
      <c r="R85" s="1063"/>
      <c r="S85" s="1063"/>
      <c r="T85" s="1063"/>
      <c r="U85" s="1063"/>
      <c r="V85" s="1063"/>
      <c r="W85" s="1063"/>
      <c r="X85" s="1063"/>
      <c r="Y85" s="1063"/>
      <c r="Z85" s="1063"/>
      <c r="AA85" s="1063"/>
      <c r="AB85" s="1063"/>
      <c r="AC85" s="1063"/>
      <c r="AD85" s="1063"/>
      <c r="AE85" s="1063"/>
      <c r="AF85" s="1063"/>
      <c r="AG85" s="1063"/>
      <c r="AH85" s="1063"/>
      <c r="AI85" s="1063"/>
    </row>
    <row r="86" spans="1:35" s="1480" customFormat="1" ht="13" x14ac:dyDescent="0.25">
      <c r="A86" s="1159"/>
      <c r="B86" s="900"/>
      <c r="C86" s="77"/>
      <c r="D86" s="866"/>
      <c r="E86" s="342"/>
      <c r="F86" s="1162"/>
      <c r="G86" s="1163"/>
      <c r="H86" s="1487"/>
      <c r="I86" s="1481"/>
      <c r="J86" s="1481"/>
      <c r="K86" s="1062"/>
      <c r="L86" s="1062"/>
      <c r="M86" s="1062"/>
      <c r="N86" s="1420"/>
      <c r="O86" s="1420"/>
      <c r="P86" s="1420"/>
      <c r="Q86" s="1420"/>
      <c r="R86" s="1063"/>
      <c r="S86" s="1063"/>
      <c r="T86" s="1063"/>
      <c r="U86" s="1063"/>
      <c r="V86" s="1063"/>
      <c r="W86" s="1063"/>
      <c r="X86" s="1063"/>
      <c r="Y86" s="1063"/>
      <c r="Z86" s="1063"/>
      <c r="AA86" s="1063"/>
      <c r="AB86" s="1063"/>
      <c r="AC86" s="1063"/>
      <c r="AD86" s="1063"/>
      <c r="AE86" s="1063"/>
      <c r="AF86" s="1063"/>
      <c r="AG86" s="1063"/>
      <c r="AH86" s="1063"/>
      <c r="AI86" s="1063"/>
    </row>
    <row r="87" spans="1:35" s="1480" customFormat="1" x14ac:dyDescent="0.25">
      <c r="A87" s="1159" t="s">
        <v>2640</v>
      </c>
      <c r="B87" s="1858" t="s">
        <v>64</v>
      </c>
      <c r="C87" s="196" t="s">
        <v>1900</v>
      </c>
      <c r="D87" s="866" t="s">
        <v>371</v>
      </c>
      <c r="E87" s="1917">
        <f>$E$63*0.2</f>
        <v>0</v>
      </c>
      <c r="F87" s="1162"/>
      <c r="G87" s="1163"/>
      <c r="H87" s="1487"/>
      <c r="I87" s="1481"/>
      <c r="J87" s="1481"/>
      <c r="K87" s="1062"/>
      <c r="L87" s="1062"/>
      <c r="M87" s="1062"/>
      <c r="N87" s="1420"/>
      <c r="O87" s="1420"/>
      <c r="P87" s="1420"/>
      <c r="Q87" s="1420"/>
      <c r="R87" s="1063"/>
      <c r="S87" s="1063"/>
      <c r="T87" s="1063"/>
      <c r="U87" s="1063"/>
      <c r="V87" s="1063"/>
      <c r="W87" s="1063"/>
      <c r="X87" s="1063"/>
      <c r="Y87" s="1063"/>
      <c r="Z87" s="1063"/>
      <c r="AA87" s="1063"/>
      <c r="AB87" s="1063"/>
      <c r="AC87" s="1063"/>
      <c r="AD87" s="1063"/>
      <c r="AE87" s="1063"/>
      <c r="AF87" s="1063"/>
      <c r="AG87" s="1063"/>
      <c r="AH87" s="1063"/>
      <c r="AI87" s="1063"/>
    </row>
    <row r="88" spans="1:35" s="1480" customFormat="1" x14ac:dyDescent="0.25">
      <c r="A88" s="1159"/>
      <c r="B88" s="197"/>
      <c r="C88" s="1210"/>
      <c r="D88" s="866"/>
      <c r="E88" s="1917"/>
      <c r="F88" s="1162"/>
      <c r="G88" s="1163"/>
      <c r="H88" s="1487"/>
      <c r="I88" s="1481"/>
      <c r="J88" s="1481"/>
      <c r="K88" s="1062"/>
      <c r="L88" s="1062"/>
      <c r="M88" s="1062"/>
      <c r="N88" s="1420"/>
      <c r="O88" s="1420"/>
      <c r="P88" s="1420"/>
      <c r="Q88" s="1420"/>
      <c r="R88" s="1063"/>
      <c r="S88" s="1063"/>
      <c r="T88" s="1063"/>
      <c r="U88" s="1063"/>
      <c r="V88" s="1063"/>
      <c r="W88" s="1063"/>
      <c r="X88" s="1063"/>
      <c r="Y88" s="1063"/>
      <c r="Z88" s="1063"/>
      <c r="AA88" s="1063"/>
      <c r="AB88" s="1063"/>
      <c r="AC88" s="1063"/>
      <c r="AD88" s="1063"/>
      <c r="AE88" s="1063"/>
      <c r="AF88" s="1063"/>
      <c r="AG88" s="1063"/>
      <c r="AH88" s="1063"/>
      <c r="AI88" s="1063"/>
    </row>
    <row r="89" spans="1:35" s="1480" customFormat="1" x14ac:dyDescent="0.25">
      <c r="A89" s="1159" t="s">
        <v>2641</v>
      </c>
      <c r="B89" s="900" t="s">
        <v>62</v>
      </c>
      <c r="C89" s="196" t="s">
        <v>1901</v>
      </c>
      <c r="D89" s="866" t="s">
        <v>371</v>
      </c>
      <c r="E89" s="1917">
        <f>$E$63*0.05</f>
        <v>0</v>
      </c>
      <c r="F89" s="1162"/>
      <c r="G89" s="1163"/>
      <c r="H89" s="1487"/>
      <c r="I89" s="1481"/>
      <c r="J89" s="1481"/>
      <c r="K89" s="1062"/>
      <c r="L89" s="1062"/>
      <c r="M89" s="1062"/>
      <c r="N89" s="1420"/>
      <c r="O89" s="1420"/>
      <c r="P89" s="1420"/>
      <c r="Q89" s="1420"/>
      <c r="R89" s="1063"/>
      <c r="S89" s="1063"/>
      <c r="T89" s="1063"/>
      <c r="U89" s="1063"/>
      <c r="V89" s="1063"/>
      <c r="W89" s="1063"/>
      <c r="X89" s="1063"/>
      <c r="Y89" s="1063"/>
      <c r="Z89" s="1063"/>
      <c r="AA89" s="1063"/>
      <c r="AB89" s="1063"/>
      <c r="AC89" s="1063"/>
      <c r="AD89" s="1063"/>
      <c r="AE89" s="1063"/>
      <c r="AF89" s="1063"/>
      <c r="AG89" s="1063"/>
      <c r="AH89" s="1063"/>
      <c r="AI89" s="1063"/>
    </row>
    <row r="90" spans="1:35" s="1480" customFormat="1" ht="13" x14ac:dyDescent="0.25">
      <c r="A90" s="1159"/>
      <c r="B90" s="900"/>
      <c r="C90" s="77"/>
      <c r="D90" s="866"/>
      <c r="E90" s="342"/>
      <c r="F90" s="1162"/>
      <c r="G90" s="1163"/>
      <c r="H90" s="1487"/>
      <c r="I90" s="1481"/>
      <c r="J90" s="1481"/>
      <c r="K90" s="1062"/>
      <c r="L90" s="1062"/>
      <c r="M90" s="1062"/>
      <c r="N90" s="1420"/>
      <c r="O90" s="1420"/>
      <c r="P90" s="1420"/>
      <c r="Q90" s="1420"/>
      <c r="R90" s="1063"/>
      <c r="S90" s="1063"/>
      <c r="T90" s="1063"/>
      <c r="U90" s="1063"/>
      <c r="V90" s="1063"/>
      <c r="W90" s="1063"/>
      <c r="X90" s="1063"/>
      <c r="Y90" s="1063"/>
      <c r="Z90" s="1063"/>
      <c r="AA90" s="1063"/>
      <c r="AB90" s="1063"/>
      <c r="AC90" s="1063"/>
      <c r="AD90" s="1063"/>
      <c r="AE90" s="1063"/>
      <c r="AF90" s="1063"/>
      <c r="AG90" s="1063"/>
      <c r="AH90" s="1063"/>
      <c r="AI90" s="1063"/>
    </row>
    <row r="91" spans="1:35" s="1480" customFormat="1" ht="39" x14ac:dyDescent="0.25">
      <c r="A91" s="1159" t="s">
        <v>502</v>
      </c>
      <c r="B91" s="900"/>
      <c r="C91" s="77" t="s">
        <v>2642</v>
      </c>
      <c r="D91" s="866"/>
      <c r="E91" s="315"/>
      <c r="F91" s="1162"/>
      <c r="G91" s="1163"/>
      <c r="H91" s="1487"/>
      <c r="I91" s="1481"/>
      <c r="J91" s="1481"/>
      <c r="K91" s="1062"/>
      <c r="L91" s="1062"/>
      <c r="M91" s="1062"/>
      <c r="N91" s="1420"/>
      <c r="O91" s="1420"/>
      <c r="P91" s="1420"/>
      <c r="Q91" s="1420"/>
      <c r="R91" s="1063"/>
      <c r="S91" s="1063"/>
      <c r="T91" s="1063"/>
      <c r="U91" s="1063"/>
      <c r="V91" s="1063"/>
      <c r="W91" s="1063"/>
      <c r="X91" s="1063"/>
      <c r="Y91" s="1063"/>
      <c r="Z91" s="1063"/>
      <c r="AA91" s="1063"/>
      <c r="AB91" s="1063"/>
      <c r="AC91" s="1063"/>
      <c r="AD91" s="1063"/>
      <c r="AE91" s="1063"/>
      <c r="AF91" s="1063"/>
      <c r="AG91" s="1063"/>
      <c r="AH91" s="1063"/>
      <c r="AI91" s="1063"/>
    </row>
    <row r="92" spans="1:35" s="1480" customFormat="1" x14ac:dyDescent="0.25">
      <c r="A92" s="1159"/>
      <c r="B92" s="900"/>
      <c r="C92" s="196"/>
      <c r="D92" s="866"/>
      <c r="E92" s="315"/>
      <c r="F92" s="1162"/>
      <c r="G92" s="1163"/>
      <c r="H92" s="1487"/>
      <c r="I92" s="1481"/>
      <c r="J92" s="1481"/>
      <c r="K92" s="1062"/>
      <c r="L92" s="1062"/>
      <c r="M92" s="1062"/>
      <c r="N92" s="1420"/>
      <c r="O92" s="1420"/>
      <c r="P92" s="1420"/>
      <c r="Q92" s="1420"/>
      <c r="R92" s="1063"/>
      <c r="S92" s="1063"/>
      <c r="T92" s="1063"/>
      <c r="U92" s="1063"/>
      <c r="V92" s="1063"/>
      <c r="W92" s="1063"/>
      <c r="X92" s="1063"/>
      <c r="Y92" s="1063"/>
      <c r="Z92" s="1063"/>
      <c r="AA92" s="1063"/>
      <c r="AB92" s="1063"/>
      <c r="AC92" s="1063"/>
      <c r="AD92" s="1063"/>
      <c r="AE92" s="1063"/>
      <c r="AF92" s="1063"/>
      <c r="AG92" s="1063"/>
      <c r="AH92" s="1063"/>
      <c r="AI92" s="1063"/>
    </row>
    <row r="93" spans="1:35" s="1480" customFormat="1" ht="13" x14ac:dyDescent="0.25">
      <c r="A93" s="1159" t="s">
        <v>2643</v>
      </c>
      <c r="B93" s="1858"/>
      <c r="C93" s="77" t="s">
        <v>2600</v>
      </c>
      <c r="D93" s="866"/>
      <c r="E93" s="1499"/>
      <c r="F93" s="1162"/>
      <c r="G93" s="1163"/>
      <c r="H93" s="1487"/>
      <c r="I93" s="1481"/>
      <c r="J93" s="1481"/>
      <c r="K93" s="1062"/>
      <c r="L93" s="1062"/>
      <c r="M93" s="1062"/>
      <c r="N93" s="1420"/>
      <c r="O93" s="1420"/>
      <c r="P93" s="1420"/>
      <c r="Q93" s="1420"/>
      <c r="R93" s="1063"/>
      <c r="S93" s="1063"/>
      <c r="T93" s="1063"/>
      <c r="U93" s="1063"/>
      <c r="V93" s="1063"/>
      <c r="W93" s="1063"/>
      <c r="X93" s="1063"/>
      <c r="Y93" s="1063"/>
      <c r="Z93" s="1063"/>
      <c r="AA93" s="1063"/>
      <c r="AB93" s="1063"/>
      <c r="AC93" s="1063"/>
      <c r="AD93" s="1063"/>
      <c r="AE93" s="1063"/>
      <c r="AF93" s="1063"/>
      <c r="AG93" s="1063"/>
      <c r="AH93" s="1063"/>
      <c r="AI93" s="1063"/>
    </row>
    <row r="94" spans="1:35" s="1480" customFormat="1" x14ac:dyDescent="0.25">
      <c r="A94" s="1159"/>
      <c r="B94" s="900"/>
      <c r="C94" s="196"/>
      <c r="D94" s="866"/>
      <c r="E94" s="315"/>
      <c r="F94" s="1162"/>
      <c r="G94" s="1163"/>
      <c r="H94" s="1487"/>
      <c r="I94" s="1481"/>
      <c r="J94" s="1481"/>
      <c r="K94" s="1062"/>
      <c r="L94" s="1062"/>
      <c r="M94" s="1062"/>
      <c r="N94" s="1420"/>
      <c r="O94" s="1420"/>
      <c r="P94" s="1420"/>
      <c r="Q94" s="1420"/>
      <c r="R94" s="1063"/>
      <c r="S94" s="1063"/>
      <c r="T94" s="1063"/>
      <c r="U94" s="1063"/>
      <c r="V94" s="1063"/>
      <c r="W94" s="1063"/>
      <c r="X94" s="1063"/>
      <c r="Y94" s="1063"/>
      <c r="Z94" s="1063"/>
      <c r="AA94" s="1063"/>
      <c r="AB94" s="1063"/>
      <c r="AC94" s="1063"/>
      <c r="AD94" s="1063"/>
      <c r="AE94" s="1063"/>
      <c r="AF94" s="1063"/>
      <c r="AG94" s="1063"/>
      <c r="AH94" s="1063"/>
      <c r="AI94" s="1063"/>
    </row>
    <row r="95" spans="1:35" s="1480" customFormat="1" x14ac:dyDescent="0.25">
      <c r="A95" s="1159" t="s">
        <v>2644</v>
      </c>
      <c r="B95" s="900" t="s">
        <v>67</v>
      </c>
      <c r="C95" s="196" t="s">
        <v>2602</v>
      </c>
      <c r="D95" s="866" t="s">
        <v>50</v>
      </c>
      <c r="E95" s="1679">
        <f>80*(3.6*2.25*0.05)*1.1</f>
        <v>35.640000000000008</v>
      </c>
      <c r="F95" s="1162"/>
      <c r="G95" s="1163"/>
      <c r="H95" s="1487"/>
      <c r="I95" s="1481"/>
      <c r="J95" s="1481"/>
      <c r="K95" s="1062"/>
      <c r="L95" s="1062"/>
      <c r="M95" s="1062"/>
      <c r="N95" s="1420"/>
      <c r="O95" s="1420"/>
      <c r="P95" s="1420"/>
      <c r="Q95" s="1420"/>
      <c r="R95" s="1063"/>
      <c r="S95" s="1063"/>
      <c r="T95" s="1063"/>
      <c r="U95" s="1063"/>
      <c r="V95" s="1063"/>
      <c r="W95" s="1063"/>
      <c r="X95" s="1063"/>
      <c r="Y95" s="1063"/>
      <c r="Z95" s="1063"/>
      <c r="AA95" s="1063"/>
      <c r="AB95" s="1063"/>
      <c r="AC95" s="1063"/>
      <c r="AD95" s="1063"/>
      <c r="AE95" s="1063"/>
      <c r="AF95" s="1063"/>
      <c r="AG95" s="1063"/>
      <c r="AH95" s="1063"/>
      <c r="AI95" s="1063"/>
    </row>
    <row r="96" spans="1:35" s="1480" customFormat="1" x14ac:dyDescent="0.25">
      <c r="A96" s="1159"/>
      <c r="B96" s="900"/>
      <c r="C96" s="196"/>
      <c r="D96" s="866"/>
      <c r="E96" s="315"/>
      <c r="F96" s="1162"/>
      <c r="G96" s="1163"/>
      <c r="H96" s="1487"/>
      <c r="I96" s="1481"/>
      <c r="J96" s="1481"/>
      <c r="K96" s="1062"/>
      <c r="L96" s="1062"/>
      <c r="M96" s="1062"/>
      <c r="N96" s="1420"/>
      <c r="O96" s="1420"/>
      <c r="P96" s="1420"/>
      <c r="Q96" s="1420"/>
      <c r="R96" s="1063"/>
      <c r="S96" s="1063"/>
      <c r="T96" s="1063"/>
      <c r="U96" s="1063"/>
      <c r="V96" s="1063"/>
      <c r="W96" s="1063"/>
      <c r="X96" s="1063"/>
      <c r="Y96" s="1063"/>
      <c r="Z96" s="1063"/>
      <c r="AA96" s="1063"/>
      <c r="AB96" s="1063"/>
      <c r="AC96" s="1063"/>
      <c r="AD96" s="1063"/>
      <c r="AE96" s="1063"/>
      <c r="AF96" s="1063"/>
      <c r="AG96" s="1063"/>
      <c r="AH96" s="1063"/>
      <c r="AI96" s="1063"/>
    </row>
    <row r="97" spans="1:35" s="1480" customFormat="1" x14ac:dyDescent="0.25">
      <c r="A97" s="1159" t="s">
        <v>2645</v>
      </c>
      <c r="B97" s="900" t="s">
        <v>41</v>
      </c>
      <c r="C97" s="196" t="s">
        <v>2646</v>
      </c>
      <c r="D97" s="866" t="s">
        <v>50</v>
      </c>
      <c r="E97" s="315">
        <f>ROUNDUP((80*(1.25*2.6*0.4+1.25*2*0.4)*1.1),0)</f>
        <v>203</v>
      </c>
      <c r="F97" s="1162"/>
      <c r="G97" s="1163"/>
      <c r="H97" s="1487"/>
      <c r="I97" s="1481"/>
      <c r="J97" s="1481"/>
      <c r="K97" s="1062"/>
      <c r="L97" s="1062"/>
      <c r="M97" s="1062"/>
      <c r="N97" s="1420"/>
      <c r="O97" s="1420"/>
      <c r="P97" s="1420"/>
      <c r="Q97" s="1420"/>
      <c r="R97" s="1063"/>
      <c r="S97" s="1063"/>
      <c r="T97" s="1063"/>
      <c r="U97" s="1063"/>
      <c r="V97" s="1063"/>
      <c r="W97" s="1063"/>
      <c r="X97" s="1063"/>
      <c r="Y97" s="1063"/>
      <c r="Z97" s="1063"/>
      <c r="AA97" s="1063"/>
      <c r="AB97" s="1063"/>
      <c r="AC97" s="1063"/>
      <c r="AD97" s="1063"/>
      <c r="AE97" s="1063"/>
      <c r="AF97" s="1063"/>
      <c r="AG97" s="1063"/>
      <c r="AH97" s="1063"/>
      <c r="AI97" s="1063"/>
    </row>
    <row r="98" spans="1:35" s="1480" customFormat="1" x14ac:dyDescent="0.25">
      <c r="A98" s="1159"/>
      <c r="B98" s="900"/>
      <c r="C98" s="196"/>
      <c r="D98" s="866"/>
      <c r="E98" s="315"/>
      <c r="F98" s="1162"/>
      <c r="G98" s="1163"/>
      <c r="H98" s="1487"/>
      <c r="I98" s="1481"/>
      <c r="J98" s="1481"/>
      <c r="K98" s="1062"/>
      <c r="L98" s="1062"/>
      <c r="M98" s="1062"/>
      <c r="N98" s="1420"/>
      <c r="O98" s="1420"/>
      <c r="P98" s="1420"/>
      <c r="Q98" s="1420"/>
      <c r="R98" s="1063"/>
      <c r="S98" s="1063"/>
      <c r="T98" s="1063"/>
      <c r="U98" s="1063"/>
      <c r="V98" s="1063"/>
      <c r="W98" s="1063"/>
      <c r="X98" s="1063"/>
      <c r="Y98" s="1063"/>
      <c r="Z98" s="1063"/>
      <c r="AA98" s="1063"/>
      <c r="AB98" s="1063"/>
      <c r="AC98" s="1063"/>
      <c r="AD98" s="1063"/>
      <c r="AE98" s="1063"/>
      <c r="AF98" s="1063"/>
      <c r="AG98" s="1063"/>
      <c r="AH98" s="1063"/>
      <c r="AI98" s="1063"/>
    </row>
    <row r="99" spans="1:35" s="1480" customFormat="1" ht="13" x14ac:dyDescent="0.25">
      <c r="A99" s="1159" t="s">
        <v>2647</v>
      </c>
      <c r="B99" s="866"/>
      <c r="C99" s="220" t="s">
        <v>2606</v>
      </c>
      <c r="D99" s="866"/>
      <c r="E99" s="315"/>
      <c r="F99" s="1162"/>
      <c r="G99" s="1163"/>
      <c r="H99" s="1487"/>
      <c r="I99" s="1481"/>
      <c r="J99" s="1481"/>
      <c r="K99" s="1062"/>
      <c r="L99" s="1062"/>
      <c r="M99" s="1062"/>
      <c r="N99" s="1420"/>
      <c r="O99" s="1420"/>
      <c r="P99" s="1420"/>
      <c r="Q99" s="1420"/>
      <c r="R99" s="1063"/>
      <c r="S99" s="1063"/>
      <c r="T99" s="1063"/>
      <c r="U99" s="1063"/>
      <c r="V99" s="1063"/>
      <c r="W99" s="1063"/>
      <c r="X99" s="1063"/>
      <c r="Y99" s="1063"/>
      <c r="Z99" s="1063"/>
      <c r="AA99" s="1063"/>
      <c r="AB99" s="1063"/>
      <c r="AC99" s="1063"/>
      <c r="AD99" s="1063"/>
      <c r="AE99" s="1063"/>
      <c r="AF99" s="1063"/>
      <c r="AG99" s="1063"/>
      <c r="AH99" s="1063"/>
      <c r="AI99" s="1063"/>
    </row>
    <row r="100" spans="1:35" s="1480" customFormat="1" x14ac:dyDescent="0.25">
      <c r="A100" s="1159"/>
      <c r="B100" s="900"/>
      <c r="C100" s="196"/>
      <c r="D100" s="866"/>
      <c r="E100" s="315"/>
      <c r="F100" s="1162"/>
      <c r="G100" s="1163"/>
      <c r="H100" s="1487"/>
      <c r="I100" s="1481"/>
      <c r="J100" s="1481"/>
      <c r="K100" s="1062"/>
      <c r="L100" s="1062"/>
      <c r="M100" s="1062"/>
      <c r="N100" s="1420"/>
      <c r="O100" s="1420"/>
      <c r="P100" s="1420"/>
      <c r="Q100" s="1420"/>
      <c r="R100" s="1063"/>
      <c r="S100" s="1063"/>
      <c r="T100" s="1063"/>
      <c r="U100" s="1063"/>
      <c r="V100" s="1063"/>
      <c r="W100" s="1063"/>
      <c r="X100" s="1063"/>
      <c r="Y100" s="1063"/>
      <c r="Z100" s="1063"/>
      <c r="AA100" s="1063"/>
      <c r="AB100" s="1063"/>
      <c r="AC100" s="1063"/>
      <c r="AD100" s="1063"/>
      <c r="AE100" s="1063"/>
      <c r="AF100" s="1063"/>
      <c r="AG100" s="1063"/>
      <c r="AH100" s="1063"/>
      <c r="AI100" s="1063"/>
    </row>
    <row r="101" spans="1:35" s="1480" customFormat="1" ht="37.5" x14ac:dyDescent="0.25">
      <c r="A101" s="1159"/>
      <c r="B101" s="900"/>
      <c r="C101" s="1657" t="s">
        <v>2648</v>
      </c>
      <c r="D101" s="866"/>
      <c r="E101" s="315"/>
      <c r="F101" s="1162"/>
      <c r="G101" s="1163"/>
      <c r="H101" s="1487"/>
      <c r="I101" s="1481"/>
      <c r="J101" s="1481"/>
      <c r="K101" s="1062"/>
      <c r="L101" s="1062"/>
      <c r="M101" s="1062"/>
      <c r="N101" s="1420"/>
      <c r="O101" s="1420"/>
      <c r="P101" s="1420"/>
      <c r="Q101" s="1420"/>
      <c r="R101" s="1063"/>
      <c r="S101" s="1063"/>
      <c r="T101" s="1063"/>
      <c r="U101" s="1063"/>
      <c r="V101" s="1063"/>
      <c r="W101" s="1063"/>
      <c r="X101" s="1063"/>
      <c r="Y101" s="1063"/>
      <c r="Z101" s="1063"/>
      <c r="AA101" s="1063"/>
      <c r="AB101" s="1063"/>
      <c r="AC101" s="1063"/>
      <c r="AD101" s="1063"/>
      <c r="AE101" s="1063"/>
      <c r="AF101" s="1063"/>
      <c r="AG101" s="1063"/>
      <c r="AH101" s="1063"/>
      <c r="AI101" s="1063"/>
    </row>
    <row r="102" spans="1:35" s="1480" customFormat="1" x14ac:dyDescent="0.25">
      <c r="A102" s="1159"/>
      <c r="B102" s="900"/>
      <c r="C102" s="1657"/>
      <c r="D102" s="866"/>
      <c r="E102" s="315"/>
      <c r="F102" s="1162"/>
      <c r="G102" s="1163"/>
      <c r="H102" s="1487"/>
      <c r="I102" s="1481"/>
      <c r="J102" s="1481"/>
      <c r="K102" s="1062"/>
      <c r="L102" s="1062"/>
      <c r="M102" s="1062"/>
      <c r="N102" s="1420"/>
      <c r="O102" s="1420"/>
      <c r="P102" s="1420"/>
      <c r="Q102" s="1420"/>
      <c r="R102" s="1063"/>
      <c r="S102" s="1063"/>
      <c r="T102" s="1063"/>
      <c r="U102" s="1063"/>
      <c r="V102" s="1063"/>
      <c r="W102" s="1063"/>
      <c r="X102" s="1063"/>
      <c r="Y102" s="1063"/>
      <c r="Z102" s="1063"/>
      <c r="AA102" s="1063"/>
      <c r="AB102" s="1063"/>
      <c r="AC102" s="1063"/>
      <c r="AD102" s="1063"/>
      <c r="AE102" s="1063"/>
      <c r="AF102" s="1063"/>
      <c r="AG102" s="1063"/>
      <c r="AH102" s="1063"/>
      <c r="AI102" s="1063"/>
    </row>
    <row r="103" spans="1:35" s="1480" customFormat="1" x14ac:dyDescent="0.25">
      <c r="A103" s="1159" t="s">
        <v>2649</v>
      </c>
      <c r="B103" s="1858" t="s">
        <v>297</v>
      </c>
      <c r="C103" s="196" t="s">
        <v>2608</v>
      </c>
      <c r="D103" s="866"/>
      <c r="E103" s="315"/>
      <c r="F103" s="1162"/>
      <c r="G103" s="1163"/>
      <c r="H103" s="1487"/>
      <c r="I103" s="1481"/>
      <c r="J103" s="1481"/>
      <c r="K103" s="1062"/>
      <c r="L103" s="1062"/>
      <c r="M103" s="1062"/>
      <c r="N103" s="1420"/>
      <c r="O103" s="1420"/>
      <c r="P103" s="1420"/>
      <c r="Q103" s="1420"/>
      <c r="R103" s="1063"/>
      <c r="S103" s="1063"/>
      <c r="T103" s="1063"/>
      <c r="U103" s="1063"/>
      <c r="V103" s="1063"/>
      <c r="W103" s="1063"/>
      <c r="X103" s="1063"/>
      <c r="Y103" s="1063"/>
      <c r="Z103" s="1063"/>
      <c r="AA103" s="1063"/>
      <c r="AB103" s="1063"/>
      <c r="AC103" s="1063"/>
      <c r="AD103" s="1063"/>
      <c r="AE103" s="1063"/>
      <c r="AF103" s="1063"/>
      <c r="AG103" s="1063"/>
      <c r="AH103" s="1063"/>
      <c r="AI103" s="1063"/>
    </row>
    <row r="104" spans="1:35" s="1480" customFormat="1" x14ac:dyDescent="0.25">
      <c r="A104" s="1159"/>
      <c r="B104" s="866"/>
      <c r="C104" s="963"/>
      <c r="D104" s="866"/>
      <c r="E104" s="197"/>
      <c r="F104" s="1162"/>
      <c r="G104" s="1163"/>
      <c r="H104" s="1487"/>
      <c r="I104" s="1481"/>
      <c r="J104" s="1481"/>
      <c r="K104" s="1062"/>
      <c r="L104" s="1062"/>
      <c r="M104" s="1062"/>
      <c r="N104" s="1420"/>
      <c r="O104" s="1420"/>
      <c r="P104" s="1420"/>
      <c r="Q104" s="1420"/>
      <c r="R104" s="1063"/>
      <c r="S104" s="1063"/>
      <c r="T104" s="1063"/>
      <c r="U104" s="1063"/>
      <c r="V104" s="1063"/>
      <c r="W104" s="1063"/>
      <c r="X104" s="1063"/>
      <c r="Y104" s="1063"/>
      <c r="Z104" s="1063"/>
      <c r="AA104" s="1063"/>
      <c r="AB104" s="1063"/>
      <c r="AC104" s="1063"/>
      <c r="AD104" s="1063"/>
      <c r="AE104" s="1063"/>
      <c r="AF104" s="1063"/>
      <c r="AG104" s="1063"/>
      <c r="AH104" s="1063"/>
      <c r="AI104" s="1063"/>
    </row>
    <row r="105" spans="1:35" s="1480" customFormat="1" x14ac:dyDescent="0.25">
      <c r="A105" s="1159" t="s">
        <v>2650</v>
      </c>
      <c r="B105" s="900"/>
      <c r="C105" s="196" t="s">
        <v>2614</v>
      </c>
      <c r="D105" s="866" t="s">
        <v>52</v>
      </c>
      <c r="E105" s="197">
        <f>80*(2*1.25+2*2.6)</f>
        <v>616</v>
      </c>
      <c r="F105" s="1162"/>
      <c r="G105" s="1163"/>
      <c r="H105" s="1487"/>
      <c r="I105" s="1481"/>
      <c r="J105" s="1481"/>
      <c r="K105" s="1062"/>
      <c r="L105" s="1062"/>
      <c r="M105" s="1062"/>
      <c r="N105" s="1420"/>
      <c r="O105" s="1420"/>
      <c r="P105" s="1420"/>
      <c r="Q105" s="1420"/>
      <c r="R105" s="1063"/>
      <c r="S105" s="1063"/>
      <c r="T105" s="1063"/>
      <c r="U105" s="1063"/>
      <c r="V105" s="1063"/>
      <c r="W105" s="1063"/>
      <c r="X105" s="1063"/>
      <c r="Y105" s="1063"/>
      <c r="Z105" s="1063"/>
      <c r="AA105" s="1063"/>
      <c r="AB105" s="1063"/>
      <c r="AC105" s="1063"/>
      <c r="AD105" s="1063"/>
      <c r="AE105" s="1063"/>
      <c r="AF105" s="1063"/>
      <c r="AG105" s="1063"/>
      <c r="AH105" s="1063"/>
      <c r="AI105" s="1063"/>
    </row>
    <row r="106" spans="1:35" s="1480" customFormat="1" x14ac:dyDescent="0.25">
      <c r="A106" s="1159"/>
      <c r="B106" s="900"/>
      <c r="C106" s="196"/>
      <c r="D106" s="866"/>
      <c r="E106" s="197"/>
      <c r="F106" s="1162"/>
      <c r="G106" s="1163"/>
      <c r="H106" s="1487"/>
      <c r="I106" s="1481"/>
      <c r="J106" s="1481"/>
      <c r="K106" s="1062"/>
      <c r="L106" s="1062"/>
      <c r="M106" s="1062"/>
      <c r="N106" s="1420"/>
      <c r="O106" s="1420"/>
      <c r="P106" s="1420"/>
      <c r="Q106" s="1420"/>
      <c r="R106" s="1063"/>
      <c r="S106" s="1063"/>
      <c r="T106" s="1063"/>
      <c r="U106" s="1063"/>
      <c r="V106" s="1063"/>
      <c r="W106" s="1063"/>
      <c r="X106" s="1063"/>
      <c r="Y106" s="1063"/>
      <c r="Z106" s="1063"/>
      <c r="AA106" s="1063"/>
      <c r="AB106" s="1063"/>
      <c r="AC106" s="1063"/>
      <c r="AD106" s="1063"/>
      <c r="AE106" s="1063"/>
      <c r="AF106" s="1063"/>
      <c r="AG106" s="1063"/>
      <c r="AH106" s="1063"/>
      <c r="AI106" s="1063"/>
    </row>
    <row r="107" spans="1:35" s="1480" customFormat="1" x14ac:dyDescent="0.25">
      <c r="A107" s="1159" t="s">
        <v>2651</v>
      </c>
      <c r="B107" s="900" t="s">
        <v>42</v>
      </c>
      <c r="C107" s="1657" t="s">
        <v>299</v>
      </c>
      <c r="D107" s="866"/>
      <c r="E107" s="197"/>
      <c r="F107" s="1162"/>
      <c r="G107" s="1163"/>
      <c r="H107" s="1487"/>
      <c r="I107" s="1481"/>
      <c r="J107" s="1481"/>
      <c r="K107" s="1062"/>
      <c r="L107" s="1062"/>
      <c r="M107" s="1062"/>
      <c r="N107" s="1420"/>
      <c r="O107" s="1420"/>
      <c r="P107" s="1420"/>
      <c r="Q107" s="1420"/>
      <c r="R107" s="1063"/>
      <c r="S107" s="1063"/>
      <c r="T107" s="1063"/>
      <c r="U107" s="1063"/>
      <c r="V107" s="1063"/>
      <c r="W107" s="1063"/>
      <c r="X107" s="1063"/>
      <c r="Y107" s="1063"/>
      <c r="Z107" s="1063"/>
      <c r="AA107" s="1063"/>
      <c r="AB107" s="1063"/>
      <c r="AC107" s="1063"/>
      <c r="AD107" s="1063"/>
      <c r="AE107" s="1063"/>
      <c r="AF107" s="1063"/>
      <c r="AG107" s="1063"/>
      <c r="AH107" s="1063"/>
      <c r="AI107" s="1063"/>
    </row>
    <row r="108" spans="1:35" s="1480" customFormat="1" x14ac:dyDescent="0.25">
      <c r="A108" s="1159"/>
      <c r="B108" s="197"/>
      <c r="C108" s="79"/>
      <c r="D108" s="197"/>
      <c r="E108" s="197"/>
      <c r="F108" s="1162"/>
      <c r="G108" s="1163"/>
      <c r="H108" s="1487"/>
      <c r="I108" s="1481"/>
      <c r="J108" s="1481"/>
      <c r="K108" s="1062"/>
      <c r="L108" s="1062"/>
      <c r="M108" s="1062"/>
      <c r="N108" s="1420"/>
      <c r="O108" s="1420"/>
      <c r="P108" s="1420"/>
      <c r="Q108" s="1420"/>
      <c r="R108" s="1063"/>
      <c r="S108" s="1063"/>
      <c r="T108" s="1063"/>
      <c r="U108" s="1063"/>
      <c r="V108" s="1063"/>
      <c r="W108" s="1063"/>
      <c r="X108" s="1063"/>
      <c r="Y108" s="1063"/>
      <c r="Z108" s="1063"/>
      <c r="AA108" s="1063"/>
      <c r="AB108" s="1063"/>
      <c r="AC108" s="1063"/>
      <c r="AD108" s="1063"/>
      <c r="AE108" s="1063"/>
      <c r="AF108" s="1063"/>
      <c r="AG108" s="1063"/>
      <c r="AH108" s="1063"/>
      <c r="AI108" s="1063"/>
    </row>
    <row r="109" spans="1:35" s="1480" customFormat="1" x14ac:dyDescent="0.25">
      <c r="A109" s="1159" t="s">
        <v>2652</v>
      </c>
      <c r="B109" s="197"/>
      <c r="C109" s="79" t="s">
        <v>2653</v>
      </c>
      <c r="D109" s="197" t="s">
        <v>53</v>
      </c>
      <c r="E109" s="315">
        <f>80*(1.2*1.25)</f>
        <v>120</v>
      </c>
      <c r="F109" s="1162"/>
      <c r="G109" s="1163"/>
      <c r="H109" s="1487"/>
      <c r="I109" s="1481"/>
      <c r="J109" s="1481"/>
      <c r="K109" s="1062"/>
      <c r="L109" s="1062"/>
      <c r="M109" s="1062"/>
      <c r="N109" s="1420"/>
      <c r="O109" s="1420"/>
      <c r="P109" s="1420"/>
      <c r="Q109" s="1420"/>
      <c r="R109" s="1063"/>
      <c r="S109" s="1063"/>
      <c r="T109" s="1063"/>
      <c r="U109" s="1063"/>
      <c r="V109" s="1063"/>
      <c r="W109" s="1063"/>
      <c r="X109" s="1063"/>
      <c r="Y109" s="1063"/>
      <c r="Z109" s="1063"/>
      <c r="AA109" s="1063"/>
      <c r="AB109" s="1063"/>
      <c r="AC109" s="1063"/>
      <c r="AD109" s="1063"/>
      <c r="AE109" s="1063"/>
      <c r="AF109" s="1063"/>
      <c r="AG109" s="1063"/>
      <c r="AH109" s="1063"/>
      <c r="AI109" s="1063"/>
    </row>
    <row r="110" spans="1:35" s="1480" customFormat="1" x14ac:dyDescent="0.25">
      <c r="A110" s="1159"/>
      <c r="B110" s="900"/>
      <c r="C110" s="1657"/>
      <c r="D110" s="866"/>
      <c r="E110" s="315"/>
      <c r="F110" s="1162"/>
      <c r="G110" s="1163"/>
      <c r="H110" s="1487"/>
      <c r="I110" s="1481"/>
      <c r="J110" s="1481"/>
      <c r="K110" s="1062"/>
      <c r="L110" s="1062"/>
      <c r="M110" s="1062"/>
      <c r="N110" s="1420"/>
      <c r="O110" s="1420"/>
      <c r="P110" s="1420"/>
      <c r="Q110" s="1420"/>
      <c r="R110" s="1063"/>
      <c r="S110" s="1063"/>
      <c r="T110" s="1063"/>
      <c r="U110" s="1063"/>
      <c r="V110" s="1063"/>
      <c r="W110" s="1063"/>
      <c r="X110" s="1063"/>
      <c r="Y110" s="1063"/>
      <c r="Z110" s="1063"/>
      <c r="AA110" s="1063"/>
      <c r="AB110" s="1063"/>
      <c r="AC110" s="1063"/>
      <c r="AD110" s="1063"/>
      <c r="AE110" s="1063"/>
      <c r="AF110" s="1063"/>
      <c r="AG110" s="1063"/>
      <c r="AH110" s="1063"/>
      <c r="AI110" s="1063"/>
    </row>
    <row r="111" spans="1:35" s="1480" customFormat="1" x14ac:dyDescent="0.25">
      <c r="A111" s="1159" t="s">
        <v>2654</v>
      </c>
      <c r="B111" s="900" t="s">
        <v>70</v>
      </c>
      <c r="C111" s="196" t="s">
        <v>76</v>
      </c>
      <c r="D111" s="866"/>
      <c r="E111" s="315"/>
      <c r="F111" s="1162"/>
      <c r="G111" s="1163"/>
      <c r="H111" s="1487"/>
      <c r="I111" s="1481"/>
      <c r="J111" s="1481"/>
      <c r="K111" s="1062"/>
      <c r="L111" s="1062"/>
      <c r="M111" s="1062"/>
      <c r="N111" s="1420"/>
      <c r="O111" s="1420"/>
      <c r="P111" s="1420"/>
      <c r="Q111" s="1420"/>
      <c r="R111" s="1063"/>
      <c r="S111" s="1063"/>
      <c r="T111" s="1063"/>
      <c r="U111" s="1063"/>
      <c r="V111" s="1063"/>
      <c r="W111" s="1063"/>
      <c r="X111" s="1063"/>
      <c r="Y111" s="1063"/>
      <c r="Z111" s="1063"/>
      <c r="AA111" s="1063"/>
      <c r="AB111" s="1063"/>
      <c r="AC111" s="1063"/>
      <c r="AD111" s="1063"/>
      <c r="AE111" s="1063"/>
      <c r="AF111" s="1063"/>
      <c r="AG111" s="1063"/>
      <c r="AH111" s="1063"/>
      <c r="AI111" s="1063"/>
    </row>
    <row r="112" spans="1:35" s="1206" customFormat="1" x14ac:dyDescent="0.25">
      <c r="A112" s="1215"/>
      <c r="B112" s="1216"/>
      <c r="C112" s="1217"/>
      <c r="D112" s="1218"/>
      <c r="E112" s="1219"/>
      <c r="F112" s="1220"/>
      <c r="G112" s="1221"/>
      <c r="H112" s="72"/>
    </row>
    <row r="113" spans="1:35" s="1206" customFormat="1" ht="13" x14ac:dyDescent="0.25">
      <c r="A113" s="325"/>
      <c r="B113" s="370" t="s">
        <v>388</v>
      </c>
      <c r="C113" s="371"/>
      <c r="D113" s="326"/>
      <c r="E113" s="368"/>
      <c r="F113" s="372"/>
      <c r="G113" s="373"/>
      <c r="H113" s="72"/>
    </row>
    <row r="114" spans="1:35" s="1206" customFormat="1" ht="13" x14ac:dyDescent="0.25">
      <c r="A114" s="328"/>
      <c r="B114" s="375" t="s">
        <v>389</v>
      </c>
      <c r="C114" s="361"/>
      <c r="D114" s="329"/>
      <c r="E114" s="360"/>
      <c r="F114" s="351"/>
      <c r="G114" s="1222"/>
      <c r="H114" s="72"/>
    </row>
    <row r="115" spans="1:35" s="1480" customFormat="1" x14ac:dyDescent="0.25">
      <c r="A115" s="1159"/>
      <c r="B115" s="900"/>
      <c r="C115" s="1657"/>
      <c r="D115" s="866"/>
      <c r="E115" s="315"/>
      <c r="F115" s="1162"/>
      <c r="G115" s="1163"/>
      <c r="H115" s="1487"/>
      <c r="I115" s="1481"/>
      <c r="J115" s="1481"/>
      <c r="K115" s="1062"/>
      <c r="L115" s="1062"/>
      <c r="M115" s="1062"/>
      <c r="N115" s="1420"/>
      <c r="O115" s="1420"/>
      <c r="P115" s="1420"/>
      <c r="Q115" s="1420"/>
      <c r="R115" s="1063"/>
      <c r="S115" s="1063"/>
      <c r="T115" s="1063"/>
      <c r="U115" s="1063"/>
      <c r="V115" s="1063"/>
      <c r="W115" s="1063"/>
      <c r="X115" s="1063"/>
      <c r="Y115" s="1063"/>
      <c r="Z115" s="1063"/>
      <c r="AA115" s="1063"/>
      <c r="AB115" s="1063"/>
      <c r="AC115" s="1063"/>
      <c r="AD115" s="1063"/>
      <c r="AE115" s="1063"/>
      <c r="AF115" s="1063"/>
      <c r="AG115" s="1063"/>
      <c r="AH115" s="1063"/>
      <c r="AI115" s="1063"/>
    </row>
    <row r="116" spans="1:35" s="1480" customFormat="1" x14ac:dyDescent="0.25">
      <c r="A116" s="1159" t="s">
        <v>2655</v>
      </c>
      <c r="B116" s="900"/>
      <c r="C116" s="196" t="s">
        <v>2656</v>
      </c>
      <c r="D116" s="866" t="s">
        <v>53</v>
      </c>
      <c r="E116" s="197">
        <f>80*(2*2*1.25+2*2*0.4)</f>
        <v>528</v>
      </c>
      <c r="F116" s="1162"/>
      <c r="G116" s="1163"/>
      <c r="H116" s="1487"/>
      <c r="I116" s="1481"/>
      <c r="J116" s="1481"/>
      <c r="K116" s="1062"/>
      <c r="L116" s="1062"/>
      <c r="M116" s="1062"/>
      <c r="N116" s="1420"/>
      <c r="O116" s="1420"/>
      <c r="P116" s="1420"/>
      <c r="Q116" s="1420"/>
      <c r="R116" s="1063"/>
      <c r="S116" s="1063"/>
      <c r="T116" s="1063"/>
      <c r="U116" s="1063"/>
      <c r="V116" s="1063"/>
      <c r="W116" s="1063"/>
      <c r="X116" s="1063"/>
      <c r="Y116" s="1063"/>
      <c r="Z116" s="1063"/>
      <c r="AA116" s="1063"/>
      <c r="AB116" s="1063"/>
      <c r="AC116" s="1063"/>
      <c r="AD116" s="1063"/>
      <c r="AE116" s="1063"/>
      <c r="AF116" s="1063"/>
      <c r="AG116" s="1063"/>
      <c r="AH116" s="1063"/>
      <c r="AI116" s="1063"/>
    </row>
    <row r="117" spans="1:35" s="1480" customFormat="1" x14ac:dyDescent="0.25">
      <c r="A117" s="1159"/>
      <c r="B117" s="900"/>
      <c r="C117" s="196"/>
      <c r="D117" s="866"/>
      <c r="E117" s="197"/>
      <c r="F117" s="1162"/>
      <c r="G117" s="1163"/>
      <c r="H117" s="1487"/>
      <c r="I117" s="1481"/>
      <c r="J117" s="1481"/>
      <c r="K117" s="1062"/>
      <c r="L117" s="1062"/>
      <c r="M117" s="1062"/>
      <c r="N117" s="1420"/>
      <c r="O117" s="1420"/>
      <c r="P117" s="1420"/>
      <c r="Q117" s="1420"/>
      <c r="R117" s="1063"/>
      <c r="S117" s="1063"/>
      <c r="T117" s="1063"/>
      <c r="U117" s="1063"/>
      <c r="V117" s="1063"/>
      <c r="W117" s="1063"/>
      <c r="X117" s="1063"/>
      <c r="Y117" s="1063"/>
      <c r="Z117" s="1063"/>
      <c r="AA117" s="1063"/>
      <c r="AB117" s="1063"/>
      <c r="AC117" s="1063"/>
      <c r="AD117" s="1063"/>
      <c r="AE117" s="1063"/>
      <c r="AF117" s="1063"/>
      <c r="AG117" s="1063"/>
      <c r="AH117" s="1063"/>
      <c r="AI117" s="1063"/>
    </row>
    <row r="118" spans="1:35" s="1480" customFormat="1" ht="13" x14ac:dyDescent="0.25">
      <c r="A118" s="1159" t="s">
        <v>2657</v>
      </c>
      <c r="B118" s="900" t="s">
        <v>77</v>
      </c>
      <c r="C118" s="77" t="s">
        <v>1899</v>
      </c>
      <c r="D118" s="866"/>
      <c r="E118" s="342"/>
      <c r="F118" s="1162"/>
      <c r="G118" s="1163"/>
      <c r="H118" s="1487"/>
      <c r="I118" s="1481"/>
      <c r="J118" s="1481"/>
      <c r="K118" s="1062"/>
      <c r="L118" s="1062"/>
      <c r="M118" s="1062"/>
      <c r="N118" s="1420"/>
      <c r="O118" s="1420"/>
      <c r="P118" s="1420"/>
      <c r="Q118" s="1420"/>
      <c r="R118" s="1063"/>
      <c r="S118" s="1063"/>
      <c r="T118" s="1063"/>
      <c r="U118" s="1063"/>
      <c r="V118" s="1063"/>
      <c r="W118" s="1063"/>
      <c r="X118" s="1063"/>
      <c r="Y118" s="1063"/>
      <c r="Z118" s="1063"/>
      <c r="AA118" s="1063"/>
      <c r="AB118" s="1063"/>
      <c r="AC118" s="1063"/>
      <c r="AD118" s="1063"/>
      <c r="AE118" s="1063"/>
      <c r="AF118" s="1063"/>
      <c r="AG118" s="1063"/>
      <c r="AH118" s="1063"/>
      <c r="AI118" s="1063"/>
    </row>
    <row r="119" spans="1:35" s="1480" customFormat="1" ht="13" x14ac:dyDescent="0.25">
      <c r="A119" s="1159"/>
      <c r="B119" s="900"/>
      <c r="C119" s="77"/>
      <c r="D119" s="866"/>
      <c r="E119" s="342"/>
      <c r="F119" s="1162"/>
      <c r="G119" s="1163"/>
      <c r="H119" s="1487"/>
      <c r="I119" s="1481"/>
      <c r="J119" s="1481"/>
      <c r="K119" s="1062"/>
      <c r="L119" s="1062"/>
      <c r="M119" s="1062"/>
      <c r="N119" s="1420"/>
      <c r="O119" s="1420"/>
      <c r="P119" s="1420"/>
      <c r="Q119" s="1420"/>
      <c r="R119" s="1063"/>
      <c r="S119" s="1063"/>
      <c r="T119" s="1063"/>
      <c r="U119" s="1063"/>
      <c r="V119" s="1063"/>
      <c r="W119" s="1063"/>
      <c r="X119" s="1063"/>
      <c r="Y119" s="1063"/>
      <c r="Z119" s="1063"/>
      <c r="AA119" s="1063"/>
      <c r="AB119" s="1063"/>
      <c r="AC119" s="1063"/>
      <c r="AD119" s="1063"/>
      <c r="AE119" s="1063"/>
      <c r="AF119" s="1063"/>
      <c r="AG119" s="1063"/>
      <c r="AH119" s="1063"/>
      <c r="AI119" s="1063"/>
    </row>
    <row r="120" spans="1:35" s="1480" customFormat="1" x14ac:dyDescent="0.25">
      <c r="A120" s="1159" t="s">
        <v>2658</v>
      </c>
      <c r="B120" s="1858" t="s">
        <v>64</v>
      </c>
      <c r="C120" s="196" t="s">
        <v>1900</v>
      </c>
      <c r="D120" s="866" t="s">
        <v>371</v>
      </c>
      <c r="E120" s="1917">
        <f>$E$125*0.2</f>
        <v>0</v>
      </c>
      <c r="F120" s="1162"/>
      <c r="G120" s="1163"/>
      <c r="H120" s="1487"/>
      <c r="I120" s="1481"/>
      <c r="J120" s="1481"/>
      <c r="K120" s="1062"/>
      <c r="L120" s="1062"/>
      <c r="M120" s="1062"/>
      <c r="N120" s="1420"/>
      <c r="O120" s="1420"/>
      <c r="P120" s="1420"/>
      <c r="Q120" s="1420"/>
      <c r="R120" s="1063"/>
      <c r="S120" s="1063"/>
      <c r="T120" s="1063"/>
      <c r="U120" s="1063"/>
      <c r="V120" s="1063"/>
      <c r="W120" s="1063"/>
      <c r="X120" s="1063"/>
      <c r="Y120" s="1063"/>
      <c r="Z120" s="1063"/>
      <c r="AA120" s="1063"/>
      <c r="AB120" s="1063"/>
      <c r="AC120" s="1063"/>
      <c r="AD120" s="1063"/>
      <c r="AE120" s="1063"/>
      <c r="AF120" s="1063"/>
      <c r="AG120" s="1063"/>
      <c r="AH120" s="1063"/>
      <c r="AI120" s="1063"/>
    </row>
    <row r="121" spans="1:35" s="1480" customFormat="1" x14ac:dyDescent="0.25">
      <c r="A121" s="1159"/>
      <c r="B121" s="197"/>
      <c r="C121" s="1210"/>
      <c r="D121" s="866"/>
      <c r="E121" s="1917"/>
      <c r="F121" s="1162"/>
      <c r="G121" s="1163"/>
      <c r="H121" s="1487"/>
      <c r="I121" s="1481"/>
      <c r="J121" s="1481"/>
      <c r="K121" s="1062"/>
      <c r="L121" s="1062"/>
      <c r="M121" s="1062"/>
      <c r="N121" s="1420"/>
      <c r="O121" s="1420"/>
      <c r="P121" s="1420"/>
      <c r="Q121" s="1420"/>
      <c r="R121" s="1063"/>
      <c r="S121" s="1063"/>
      <c r="T121" s="1063"/>
      <c r="U121" s="1063"/>
      <c r="V121" s="1063"/>
      <c r="W121" s="1063"/>
      <c r="X121" s="1063"/>
      <c r="Y121" s="1063"/>
      <c r="Z121" s="1063"/>
      <c r="AA121" s="1063"/>
      <c r="AB121" s="1063"/>
      <c r="AC121" s="1063"/>
      <c r="AD121" s="1063"/>
      <c r="AE121" s="1063"/>
      <c r="AF121" s="1063"/>
      <c r="AG121" s="1063"/>
      <c r="AH121" s="1063"/>
      <c r="AI121" s="1063"/>
    </row>
    <row r="122" spans="1:35" s="1480" customFormat="1" x14ac:dyDescent="0.25">
      <c r="A122" s="1159" t="s">
        <v>2659</v>
      </c>
      <c r="B122" s="900" t="s">
        <v>62</v>
      </c>
      <c r="C122" s="196" t="s">
        <v>1901</v>
      </c>
      <c r="D122" s="866" t="s">
        <v>371</v>
      </c>
      <c r="E122" s="1917">
        <f>$E$125*0.05</f>
        <v>0</v>
      </c>
      <c r="F122" s="1162"/>
      <c r="G122" s="1163"/>
      <c r="H122" s="1487"/>
      <c r="I122" s="1481"/>
      <c r="J122" s="1481"/>
      <c r="K122" s="1062"/>
      <c r="L122" s="1062"/>
      <c r="M122" s="1062"/>
      <c r="N122" s="1420"/>
      <c r="O122" s="1420"/>
      <c r="P122" s="1420"/>
      <c r="Q122" s="1420"/>
      <c r="R122" s="1063"/>
      <c r="S122" s="1063"/>
      <c r="T122" s="1063"/>
      <c r="U122" s="1063"/>
      <c r="V122" s="1063"/>
      <c r="W122" s="1063"/>
      <c r="X122" s="1063"/>
      <c r="Y122" s="1063"/>
      <c r="Z122" s="1063"/>
      <c r="AA122" s="1063"/>
      <c r="AB122" s="1063"/>
      <c r="AC122" s="1063"/>
      <c r="AD122" s="1063"/>
      <c r="AE122" s="1063"/>
      <c r="AF122" s="1063"/>
      <c r="AG122" s="1063"/>
      <c r="AH122" s="1063"/>
      <c r="AI122" s="1063"/>
    </row>
    <row r="123" spans="1:35" s="1480" customFormat="1" x14ac:dyDescent="0.25">
      <c r="A123" s="1159"/>
      <c r="B123" s="900"/>
      <c r="C123" s="196"/>
      <c r="D123" s="866"/>
      <c r="E123" s="1917"/>
      <c r="F123" s="1162"/>
      <c r="G123" s="1163"/>
      <c r="H123" s="1487"/>
      <c r="I123" s="1481"/>
      <c r="J123" s="1481"/>
      <c r="K123" s="1062"/>
      <c r="L123" s="1062"/>
      <c r="M123" s="1062"/>
      <c r="N123" s="1420"/>
      <c r="O123" s="1420"/>
      <c r="P123" s="1420"/>
      <c r="Q123" s="1420"/>
      <c r="R123" s="1063"/>
      <c r="S123" s="1063"/>
      <c r="T123" s="1063"/>
      <c r="U123" s="1063"/>
      <c r="V123" s="1063"/>
      <c r="W123" s="1063"/>
      <c r="X123" s="1063"/>
      <c r="Y123" s="1063"/>
      <c r="Z123" s="1063"/>
      <c r="AA123" s="1063"/>
      <c r="AB123" s="1063"/>
      <c r="AC123" s="1063"/>
      <c r="AD123" s="1063"/>
      <c r="AE123" s="1063"/>
      <c r="AF123" s="1063"/>
      <c r="AG123" s="1063"/>
      <c r="AH123" s="1063"/>
      <c r="AI123" s="1063"/>
    </row>
    <row r="124" spans="1:35" s="1480" customFormat="1" x14ac:dyDescent="0.25">
      <c r="A124" s="1159" t="s">
        <v>2660</v>
      </c>
      <c r="B124" s="1858" t="s">
        <v>146</v>
      </c>
      <c r="C124" s="196" t="s">
        <v>31</v>
      </c>
      <c r="D124" s="866"/>
      <c r="E124" s="197"/>
      <c r="F124" s="1162"/>
      <c r="G124" s="1163"/>
      <c r="H124" s="1487"/>
      <c r="I124" s="1481"/>
      <c r="J124" s="1481"/>
      <c r="K124" s="1062"/>
      <c r="L124" s="1062"/>
      <c r="M124" s="1062"/>
      <c r="N124" s="1420"/>
      <c r="O124" s="1420"/>
      <c r="P124" s="1420"/>
      <c r="Q124" s="1420"/>
      <c r="R124" s="1063"/>
      <c r="S124" s="1063"/>
      <c r="T124" s="1063"/>
      <c r="U124" s="1063"/>
      <c r="V124" s="1063"/>
      <c r="W124" s="1063"/>
      <c r="X124" s="1063"/>
      <c r="Y124" s="1063"/>
      <c r="Z124" s="1063"/>
      <c r="AA124" s="1063"/>
      <c r="AB124" s="1063"/>
      <c r="AC124" s="1063"/>
      <c r="AD124" s="1063"/>
      <c r="AE124" s="1063"/>
      <c r="AF124" s="1063"/>
      <c r="AG124" s="1063"/>
      <c r="AH124" s="1063"/>
      <c r="AI124" s="1063"/>
    </row>
    <row r="125" spans="1:35" s="1480" customFormat="1" x14ac:dyDescent="0.25">
      <c r="A125" s="1159"/>
      <c r="B125" s="900"/>
      <c r="C125" s="196"/>
      <c r="D125" s="866"/>
      <c r="E125" s="1917"/>
      <c r="F125" s="1162"/>
      <c r="G125" s="1163"/>
      <c r="H125" s="1487"/>
      <c r="I125" s="1481"/>
      <c r="J125" s="1481"/>
      <c r="K125" s="1062"/>
      <c r="L125" s="1062"/>
      <c r="M125" s="1062"/>
      <c r="N125" s="1420"/>
      <c r="O125" s="1420"/>
      <c r="P125" s="1420"/>
      <c r="Q125" s="1420"/>
      <c r="R125" s="1063"/>
      <c r="S125" s="1063"/>
      <c r="T125" s="1063"/>
      <c r="U125" s="1063"/>
      <c r="V125" s="1063"/>
      <c r="W125" s="1063"/>
      <c r="X125" s="1063"/>
      <c r="Y125" s="1063"/>
      <c r="Z125" s="1063"/>
      <c r="AA125" s="1063"/>
      <c r="AB125" s="1063"/>
      <c r="AC125" s="1063"/>
      <c r="AD125" s="1063"/>
      <c r="AE125" s="1063"/>
      <c r="AF125" s="1063"/>
      <c r="AG125" s="1063"/>
      <c r="AH125" s="1063"/>
      <c r="AI125" s="1063"/>
    </row>
    <row r="126" spans="1:35" s="1480" customFormat="1" ht="25" x14ac:dyDescent="0.25">
      <c r="A126" s="1159" t="s">
        <v>2661</v>
      </c>
      <c r="B126" s="900"/>
      <c r="C126" s="196" t="s">
        <v>2662</v>
      </c>
      <c r="D126" s="866" t="s">
        <v>51</v>
      </c>
      <c r="E126" s="1917">
        <v>80</v>
      </c>
      <c r="F126" s="1162"/>
      <c r="G126" s="1163"/>
      <c r="H126" s="1487"/>
      <c r="I126" s="1481"/>
      <c r="J126" s="1481"/>
      <c r="K126" s="1062"/>
      <c r="L126" s="1062"/>
      <c r="M126" s="1062"/>
      <c r="N126" s="1420"/>
      <c r="O126" s="1420"/>
      <c r="P126" s="1420"/>
      <c r="Q126" s="1420"/>
      <c r="R126" s="1063"/>
      <c r="S126" s="1063"/>
      <c r="T126" s="1063"/>
      <c r="U126" s="1063"/>
      <c r="V126" s="1063"/>
      <c r="W126" s="1063"/>
      <c r="X126" s="1063"/>
      <c r="Y126" s="1063"/>
      <c r="Z126" s="1063"/>
      <c r="AA126" s="1063"/>
      <c r="AB126" s="1063"/>
      <c r="AC126" s="1063"/>
      <c r="AD126" s="1063"/>
      <c r="AE126" s="1063"/>
      <c r="AF126" s="1063"/>
      <c r="AG126" s="1063"/>
      <c r="AH126" s="1063"/>
      <c r="AI126" s="1063"/>
    </row>
    <row r="127" spans="1:35" s="1480" customFormat="1" x14ac:dyDescent="0.25">
      <c r="A127" s="1159"/>
      <c r="B127" s="900"/>
      <c r="C127" s="196"/>
      <c r="D127" s="866"/>
      <c r="E127" s="1917"/>
      <c r="F127" s="1162"/>
      <c r="G127" s="1163"/>
      <c r="H127" s="1487"/>
      <c r="I127" s="1481"/>
      <c r="J127" s="1481"/>
      <c r="K127" s="1062"/>
      <c r="L127" s="1062"/>
      <c r="M127" s="1062"/>
      <c r="N127" s="1420"/>
      <c r="O127" s="1420"/>
      <c r="P127" s="1420"/>
      <c r="Q127" s="1420"/>
      <c r="R127" s="1063"/>
      <c r="S127" s="1063"/>
      <c r="T127" s="1063"/>
      <c r="U127" s="1063"/>
      <c r="V127" s="1063"/>
      <c r="W127" s="1063"/>
      <c r="X127" s="1063"/>
      <c r="Y127" s="1063"/>
      <c r="Z127" s="1063"/>
      <c r="AA127" s="1063"/>
      <c r="AB127" s="1063"/>
      <c r="AC127" s="1063"/>
      <c r="AD127" s="1063"/>
      <c r="AE127" s="1063"/>
      <c r="AF127" s="1063"/>
      <c r="AG127" s="1063"/>
      <c r="AH127" s="1063"/>
      <c r="AI127" s="1063"/>
    </row>
    <row r="128" spans="1:35" s="1480" customFormat="1" ht="13" x14ac:dyDescent="0.25">
      <c r="A128" s="1159" t="s">
        <v>2663</v>
      </c>
      <c r="B128" s="900"/>
      <c r="C128" s="77" t="s">
        <v>907</v>
      </c>
      <c r="D128" s="866"/>
      <c r="E128" s="197"/>
      <c r="F128" s="1162"/>
      <c r="G128" s="1163"/>
      <c r="H128" s="1487"/>
      <c r="I128" s="1481"/>
      <c r="J128" s="1481"/>
      <c r="K128" s="1062"/>
      <c r="L128" s="1062"/>
      <c r="M128" s="1062"/>
      <c r="N128" s="1420"/>
      <c r="O128" s="1420"/>
      <c r="P128" s="1420"/>
      <c r="Q128" s="1420"/>
      <c r="R128" s="1063"/>
      <c r="S128" s="1063"/>
      <c r="T128" s="1063"/>
      <c r="U128" s="1063"/>
      <c r="V128" s="1063"/>
      <c r="W128" s="1063"/>
      <c r="X128" s="1063"/>
      <c r="Y128" s="1063"/>
      <c r="Z128" s="1063"/>
      <c r="AA128" s="1063"/>
      <c r="AB128" s="1063"/>
      <c r="AC128" s="1063"/>
      <c r="AD128" s="1063"/>
      <c r="AE128" s="1063"/>
      <c r="AF128" s="1063"/>
      <c r="AG128" s="1063"/>
      <c r="AH128" s="1063"/>
      <c r="AI128" s="1063"/>
    </row>
    <row r="129" spans="1:35" s="1480" customFormat="1" x14ac:dyDescent="0.25">
      <c r="A129" s="1159"/>
      <c r="B129" s="900"/>
      <c r="C129" s="196"/>
      <c r="D129" s="866"/>
      <c r="E129" s="342"/>
      <c r="F129" s="1162"/>
      <c r="G129" s="1163"/>
      <c r="H129" s="1487"/>
      <c r="I129" s="1481"/>
      <c r="J129" s="1481"/>
      <c r="K129" s="1062"/>
      <c r="L129" s="1062"/>
      <c r="M129" s="1062"/>
      <c r="N129" s="1420"/>
      <c r="O129" s="1420"/>
      <c r="P129" s="1420"/>
      <c r="Q129" s="1420"/>
      <c r="R129" s="1063"/>
      <c r="S129" s="1063"/>
      <c r="T129" s="1063"/>
      <c r="U129" s="1063"/>
      <c r="V129" s="1063"/>
      <c r="W129" s="1063"/>
      <c r="X129" s="1063"/>
      <c r="Y129" s="1063"/>
      <c r="Z129" s="1063"/>
      <c r="AA129" s="1063"/>
      <c r="AB129" s="1063"/>
      <c r="AC129" s="1063"/>
      <c r="AD129" s="1063"/>
      <c r="AE129" s="1063"/>
      <c r="AF129" s="1063"/>
      <c r="AG129" s="1063"/>
      <c r="AH129" s="1063"/>
      <c r="AI129" s="1063"/>
    </row>
    <row r="130" spans="1:35" s="1480" customFormat="1" ht="37.5" x14ac:dyDescent="0.25">
      <c r="A130" s="1159"/>
      <c r="B130" s="900"/>
      <c r="C130" s="196" t="s">
        <v>2664</v>
      </c>
      <c r="D130" s="969"/>
      <c r="E130" s="1918"/>
      <c r="F130" s="1162"/>
      <c r="G130" s="1163"/>
      <c r="H130" s="1487"/>
      <c r="I130" s="1481"/>
      <c r="J130" s="1481"/>
      <c r="K130" s="1062"/>
      <c r="L130" s="1062"/>
      <c r="M130" s="1062"/>
      <c r="N130" s="1420"/>
      <c r="O130" s="1420"/>
      <c r="P130" s="1420"/>
      <c r="Q130" s="1420"/>
      <c r="R130" s="1063"/>
      <c r="S130" s="1063"/>
      <c r="T130" s="1063"/>
      <c r="U130" s="1063"/>
      <c r="V130" s="1063"/>
      <c r="W130" s="1063"/>
      <c r="X130" s="1063"/>
      <c r="Y130" s="1063"/>
      <c r="Z130" s="1063"/>
      <c r="AA130" s="1063"/>
      <c r="AB130" s="1063"/>
      <c r="AC130" s="1063"/>
      <c r="AD130" s="1063"/>
      <c r="AE130" s="1063"/>
      <c r="AF130" s="1063"/>
      <c r="AG130" s="1063"/>
      <c r="AH130" s="1063"/>
      <c r="AI130" s="1063"/>
    </row>
    <row r="131" spans="1:35" s="1480" customFormat="1" x14ac:dyDescent="0.25">
      <c r="A131" s="1159"/>
      <c r="B131" s="900"/>
      <c r="C131" s="196"/>
      <c r="D131" s="866"/>
      <c r="E131" s="342"/>
      <c r="F131" s="1162"/>
      <c r="G131" s="1163"/>
      <c r="H131" s="1487"/>
      <c r="I131" s="1481"/>
      <c r="J131" s="1481"/>
      <c r="K131" s="1062"/>
      <c r="L131" s="1062"/>
      <c r="M131" s="1062"/>
      <c r="N131" s="1420"/>
      <c r="O131" s="1420"/>
      <c r="P131" s="1420"/>
      <c r="Q131" s="1420"/>
      <c r="R131" s="1063"/>
      <c r="S131" s="1063"/>
      <c r="T131" s="1063"/>
      <c r="U131" s="1063"/>
      <c r="V131" s="1063"/>
      <c r="W131" s="1063"/>
      <c r="X131" s="1063"/>
      <c r="Y131" s="1063"/>
      <c r="Z131" s="1063"/>
      <c r="AA131" s="1063"/>
      <c r="AB131" s="1063"/>
      <c r="AC131" s="1063"/>
      <c r="AD131" s="1063"/>
      <c r="AE131" s="1063"/>
      <c r="AF131" s="1063"/>
      <c r="AG131" s="1063"/>
      <c r="AH131" s="1063"/>
      <c r="AI131" s="1063"/>
    </row>
    <row r="132" spans="1:35" s="1480" customFormat="1" x14ac:dyDescent="0.25">
      <c r="A132" s="1159" t="s">
        <v>2665</v>
      </c>
      <c r="B132" s="900"/>
      <c r="C132" s="1678" t="s">
        <v>2666</v>
      </c>
      <c r="D132" s="866" t="s">
        <v>51</v>
      </c>
      <c r="E132" s="197">
        <v>2</v>
      </c>
      <c r="F132" s="1162"/>
      <c r="G132" s="1163"/>
      <c r="H132" s="1487"/>
      <c r="I132" s="1481"/>
      <c r="J132" s="1481"/>
      <c r="K132" s="1062"/>
      <c r="L132" s="1062"/>
      <c r="M132" s="1062"/>
      <c r="N132" s="1420"/>
      <c r="O132" s="1420"/>
      <c r="P132" s="1420"/>
      <c r="Q132" s="1420"/>
      <c r="R132" s="1063"/>
      <c r="S132" s="1063"/>
      <c r="T132" s="1063"/>
      <c r="U132" s="1063"/>
      <c r="V132" s="1063"/>
      <c r="W132" s="1063"/>
      <c r="X132" s="1063"/>
      <c r="Y132" s="1063"/>
      <c r="Z132" s="1063"/>
      <c r="AA132" s="1063"/>
      <c r="AB132" s="1063"/>
      <c r="AC132" s="1063"/>
      <c r="AD132" s="1063"/>
      <c r="AE132" s="1063"/>
      <c r="AF132" s="1063"/>
      <c r="AG132" s="1063"/>
      <c r="AH132" s="1063"/>
      <c r="AI132" s="1063"/>
    </row>
    <row r="133" spans="1:35" s="1480" customFormat="1" x14ac:dyDescent="0.25">
      <c r="A133" s="1159"/>
      <c r="B133" s="900"/>
      <c r="C133" s="1678"/>
      <c r="D133" s="866"/>
      <c r="E133" s="197"/>
      <c r="F133" s="1162"/>
      <c r="G133" s="1163"/>
      <c r="H133" s="1487"/>
      <c r="I133" s="1481"/>
      <c r="J133" s="1481"/>
      <c r="K133" s="1062"/>
      <c r="L133" s="1062"/>
      <c r="M133" s="1062"/>
      <c r="N133" s="1420"/>
      <c r="O133" s="1420"/>
      <c r="P133" s="1420"/>
      <c r="Q133" s="1420"/>
      <c r="R133" s="1063"/>
      <c r="S133" s="1063"/>
      <c r="T133" s="1063"/>
      <c r="U133" s="1063"/>
      <c r="V133" s="1063"/>
      <c r="W133" s="1063"/>
      <c r="X133" s="1063"/>
      <c r="Y133" s="1063"/>
      <c r="Z133" s="1063"/>
      <c r="AA133" s="1063"/>
      <c r="AB133" s="1063"/>
      <c r="AC133" s="1063"/>
      <c r="AD133" s="1063"/>
      <c r="AE133" s="1063"/>
      <c r="AF133" s="1063"/>
      <c r="AG133" s="1063"/>
      <c r="AH133" s="1063"/>
      <c r="AI133" s="1063"/>
    </row>
    <row r="134" spans="1:35" s="1480" customFormat="1" x14ac:dyDescent="0.25">
      <c r="A134" s="1159" t="s">
        <v>2667</v>
      </c>
      <c r="B134" s="197"/>
      <c r="C134" s="79" t="s">
        <v>2668</v>
      </c>
      <c r="D134" s="197" t="s">
        <v>51</v>
      </c>
      <c r="E134" s="1917">
        <v>2</v>
      </c>
      <c r="F134" s="1162"/>
      <c r="G134" s="1163"/>
      <c r="H134" s="1487"/>
      <c r="I134" s="1481"/>
      <c r="J134" s="1481"/>
      <c r="K134" s="1062"/>
      <c r="L134" s="1062"/>
      <c r="M134" s="1062"/>
      <c r="N134" s="1420"/>
      <c r="O134" s="1420"/>
      <c r="P134" s="1420"/>
      <c r="Q134" s="1420"/>
      <c r="R134" s="1063"/>
      <c r="S134" s="1063"/>
      <c r="T134" s="1063"/>
      <c r="U134" s="1063"/>
      <c r="V134" s="1063"/>
      <c r="W134" s="1063"/>
      <c r="X134" s="1063"/>
      <c r="Y134" s="1063"/>
      <c r="Z134" s="1063"/>
      <c r="AA134" s="1063"/>
      <c r="AB134" s="1063"/>
      <c r="AC134" s="1063"/>
      <c r="AD134" s="1063"/>
      <c r="AE134" s="1063"/>
      <c r="AF134" s="1063"/>
      <c r="AG134" s="1063"/>
      <c r="AH134" s="1063"/>
      <c r="AI134" s="1063"/>
    </row>
    <row r="135" spans="1:35" s="1480" customFormat="1" x14ac:dyDescent="0.25">
      <c r="A135" s="1159"/>
      <c r="B135" s="900"/>
      <c r="C135" s="1678"/>
      <c r="D135" s="866"/>
      <c r="E135" s="197"/>
      <c r="F135" s="1162"/>
      <c r="G135" s="1163"/>
      <c r="H135" s="1487"/>
      <c r="I135" s="1481"/>
      <c r="J135" s="1481"/>
      <c r="K135" s="1062"/>
      <c r="L135" s="1062"/>
      <c r="M135" s="1062"/>
      <c r="N135" s="1420"/>
      <c r="O135" s="1420"/>
      <c r="P135" s="1420"/>
      <c r="Q135" s="1420"/>
      <c r="R135" s="1063"/>
      <c r="S135" s="1063"/>
      <c r="T135" s="1063"/>
      <c r="U135" s="1063"/>
      <c r="V135" s="1063"/>
      <c r="W135" s="1063"/>
      <c r="X135" s="1063"/>
      <c r="Y135" s="1063"/>
      <c r="Z135" s="1063"/>
      <c r="AA135" s="1063"/>
      <c r="AB135" s="1063"/>
      <c r="AC135" s="1063"/>
      <c r="AD135" s="1063"/>
      <c r="AE135" s="1063"/>
      <c r="AF135" s="1063"/>
      <c r="AG135" s="1063"/>
      <c r="AH135" s="1063"/>
      <c r="AI135" s="1063"/>
    </row>
    <row r="136" spans="1:35" s="1480" customFormat="1" ht="37.5" x14ac:dyDescent="0.25">
      <c r="A136" s="1159" t="s">
        <v>2669</v>
      </c>
      <c r="B136" s="1858" t="s">
        <v>2670</v>
      </c>
      <c r="C136" s="1681" t="s">
        <v>2671</v>
      </c>
      <c r="D136" s="866" t="s">
        <v>51</v>
      </c>
      <c r="E136" s="1679">
        <v>2</v>
      </c>
      <c r="F136" s="1162"/>
      <c r="G136" s="1163"/>
      <c r="H136" s="1487"/>
      <c r="I136" s="1481"/>
      <c r="J136" s="1481"/>
      <c r="K136" s="1062"/>
      <c r="L136" s="1062"/>
      <c r="M136" s="1062"/>
      <c r="N136" s="1420"/>
      <c r="O136" s="1420"/>
      <c r="P136" s="1420"/>
      <c r="Q136" s="1420"/>
      <c r="R136" s="1063"/>
      <c r="S136" s="1063"/>
      <c r="T136" s="1063"/>
      <c r="U136" s="1063"/>
      <c r="V136" s="1063"/>
      <c r="W136" s="1063"/>
      <c r="X136" s="1063"/>
      <c r="Y136" s="1063"/>
      <c r="Z136" s="1063"/>
      <c r="AA136" s="1063"/>
      <c r="AB136" s="1063"/>
      <c r="AC136" s="1063"/>
      <c r="AD136" s="1063"/>
      <c r="AE136" s="1063"/>
      <c r="AF136" s="1063"/>
      <c r="AG136" s="1063"/>
      <c r="AH136" s="1063"/>
      <c r="AI136" s="1063"/>
    </row>
    <row r="137" spans="1:35" s="1480" customFormat="1" x14ac:dyDescent="0.25">
      <c r="A137" s="1159"/>
      <c r="B137" s="1"/>
      <c r="C137" s="1160"/>
      <c r="D137" s="1"/>
      <c r="E137" s="1161"/>
      <c r="F137" s="1162"/>
      <c r="G137" s="1163"/>
      <c r="H137" s="1487"/>
      <c r="I137" s="1481"/>
      <c r="J137" s="1481"/>
      <c r="K137" s="1062"/>
      <c r="L137" s="1062"/>
      <c r="M137" s="1062"/>
      <c r="N137" s="1420"/>
      <c r="O137" s="1420"/>
      <c r="P137" s="1420"/>
      <c r="Q137" s="1420"/>
      <c r="R137" s="1063"/>
      <c r="S137" s="1063"/>
      <c r="T137" s="1063"/>
      <c r="U137" s="1063"/>
      <c r="V137" s="1063"/>
      <c r="W137" s="1063"/>
      <c r="X137" s="1063"/>
      <c r="Y137" s="1063"/>
      <c r="Z137" s="1063"/>
      <c r="AA137" s="1063"/>
      <c r="AB137" s="1063"/>
      <c r="AC137" s="1063"/>
      <c r="AD137" s="1063"/>
      <c r="AE137" s="1063"/>
      <c r="AF137" s="1063"/>
      <c r="AG137" s="1063"/>
      <c r="AH137" s="1063"/>
      <c r="AI137" s="1063"/>
    </row>
    <row r="138" spans="1:35" s="1480" customFormat="1" ht="52" x14ac:dyDescent="0.25">
      <c r="A138" s="1159" t="s">
        <v>504</v>
      </c>
      <c r="B138" s="900"/>
      <c r="C138" s="77" t="s">
        <v>2672</v>
      </c>
      <c r="D138" s="866"/>
      <c r="E138" s="315"/>
      <c r="F138" s="1652"/>
      <c r="G138" s="1919"/>
      <c r="H138" s="1487"/>
      <c r="I138" s="1481"/>
      <c r="J138" s="1481"/>
      <c r="K138" s="1062"/>
      <c r="L138" s="1062"/>
      <c r="M138" s="1062"/>
      <c r="N138" s="1420"/>
      <c r="O138" s="1420"/>
      <c r="P138" s="1420"/>
      <c r="Q138" s="1420"/>
      <c r="R138" s="1063"/>
      <c r="S138" s="1063"/>
      <c r="T138" s="1063"/>
      <c r="U138" s="1063"/>
      <c r="V138" s="1063"/>
      <c r="W138" s="1063"/>
      <c r="X138" s="1063"/>
      <c r="Y138" s="1063"/>
      <c r="Z138" s="1063"/>
      <c r="AA138" s="1063"/>
      <c r="AB138" s="1063"/>
      <c r="AC138" s="1063"/>
      <c r="AD138" s="1063"/>
      <c r="AE138" s="1063"/>
      <c r="AF138" s="1063"/>
      <c r="AG138" s="1063"/>
      <c r="AH138" s="1063"/>
      <c r="AI138" s="1063"/>
    </row>
    <row r="139" spans="1:35" s="1480" customFormat="1" x14ac:dyDescent="0.25">
      <c r="A139" s="1159"/>
      <c r="B139" s="900"/>
      <c r="C139" s="1210"/>
      <c r="D139" s="866"/>
      <c r="E139" s="315"/>
      <c r="F139" s="1652"/>
      <c r="G139" s="1919"/>
      <c r="H139" s="1487"/>
      <c r="I139" s="1481"/>
      <c r="J139" s="1481"/>
      <c r="K139" s="1062"/>
      <c r="L139" s="1062"/>
      <c r="M139" s="1062"/>
      <c r="N139" s="1420"/>
      <c r="O139" s="1420"/>
      <c r="P139" s="1420"/>
      <c r="Q139" s="1420"/>
      <c r="R139" s="1063"/>
      <c r="S139" s="1063"/>
      <c r="T139" s="1063"/>
      <c r="U139" s="1063"/>
      <c r="V139" s="1063"/>
      <c r="W139" s="1063"/>
      <c r="X139" s="1063"/>
      <c r="Y139" s="1063"/>
      <c r="Z139" s="1063"/>
      <c r="AA139" s="1063"/>
      <c r="AB139" s="1063"/>
      <c r="AC139" s="1063"/>
      <c r="AD139" s="1063"/>
      <c r="AE139" s="1063"/>
      <c r="AF139" s="1063"/>
      <c r="AG139" s="1063"/>
      <c r="AH139" s="1063"/>
      <c r="AI139" s="1063"/>
    </row>
    <row r="140" spans="1:35" s="1480" customFormat="1" x14ac:dyDescent="0.25">
      <c r="A140" s="1159" t="s">
        <v>2673</v>
      </c>
      <c r="B140" s="900"/>
      <c r="C140" s="196" t="s">
        <v>2674</v>
      </c>
      <c r="D140" s="866" t="s">
        <v>51</v>
      </c>
      <c r="E140" s="1679">
        <v>100</v>
      </c>
      <c r="F140" s="1652"/>
      <c r="G140" s="1919">
        <f>E140*F140</f>
        <v>0</v>
      </c>
      <c r="H140" s="1487"/>
      <c r="I140" s="1481"/>
      <c r="J140" s="1481"/>
      <c r="K140" s="1062"/>
      <c r="L140" s="1062"/>
      <c r="M140" s="1062"/>
      <c r="N140" s="1420"/>
      <c r="O140" s="1420"/>
      <c r="P140" s="1420"/>
      <c r="Q140" s="1420"/>
      <c r="R140" s="1063"/>
      <c r="S140" s="1063"/>
      <c r="T140" s="1063"/>
      <c r="U140" s="1063"/>
      <c r="V140" s="1063"/>
      <c r="W140" s="1063"/>
      <c r="X140" s="1063"/>
      <c r="Y140" s="1063"/>
      <c r="Z140" s="1063"/>
      <c r="AA140" s="1063"/>
      <c r="AB140" s="1063"/>
      <c r="AC140" s="1063"/>
      <c r="AD140" s="1063"/>
      <c r="AE140" s="1063"/>
      <c r="AF140" s="1063"/>
      <c r="AG140" s="1063"/>
      <c r="AH140" s="1063"/>
      <c r="AI140" s="1063"/>
    </row>
    <row r="141" spans="1:35" s="1480" customFormat="1" x14ac:dyDescent="0.25">
      <c r="A141" s="1159"/>
      <c r="B141" s="900"/>
      <c r="C141" s="963"/>
      <c r="D141" s="866"/>
      <c r="E141" s="1679"/>
      <c r="F141" s="1652"/>
      <c r="G141" s="1919"/>
      <c r="H141" s="1487"/>
      <c r="I141" s="1481"/>
      <c r="J141" s="1481"/>
      <c r="K141" s="1062"/>
      <c r="L141" s="1062"/>
      <c r="M141" s="1062"/>
      <c r="N141" s="1420"/>
      <c r="O141" s="1420"/>
      <c r="P141" s="1420"/>
      <c r="Q141" s="1420"/>
      <c r="R141" s="1063"/>
      <c r="S141" s="1063"/>
      <c r="T141" s="1063"/>
      <c r="U141" s="1063"/>
      <c r="V141" s="1063"/>
      <c r="W141" s="1063"/>
      <c r="X141" s="1063"/>
      <c r="Y141" s="1063"/>
      <c r="Z141" s="1063"/>
      <c r="AA141" s="1063"/>
      <c r="AB141" s="1063"/>
      <c r="AC141" s="1063"/>
      <c r="AD141" s="1063"/>
      <c r="AE141" s="1063"/>
      <c r="AF141" s="1063"/>
      <c r="AG141" s="1063"/>
      <c r="AH141" s="1063"/>
      <c r="AI141" s="1063"/>
    </row>
    <row r="142" spans="1:35" s="1480" customFormat="1" ht="26" x14ac:dyDescent="0.25">
      <c r="A142" s="1159" t="s">
        <v>506</v>
      </c>
      <c r="B142" s="900" t="s">
        <v>2675</v>
      </c>
      <c r="C142" s="220" t="s">
        <v>2676</v>
      </c>
      <c r="D142" s="866"/>
      <c r="E142" s="1679"/>
      <c r="F142" s="1652"/>
      <c r="G142" s="1919"/>
      <c r="H142" s="1487"/>
      <c r="I142" s="1481"/>
      <c r="J142" s="1481"/>
      <c r="K142" s="1062"/>
      <c r="L142" s="1062"/>
      <c r="M142" s="1062"/>
      <c r="N142" s="1420"/>
      <c r="O142" s="1420"/>
      <c r="P142" s="1420"/>
      <c r="Q142" s="1420"/>
      <c r="R142" s="1063"/>
      <c r="S142" s="1063"/>
      <c r="T142" s="1063"/>
      <c r="U142" s="1063"/>
      <c r="V142" s="1063"/>
      <c r="W142" s="1063"/>
      <c r="X142" s="1063"/>
      <c r="Y142" s="1063"/>
      <c r="Z142" s="1063"/>
      <c r="AA142" s="1063"/>
      <c r="AB142" s="1063"/>
      <c r="AC142" s="1063"/>
      <c r="AD142" s="1063"/>
      <c r="AE142" s="1063"/>
      <c r="AF142" s="1063"/>
      <c r="AG142" s="1063"/>
      <c r="AH142" s="1063"/>
      <c r="AI142" s="1063"/>
    </row>
    <row r="143" spans="1:35" s="1480" customFormat="1" x14ac:dyDescent="0.25">
      <c r="A143" s="1159"/>
      <c r="B143" s="900"/>
      <c r="C143" s="1920"/>
      <c r="D143" s="866"/>
      <c r="E143" s="1679"/>
      <c r="F143" s="1652"/>
      <c r="G143" s="1919"/>
      <c r="H143" s="1487"/>
      <c r="I143" s="1481"/>
      <c r="J143" s="1481"/>
      <c r="K143" s="1062"/>
      <c r="L143" s="1062"/>
      <c r="M143" s="1062"/>
      <c r="N143" s="1420"/>
      <c r="O143" s="1420"/>
      <c r="P143" s="1420"/>
      <c r="Q143" s="1420"/>
      <c r="R143" s="1063"/>
      <c r="S143" s="1063"/>
      <c r="T143" s="1063"/>
      <c r="U143" s="1063"/>
      <c r="V143" s="1063"/>
      <c r="W143" s="1063"/>
      <c r="X143" s="1063"/>
      <c r="Y143" s="1063"/>
      <c r="Z143" s="1063"/>
      <c r="AA143" s="1063"/>
      <c r="AB143" s="1063"/>
      <c r="AC143" s="1063"/>
      <c r="AD143" s="1063"/>
      <c r="AE143" s="1063"/>
      <c r="AF143" s="1063"/>
      <c r="AG143" s="1063"/>
      <c r="AH143" s="1063"/>
      <c r="AI143" s="1063"/>
    </row>
    <row r="144" spans="1:35" s="1480" customFormat="1" x14ac:dyDescent="0.25">
      <c r="A144" s="1159" t="s">
        <v>2677</v>
      </c>
      <c r="B144" s="900"/>
      <c r="C144" s="79" t="s">
        <v>2678</v>
      </c>
      <c r="D144" s="866" t="s">
        <v>82</v>
      </c>
      <c r="E144" s="1679">
        <v>2</v>
      </c>
      <c r="F144" s="1652"/>
      <c r="G144" s="1919">
        <f>E144*F144</f>
        <v>0</v>
      </c>
      <c r="H144" s="1487"/>
      <c r="I144" s="1481"/>
      <c r="J144" s="1481"/>
      <c r="K144" s="1062"/>
      <c r="L144" s="1062"/>
      <c r="M144" s="1062"/>
      <c r="N144" s="1420"/>
      <c r="O144" s="1420"/>
      <c r="P144" s="1420"/>
      <c r="Q144" s="1420"/>
      <c r="R144" s="1063"/>
      <c r="S144" s="1063"/>
      <c r="T144" s="1063"/>
      <c r="U144" s="1063"/>
      <c r="V144" s="1063"/>
      <c r="W144" s="1063"/>
      <c r="X144" s="1063"/>
      <c r="Y144" s="1063"/>
      <c r="Z144" s="1063"/>
      <c r="AA144" s="1063"/>
      <c r="AB144" s="1063"/>
      <c r="AC144" s="1063"/>
      <c r="AD144" s="1063"/>
      <c r="AE144" s="1063"/>
      <c r="AF144" s="1063"/>
      <c r="AG144" s="1063"/>
      <c r="AH144" s="1063"/>
      <c r="AI144" s="1063"/>
    </row>
    <row r="145" spans="1:35" s="1480" customFormat="1" x14ac:dyDescent="0.25">
      <c r="A145" s="1159"/>
      <c r="B145" s="900"/>
      <c r="C145" s="79"/>
      <c r="D145" s="866"/>
      <c r="E145" s="1679"/>
      <c r="F145" s="1652"/>
      <c r="G145" s="1919"/>
      <c r="H145" s="1487"/>
      <c r="I145" s="1481"/>
      <c r="J145" s="1481"/>
      <c r="K145" s="1062"/>
      <c r="L145" s="1062"/>
      <c r="M145" s="1062"/>
      <c r="N145" s="1420"/>
      <c r="O145" s="1420"/>
      <c r="P145" s="1420"/>
      <c r="Q145" s="1420"/>
      <c r="R145" s="1063"/>
      <c r="S145" s="1063"/>
      <c r="T145" s="1063"/>
      <c r="U145" s="1063"/>
      <c r="V145" s="1063"/>
      <c r="W145" s="1063"/>
      <c r="X145" s="1063"/>
      <c r="Y145" s="1063"/>
      <c r="Z145" s="1063"/>
      <c r="AA145" s="1063"/>
      <c r="AB145" s="1063"/>
      <c r="AC145" s="1063"/>
      <c r="AD145" s="1063"/>
      <c r="AE145" s="1063"/>
      <c r="AF145" s="1063"/>
      <c r="AG145" s="1063"/>
      <c r="AH145" s="1063"/>
      <c r="AI145" s="1063"/>
    </row>
    <row r="146" spans="1:35" s="1480" customFormat="1" x14ac:dyDescent="0.25">
      <c r="A146" s="1159" t="s">
        <v>2679</v>
      </c>
      <c r="B146" s="900"/>
      <c r="C146" s="79" t="s">
        <v>2680</v>
      </c>
      <c r="D146" s="197" t="s">
        <v>82</v>
      </c>
      <c r="E146" s="1917">
        <v>1</v>
      </c>
      <c r="F146" s="1652"/>
      <c r="G146" s="1919"/>
      <c r="H146" s="1487"/>
      <c r="I146" s="1481"/>
      <c r="J146" s="1481"/>
      <c r="K146" s="1062"/>
      <c r="L146" s="1062"/>
      <c r="M146" s="1062"/>
      <c r="N146" s="1420"/>
      <c r="O146" s="1420"/>
      <c r="P146" s="1420"/>
      <c r="Q146" s="1420"/>
      <c r="R146" s="1063"/>
      <c r="S146" s="1063"/>
      <c r="T146" s="1063"/>
      <c r="U146" s="1063"/>
      <c r="V146" s="1063"/>
      <c r="W146" s="1063"/>
      <c r="X146" s="1063"/>
      <c r="Y146" s="1063"/>
      <c r="Z146" s="1063"/>
      <c r="AA146" s="1063"/>
      <c r="AB146" s="1063"/>
      <c r="AC146" s="1063"/>
      <c r="AD146" s="1063"/>
      <c r="AE146" s="1063"/>
      <c r="AF146" s="1063"/>
      <c r="AG146" s="1063"/>
      <c r="AH146" s="1063"/>
      <c r="AI146" s="1063"/>
    </row>
    <row r="147" spans="1:35" s="1480" customFormat="1" x14ac:dyDescent="0.25">
      <c r="A147" s="1159"/>
      <c r="B147" s="900"/>
      <c r="C147" s="963"/>
      <c r="D147" s="866"/>
      <c r="E147" s="1679"/>
      <c r="F147" s="1652"/>
      <c r="G147" s="1919"/>
      <c r="H147" s="1487"/>
      <c r="I147" s="1481"/>
      <c r="J147" s="1481"/>
      <c r="K147" s="1062"/>
      <c r="L147" s="1062"/>
      <c r="M147" s="1062"/>
      <c r="N147" s="1420"/>
      <c r="O147" s="1420"/>
      <c r="P147" s="1420"/>
      <c r="Q147" s="1420"/>
      <c r="R147" s="1063"/>
      <c r="S147" s="1063"/>
      <c r="T147" s="1063"/>
      <c r="U147" s="1063"/>
      <c r="V147" s="1063"/>
      <c r="W147" s="1063"/>
      <c r="X147" s="1063"/>
      <c r="Y147" s="1063"/>
      <c r="Z147" s="1063"/>
      <c r="AA147" s="1063"/>
      <c r="AB147" s="1063"/>
      <c r="AC147" s="1063"/>
      <c r="AD147" s="1063"/>
      <c r="AE147" s="1063"/>
      <c r="AF147" s="1063"/>
      <c r="AG147" s="1063"/>
      <c r="AH147" s="1063"/>
      <c r="AI147" s="1063"/>
    </row>
    <row r="148" spans="1:35" s="1480" customFormat="1" ht="13" x14ac:dyDescent="0.25">
      <c r="A148" s="1159" t="s">
        <v>2681</v>
      </c>
      <c r="B148" s="197" t="s">
        <v>226</v>
      </c>
      <c r="C148" s="276" t="s">
        <v>2682</v>
      </c>
      <c r="D148" s="866"/>
      <c r="E148" s="315"/>
      <c r="F148" s="1652"/>
      <c r="G148" s="1919"/>
      <c r="H148" s="1487"/>
      <c r="I148" s="1481"/>
      <c r="J148" s="1481"/>
      <c r="K148" s="1062"/>
      <c r="L148" s="1062"/>
      <c r="M148" s="1062"/>
      <c r="N148" s="1420"/>
      <c r="O148" s="1420"/>
      <c r="P148" s="1420"/>
      <c r="Q148" s="1420"/>
      <c r="R148" s="1063"/>
      <c r="S148" s="1063"/>
      <c r="T148" s="1063"/>
      <c r="U148" s="1063"/>
      <c r="V148" s="1063"/>
      <c r="W148" s="1063"/>
      <c r="X148" s="1063"/>
      <c r="Y148" s="1063"/>
      <c r="Z148" s="1063"/>
      <c r="AA148" s="1063"/>
      <c r="AB148" s="1063"/>
      <c r="AC148" s="1063"/>
      <c r="AD148" s="1063"/>
      <c r="AE148" s="1063"/>
      <c r="AF148" s="1063"/>
      <c r="AG148" s="1063"/>
      <c r="AH148" s="1063"/>
      <c r="AI148" s="1063"/>
    </row>
    <row r="149" spans="1:35" s="1480" customFormat="1" x14ac:dyDescent="0.25">
      <c r="A149" s="1159"/>
      <c r="B149" s="866"/>
      <c r="C149" s="957"/>
      <c r="D149" s="866"/>
      <c r="E149" s="315"/>
      <c r="F149" s="1652"/>
      <c r="G149" s="1919"/>
      <c r="H149" s="1487"/>
      <c r="I149" s="1481"/>
      <c r="J149" s="1481"/>
      <c r="K149" s="1062"/>
      <c r="L149" s="1062"/>
      <c r="M149" s="1062"/>
      <c r="N149" s="1420"/>
      <c r="O149" s="1420"/>
      <c r="P149" s="1420"/>
      <c r="Q149" s="1420"/>
      <c r="R149" s="1063"/>
      <c r="S149" s="1063"/>
      <c r="T149" s="1063"/>
      <c r="U149" s="1063"/>
      <c r="V149" s="1063"/>
      <c r="W149" s="1063"/>
      <c r="X149" s="1063"/>
      <c r="Y149" s="1063"/>
      <c r="Z149" s="1063"/>
      <c r="AA149" s="1063"/>
      <c r="AB149" s="1063"/>
      <c r="AC149" s="1063"/>
      <c r="AD149" s="1063"/>
      <c r="AE149" s="1063"/>
      <c r="AF149" s="1063"/>
      <c r="AG149" s="1063"/>
      <c r="AH149" s="1063"/>
      <c r="AI149" s="1063"/>
    </row>
    <row r="150" spans="1:35" s="1480" customFormat="1" ht="25" x14ac:dyDescent="0.25">
      <c r="A150" s="1159" t="s">
        <v>2683</v>
      </c>
      <c r="B150" s="866"/>
      <c r="C150" s="222" t="s">
        <v>2684</v>
      </c>
      <c r="D150" s="866" t="s">
        <v>51</v>
      </c>
      <c r="E150" s="315">
        <v>3</v>
      </c>
      <c r="F150" s="1652"/>
      <c r="G150" s="1919">
        <f>E150*F150</f>
        <v>0</v>
      </c>
      <c r="H150" s="1487"/>
      <c r="I150" s="1481"/>
      <c r="J150" s="1481"/>
      <c r="K150" s="1062"/>
      <c r="L150" s="1062"/>
      <c r="M150" s="1062"/>
      <c r="N150" s="1420"/>
      <c r="O150" s="1420"/>
      <c r="P150" s="1420"/>
      <c r="Q150" s="1420"/>
      <c r="R150" s="1063"/>
      <c r="S150" s="1063"/>
      <c r="T150" s="1063"/>
      <c r="U150" s="1063"/>
      <c r="V150" s="1063"/>
      <c r="W150" s="1063"/>
      <c r="X150" s="1063"/>
      <c r="Y150" s="1063"/>
      <c r="Z150" s="1063"/>
      <c r="AA150" s="1063"/>
      <c r="AB150" s="1063"/>
      <c r="AC150" s="1063"/>
      <c r="AD150" s="1063"/>
      <c r="AE150" s="1063"/>
      <c r="AF150" s="1063"/>
      <c r="AG150" s="1063"/>
      <c r="AH150" s="1063"/>
      <c r="AI150" s="1063"/>
    </row>
    <row r="151" spans="1:35" s="1480" customFormat="1" x14ac:dyDescent="0.25">
      <c r="A151" s="1159"/>
      <c r="B151" s="866"/>
      <c r="C151" s="963"/>
      <c r="D151" s="866"/>
      <c r="E151" s="315"/>
      <c r="F151" s="1652"/>
      <c r="G151" s="1919"/>
      <c r="H151" s="1487"/>
      <c r="I151" s="1481"/>
      <c r="J151" s="1481"/>
      <c r="K151" s="1062"/>
      <c r="L151" s="1062"/>
      <c r="M151" s="1062"/>
      <c r="N151" s="1420"/>
      <c r="O151" s="1420"/>
      <c r="P151" s="1420"/>
      <c r="Q151" s="1420"/>
      <c r="R151" s="1063"/>
      <c r="S151" s="1063"/>
      <c r="T151" s="1063"/>
      <c r="U151" s="1063"/>
      <c r="V151" s="1063"/>
      <c r="W151" s="1063"/>
      <c r="X151" s="1063"/>
      <c r="Y151" s="1063"/>
      <c r="Z151" s="1063"/>
      <c r="AA151" s="1063"/>
      <c r="AB151" s="1063"/>
      <c r="AC151" s="1063"/>
      <c r="AD151" s="1063"/>
      <c r="AE151" s="1063"/>
      <c r="AF151" s="1063"/>
      <c r="AG151" s="1063"/>
      <c r="AH151" s="1063"/>
      <c r="AI151" s="1063"/>
    </row>
    <row r="152" spans="1:35" s="1480" customFormat="1" ht="37.5" x14ac:dyDescent="0.25">
      <c r="A152" s="1159" t="s">
        <v>2685</v>
      </c>
      <c r="B152" s="866"/>
      <c r="C152" s="79" t="s">
        <v>2686</v>
      </c>
      <c r="D152" s="866" t="s">
        <v>51</v>
      </c>
      <c r="E152" s="315">
        <v>2</v>
      </c>
      <c r="F152" s="1652"/>
      <c r="G152" s="1919">
        <f>E152*F152</f>
        <v>0</v>
      </c>
      <c r="H152" s="1487"/>
      <c r="I152" s="1481"/>
      <c r="J152" s="1481"/>
      <c r="K152" s="1062"/>
      <c r="L152" s="1062"/>
      <c r="M152" s="1062"/>
      <c r="N152" s="1420"/>
      <c r="O152" s="1420"/>
      <c r="P152" s="1420"/>
      <c r="Q152" s="1420"/>
      <c r="R152" s="1063"/>
      <c r="S152" s="1063"/>
      <c r="T152" s="1063"/>
      <c r="U152" s="1063"/>
      <c r="V152" s="1063"/>
      <c r="W152" s="1063"/>
      <c r="X152" s="1063"/>
      <c r="Y152" s="1063"/>
      <c r="Z152" s="1063"/>
      <c r="AA152" s="1063"/>
      <c r="AB152" s="1063"/>
      <c r="AC152" s="1063"/>
      <c r="AD152" s="1063"/>
      <c r="AE152" s="1063"/>
      <c r="AF152" s="1063"/>
      <c r="AG152" s="1063"/>
      <c r="AH152" s="1063"/>
      <c r="AI152" s="1063"/>
    </row>
    <row r="153" spans="1:35" s="1480" customFormat="1" x14ac:dyDescent="0.25">
      <c r="A153" s="1159"/>
      <c r="B153" s="900"/>
      <c r="C153" s="963"/>
      <c r="D153" s="866"/>
      <c r="E153" s="1679"/>
      <c r="F153" s="1652"/>
      <c r="G153" s="1919"/>
      <c r="H153" s="1487"/>
      <c r="I153" s="1481"/>
      <c r="J153" s="1481"/>
      <c r="K153" s="1062"/>
      <c r="L153" s="1062"/>
      <c r="M153" s="1062"/>
      <c r="N153" s="1420"/>
      <c r="O153" s="1420"/>
      <c r="P153" s="1420"/>
      <c r="Q153" s="1420"/>
      <c r="R153" s="1063"/>
      <c r="S153" s="1063"/>
      <c r="T153" s="1063"/>
      <c r="U153" s="1063"/>
      <c r="V153" s="1063"/>
      <c r="W153" s="1063"/>
      <c r="X153" s="1063"/>
      <c r="Y153" s="1063"/>
      <c r="Z153" s="1063"/>
      <c r="AA153" s="1063"/>
      <c r="AB153" s="1063"/>
      <c r="AC153" s="1063"/>
      <c r="AD153" s="1063"/>
      <c r="AE153" s="1063"/>
      <c r="AF153" s="1063"/>
      <c r="AG153" s="1063"/>
      <c r="AH153" s="1063"/>
      <c r="AI153" s="1063"/>
    </row>
    <row r="154" spans="1:35" s="1480" customFormat="1" ht="13" x14ac:dyDescent="0.25">
      <c r="A154" s="1159" t="s">
        <v>2687</v>
      </c>
      <c r="B154" s="197"/>
      <c r="C154" s="220" t="s">
        <v>2688</v>
      </c>
      <c r="D154" s="866"/>
      <c r="E154" s="315"/>
      <c r="F154" s="1652"/>
      <c r="G154" s="1919"/>
      <c r="H154" s="1487"/>
      <c r="I154" s="1481"/>
      <c r="J154" s="1481"/>
      <c r="K154" s="1062"/>
      <c r="L154" s="1062"/>
      <c r="M154" s="1062"/>
      <c r="N154" s="1420"/>
      <c r="O154" s="1420"/>
      <c r="P154" s="1420"/>
      <c r="Q154" s="1420"/>
      <c r="R154" s="1063"/>
      <c r="S154" s="1063"/>
      <c r="T154" s="1063"/>
      <c r="U154" s="1063"/>
      <c r="V154" s="1063"/>
      <c r="W154" s="1063"/>
      <c r="X154" s="1063"/>
      <c r="Y154" s="1063"/>
      <c r="Z154" s="1063"/>
      <c r="AA154" s="1063"/>
      <c r="AB154" s="1063"/>
      <c r="AC154" s="1063"/>
      <c r="AD154" s="1063"/>
      <c r="AE154" s="1063"/>
      <c r="AF154" s="1063"/>
      <c r="AG154" s="1063"/>
      <c r="AH154" s="1063"/>
      <c r="AI154" s="1063"/>
    </row>
    <row r="155" spans="1:35" s="1480" customFormat="1" x14ac:dyDescent="0.25">
      <c r="A155" s="1159"/>
      <c r="B155" s="866"/>
      <c r="C155" s="963"/>
      <c r="D155" s="866"/>
      <c r="E155" s="315"/>
      <c r="F155" s="1652"/>
      <c r="G155" s="1919"/>
      <c r="H155" s="1487"/>
      <c r="I155" s="1481"/>
      <c r="J155" s="1481"/>
      <c r="K155" s="1062"/>
      <c r="L155" s="1062"/>
      <c r="M155" s="1062"/>
      <c r="N155" s="1420"/>
      <c r="O155" s="1420"/>
      <c r="P155" s="1420"/>
      <c r="Q155" s="1420"/>
      <c r="R155" s="1063"/>
      <c r="S155" s="1063"/>
      <c r="T155" s="1063"/>
      <c r="U155" s="1063"/>
      <c r="V155" s="1063"/>
      <c r="W155" s="1063"/>
      <c r="X155" s="1063"/>
      <c r="Y155" s="1063"/>
      <c r="Z155" s="1063"/>
      <c r="AA155" s="1063"/>
      <c r="AB155" s="1063"/>
      <c r="AC155" s="1063"/>
      <c r="AD155" s="1063"/>
      <c r="AE155" s="1063"/>
      <c r="AF155" s="1063"/>
      <c r="AG155" s="1063"/>
      <c r="AH155" s="1063"/>
      <c r="AI155" s="1063"/>
    </row>
    <row r="156" spans="1:35" s="1480" customFormat="1" ht="37.5" x14ac:dyDescent="0.25">
      <c r="A156" s="1159" t="s">
        <v>2689</v>
      </c>
      <c r="B156" s="866"/>
      <c r="C156" s="1232" t="s">
        <v>2690</v>
      </c>
      <c r="D156" s="1373" t="s">
        <v>78</v>
      </c>
      <c r="E156" s="1386">
        <v>1</v>
      </c>
      <c r="F156" s="1353" t="s">
        <v>2691</v>
      </c>
      <c r="G156" s="1381" t="s">
        <v>2691</v>
      </c>
      <c r="H156" s="1487"/>
      <c r="I156" s="1481"/>
      <c r="J156" s="1481"/>
      <c r="K156" s="1062"/>
      <c r="L156" s="1062"/>
      <c r="M156" s="1062"/>
      <c r="N156" s="1420"/>
      <c r="O156" s="1420"/>
      <c r="P156" s="1420"/>
      <c r="Q156" s="1420"/>
      <c r="R156" s="1063"/>
      <c r="S156" s="1063"/>
      <c r="T156" s="1063"/>
      <c r="U156" s="1063"/>
      <c r="V156" s="1063"/>
      <c r="W156" s="1063"/>
      <c r="X156" s="1063"/>
      <c r="Y156" s="1063"/>
      <c r="Z156" s="1063"/>
      <c r="AA156" s="1063"/>
      <c r="AB156" s="1063"/>
      <c r="AC156" s="1063"/>
      <c r="AD156" s="1063"/>
      <c r="AE156" s="1063"/>
      <c r="AF156" s="1063"/>
      <c r="AG156" s="1063"/>
      <c r="AH156" s="1063"/>
      <c r="AI156" s="1063"/>
    </row>
    <row r="157" spans="1:35" s="1480" customFormat="1" x14ac:dyDescent="0.25">
      <c r="A157" s="1159"/>
      <c r="B157" s="866"/>
      <c r="C157" s="1210"/>
      <c r="D157" s="1858"/>
      <c r="E157" s="866"/>
      <c r="F157" s="1921"/>
      <c r="G157" s="1359"/>
      <c r="H157" s="1487"/>
      <c r="I157" s="1481"/>
      <c r="J157" s="1481"/>
      <c r="K157" s="1062"/>
      <c r="L157" s="1062"/>
      <c r="M157" s="1062"/>
      <c r="N157" s="1420"/>
      <c r="O157" s="1420"/>
      <c r="P157" s="1420"/>
      <c r="Q157" s="1420"/>
      <c r="R157" s="1063"/>
      <c r="S157" s="1063"/>
      <c r="T157" s="1063"/>
      <c r="U157" s="1063"/>
      <c r="V157" s="1063"/>
      <c r="W157" s="1063"/>
      <c r="X157" s="1063"/>
      <c r="Y157" s="1063"/>
      <c r="Z157" s="1063"/>
      <c r="AA157" s="1063"/>
      <c r="AB157" s="1063"/>
      <c r="AC157" s="1063"/>
      <c r="AD157" s="1063"/>
      <c r="AE157" s="1063"/>
      <c r="AF157" s="1063"/>
      <c r="AG157" s="1063"/>
      <c r="AH157" s="1063"/>
      <c r="AI157" s="1063"/>
    </row>
    <row r="158" spans="1:35" s="1480" customFormat="1" x14ac:dyDescent="0.25">
      <c r="A158" s="1159" t="s">
        <v>2692</v>
      </c>
      <c r="B158" s="866"/>
      <c r="C158" s="196" t="s">
        <v>2693</v>
      </c>
      <c r="D158" s="1360" t="s">
        <v>55</v>
      </c>
      <c r="E158" s="1233" t="str">
        <f>F156</f>
        <v>R1,500,000</v>
      </c>
      <c r="F158" s="1391"/>
      <c r="G158" s="1359"/>
      <c r="H158" s="1487"/>
      <c r="I158" s="1481"/>
      <c r="J158" s="1481"/>
      <c r="K158" s="1062"/>
      <c r="L158" s="1062"/>
      <c r="M158" s="1062"/>
      <c r="N158" s="1420"/>
      <c r="O158" s="1420"/>
      <c r="P158" s="1420"/>
      <c r="Q158" s="1420"/>
      <c r="R158" s="1063"/>
      <c r="S158" s="1063"/>
      <c r="T158" s="1063"/>
      <c r="U158" s="1063"/>
      <c r="V158" s="1063"/>
      <c r="W158" s="1063"/>
      <c r="X158" s="1063"/>
      <c r="Y158" s="1063"/>
      <c r="Z158" s="1063"/>
      <c r="AA158" s="1063"/>
      <c r="AB158" s="1063"/>
      <c r="AC158" s="1063"/>
      <c r="AD158" s="1063"/>
      <c r="AE158" s="1063"/>
      <c r="AF158" s="1063"/>
      <c r="AG158" s="1063"/>
      <c r="AH158" s="1063"/>
      <c r="AI158" s="1063"/>
    </row>
    <row r="159" spans="1:35" s="1480" customFormat="1" x14ac:dyDescent="0.25">
      <c r="A159" s="1159"/>
      <c r="B159" s="866"/>
      <c r="C159" s="79"/>
      <c r="D159" s="866"/>
      <c r="E159" s="315"/>
      <c r="F159" s="1652"/>
      <c r="G159" s="1919"/>
      <c r="H159" s="1487"/>
      <c r="I159" s="1481"/>
      <c r="J159" s="1481"/>
      <c r="K159" s="1062"/>
      <c r="L159" s="1062"/>
      <c r="M159" s="1062"/>
      <c r="N159" s="1420"/>
      <c r="O159" s="1420"/>
      <c r="P159" s="1420"/>
      <c r="Q159" s="1420"/>
      <c r="R159" s="1063"/>
      <c r="S159" s="1063"/>
      <c r="T159" s="1063"/>
      <c r="U159" s="1063"/>
      <c r="V159" s="1063"/>
      <c r="W159" s="1063"/>
      <c r="X159" s="1063"/>
      <c r="Y159" s="1063"/>
      <c r="Z159" s="1063"/>
      <c r="AA159" s="1063"/>
      <c r="AB159" s="1063"/>
      <c r="AC159" s="1063"/>
      <c r="AD159" s="1063"/>
      <c r="AE159" s="1063"/>
      <c r="AF159" s="1063"/>
      <c r="AG159" s="1063"/>
      <c r="AH159" s="1063"/>
      <c r="AI159" s="1063"/>
    </row>
    <row r="160" spans="1:35" s="1480" customFormat="1" ht="13" x14ac:dyDescent="0.25">
      <c r="A160" s="1159" t="s">
        <v>2694</v>
      </c>
      <c r="B160" s="197" t="s">
        <v>2695</v>
      </c>
      <c r="C160" s="220" t="s">
        <v>2696</v>
      </c>
      <c r="D160" s="866"/>
      <c r="E160" s="315"/>
      <c r="F160" s="1652"/>
      <c r="G160" s="1919"/>
      <c r="H160" s="1487"/>
      <c r="I160" s="1481"/>
      <c r="J160" s="1481"/>
      <c r="K160" s="1062"/>
      <c r="L160" s="1062"/>
      <c r="M160" s="1062"/>
      <c r="N160" s="1420"/>
      <c r="O160" s="1420"/>
      <c r="P160" s="1420"/>
      <c r="Q160" s="1420"/>
      <c r="R160" s="1063"/>
      <c r="S160" s="1063"/>
      <c r="T160" s="1063"/>
      <c r="U160" s="1063"/>
      <c r="V160" s="1063"/>
      <c r="W160" s="1063"/>
      <c r="X160" s="1063"/>
      <c r="Y160" s="1063"/>
      <c r="Z160" s="1063"/>
      <c r="AA160" s="1063"/>
      <c r="AB160" s="1063"/>
      <c r="AC160" s="1063"/>
      <c r="AD160" s="1063"/>
      <c r="AE160" s="1063"/>
      <c r="AF160" s="1063"/>
      <c r="AG160" s="1063"/>
      <c r="AH160" s="1063"/>
      <c r="AI160" s="1063"/>
    </row>
    <row r="161" spans="1:35" s="1206" customFormat="1" x14ac:dyDescent="0.25">
      <c r="A161" s="1215"/>
      <c r="B161" s="1216"/>
      <c r="C161" s="1217"/>
      <c r="D161" s="1218"/>
      <c r="E161" s="1219"/>
      <c r="F161" s="1220"/>
      <c r="G161" s="1221"/>
      <c r="H161" s="72"/>
    </row>
    <row r="162" spans="1:35" s="1206" customFormat="1" ht="13" x14ac:dyDescent="0.25">
      <c r="A162" s="325"/>
      <c r="B162" s="370" t="s">
        <v>388</v>
      </c>
      <c r="C162" s="371"/>
      <c r="D162" s="326"/>
      <c r="E162" s="368"/>
      <c r="F162" s="372"/>
      <c r="G162" s="373"/>
      <c r="H162" s="72"/>
    </row>
    <row r="163" spans="1:35" s="1206" customFormat="1" ht="13" x14ac:dyDescent="0.25">
      <c r="A163" s="328"/>
      <c r="B163" s="375" t="s">
        <v>389</v>
      </c>
      <c r="C163" s="361"/>
      <c r="D163" s="329"/>
      <c r="E163" s="360"/>
      <c r="F163" s="351"/>
      <c r="G163" s="1222"/>
      <c r="H163" s="72"/>
    </row>
    <row r="164" spans="1:35" s="1480" customFormat="1" x14ac:dyDescent="0.25">
      <c r="A164" s="1159"/>
      <c r="B164" s="866"/>
      <c r="C164" s="963"/>
      <c r="D164" s="866"/>
      <c r="E164" s="315"/>
      <c r="F164" s="1652"/>
      <c r="G164" s="1919"/>
      <c r="H164" s="1487"/>
      <c r="I164" s="1481"/>
      <c r="J164" s="1481"/>
      <c r="K164" s="1062"/>
      <c r="L164" s="1062"/>
      <c r="M164" s="1062"/>
      <c r="N164" s="1420"/>
      <c r="O164" s="1420"/>
      <c r="P164" s="1420"/>
      <c r="Q164" s="1420"/>
      <c r="R164" s="1063"/>
      <c r="S164" s="1063"/>
      <c r="T164" s="1063"/>
      <c r="U164" s="1063"/>
      <c r="V164" s="1063"/>
      <c r="W164" s="1063"/>
      <c r="X164" s="1063"/>
      <c r="Y164" s="1063"/>
      <c r="Z164" s="1063"/>
      <c r="AA164" s="1063"/>
      <c r="AB164" s="1063"/>
      <c r="AC164" s="1063"/>
      <c r="AD164" s="1063"/>
      <c r="AE164" s="1063"/>
      <c r="AF164" s="1063"/>
      <c r="AG164" s="1063"/>
      <c r="AH164" s="1063"/>
      <c r="AI164" s="1063"/>
    </row>
    <row r="165" spans="1:35" s="1480" customFormat="1" ht="37.5" x14ac:dyDescent="0.25">
      <c r="A165" s="1159" t="s">
        <v>2697</v>
      </c>
      <c r="B165" s="2083" t="s">
        <v>2698</v>
      </c>
      <c r="C165" s="963" t="s">
        <v>2699</v>
      </c>
      <c r="D165" s="866" t="s">
        <v>51</v>
      </c>
      <c r="E165" s="315">
        <v>1</v>
      </c>
      <c r="F165" s="1652"/>
      <c r="G165" s="1919">
        <f>E165*F165</f>
        <v>0</v>
      </c>
      <c r="H165" s="1487"/>
      <c r="I165" s="1481"/>
      <c r="J165" s="1481"/>
      <c r="K165" s="1062"/>
      <c r="L165" s="1062"/>
      <c r="M165" s="1062"/>
      <c r="N165" s="1420"/>
      <c r="O165" s="1420"/>
      <c r="P165" s="1420"/>
      <c r="Q165" s="1420"/>
      <c r="R165" s="1063"/>
      <c r="S165" s="1063"/>
      <c r="T165" s="1063"/>
      <c r="U165" s="1063"/>
      <c r="V165" s="1063"/>
      <c r="W165" s="1063"/>
      <c r="X165" s="1063"/>
      <c r="Y165" s="1063"/>
      <c r="Z165" s="1063"/>
      <c r="AA165" s="1063"/>
      <c r="AB165" s="1063"/>
      <c r="AC165" s="1063"/>
      <c r="AD165" s="1063"/>
      <c r="AE165" s="1063"/>
      <c r="AF165" s="1063"/>
      <c r="AG165" s="1063"/>
      <c r="AH165" s="1063"/>
      <c r="AI165" s="1063"/>
    </row>
    <row r="166" spans="1:35" s="1480" customFormat="1" x14ac:dyDescent="0.25">
      <c r="A166" s="1159"/>
      <c r="B166" s="2083"/>
      <c r="C166" s="963"/>
      <c r="D166" s="866"/>
      <c r="E166" s="315"/>
      <c r="F166" s="1652"/>
      <c r="G166" s="1919"/>
      <c r="H166" s="1487"/>
      <c r="I166" s="1481"/>
      <c r="J166" s="1481"/>
      <c r="K166" s="1062"/>
      <c r="L166" s="1062"/>
      <c r="M166" s="1062"/>
      <c r="N166" s="1420"/>
      <c r="O166" s="1420"/>
      <c r="P166" s="1420"/>
      <c r="Q166" s="1420"/>
      <c r="R166" s="1063"/>
      <c r="S166" s="1063"/>
      <c r="T166" s="1063"/>
      <c r="U166" s="1063"/>
      <c r="V166" s="1063"/>
      <c r="W166" s="1063"/>
      <c r="X166" s="1063"/>
      <c r="Y166" s="1063"/>
      <c r="Z166" s="1063"/>
      <c r="AA166" s="1063"/>
      <c r="AB166" s="1063"/>
      <c r="AC166" s="1063"/>
      <c r="AD166" s="1063"/>
      <c r="AE166" s="1063"/>
      <c r="AF166" s="1063"/>
      <c r="AG166" s="1063"/>
      <c r="AH166" s="1063"/>
      <c r="AI166" s="1063"/>
    </row>
    <row r="167" spans="1:35" s="1480" customFormat="1" ht="13" x14ac:dyDescent="0.25">
      <c r="A167" s="1159" t="s">
        <v>2700</v>
      </c>
      <c r="B167" s="317"/>
      <c r="C167" s="220" t="s">
        <v>2701</v>
      </c>
      <c r="D167" s="866"/>
      <c r="E167" s="315"/>
      <c r="F167" s="1652"/>
      <c r="G167" s="1919"/>
      <c r="H167" s="1487"/>
      <c r="I167" s="1481"/>
      <c r="J167" s="1481"/>
      <c r="K167" s="1062"/>
      <c r="L167" s="1062"/>
      <c r="M167" s="1062"/>
      <c r="N167" s="1420"/>
      <c r="O167" s="1420"/>
      <c r="P167" s="1420"/>
      <c r="Q167" s="1420"/>
      <c r="R167" s="1063"/>
      <c r="S167" s="1063"/>
      <c r="T167" s="1063"/>
      <c r="U167" s="1063"/>
      <c r="V167" s="1063"/>
      <c r="W167" s="1063"/>
      <c r="X167" s="1063"/>
      <c r="Y167" s="1063"/>
      <c r="Z167" s="1063"/>
      <c r="AA167" s="1063"/>
      <c r="AB167" s="1063"/>
      <c r="AC167" s="1063"/>
      <c r="AD167" s="1063"/>
      <c r="AE167" s="1063"/>
      <c r="AF167" s="1063"/>
      <c r="AG167" s="1063"/>
      <c r="AH167" s="1063"/>
      <c r="AI167" s="1063"/>
    </row>
    <row r="168" spans="1:35" s="1480" customFormat="1" x14ac:dyDescent="0.25">
      <c r="A168" s="1159"/>
      <c r="B168" s="866"/>
      <c r="C168" s="963"/>
      <c r="D168" s="866"/>
      <c r="E168" s="315"/>
      <c r="F168" s="1652"/>
      <c r="G168" s="1919"/>
      <c r="H168" s="1487"/>
      <c r="I168" s="1481"/>
      <c r="J168" s="1481"/>
      <c r="K168" s="1062"/>
      <c r="L168" s="1062"/>
      <c r="M168" s="1062"/>
      <c r="N168" s="1420"/>
      <c r="O168" s="1420"/>
      <c r="P168" s="1420"/>
      <c r="Q168" s="1420"/>
      <c r="R168" s="1063"/>
      <c r="S168" s="1063"/>
      <c r="T168" s="1063"/>
      <c r="U168" s="1063"/>
      <c r="V168" s="1063"/>
      <c r="W168" s="1063"/>
      <c r="X168" s="1063"/>
      <c r="Y168" s="1063"/>
      <c r="Z168" s="1063"/>
      <c r="AA168" s="1063"/>
      <c r="AB168" s="1063"/>
      <c r="AC168" s="1063"/>
      <c r="AD168" s="1063"/>
      <c r="AE168" s="1063"/>
      <c r="AF168" s="1063"/>
      <c r="AG168" s="1063"/>
      <c r="AH168" s="1063"/>
      <c r="AI168" s="1063"/>
    </row>
    <row r="169" spans="1:35" s="1480" customFormat="1" ht="25" x14ac:dyDescent="0.25">
      <c r="A169" s="1159" t="s">
        <v>2702</v>
      </c>
      <c r="B169" s="900" t="s">
        <v>2703</v>
      </c>
      <c r="C169" s="196" t="s">
        <v>2704</v>
      </c>
      <c r="D169" s="197" t="s">
        <v>51</v>
      </c>
      <c r="E169" s="1917">
        <v>2</v>
      </c>
      <c r="F169" s="1652"/>
      <c r="G169" s="1919">
        <f>E169*F169</f>
        <v>0</v>
      </c>
      <c r="H169" s="1487"/>
      <c r="I169" s="1481"/>
      <c r="J169" s="1481"/>
      <c r="K169" s="1062"/>
      <c r="L169" s="1062"/>
      <c r="M169" s="1062"/>
      <c r="N169" s="1420"/>
      <c r="O169" s="1420"/>
      <c r="P169" s="1420"/>
      <c r="Q169" s="1420"/>
      <c r="R169" s="1063"/>
      <c r="S169" s="1063"/>
      <c r="T169" s="1063"/>
      <c r="U169" s="1063"/>
      <c r="V169" s="1063"/>
      <c r="W169" s="1063"/>
      <c r="X169" s="1063"/>
      <c r="Y169" s="1063"/>
      <c r="Z169" s="1063"/>
      <c r="AA169" s="1063"/>
      <c r="AB169" s="1063"/>
      <c r="AC169" s="1063"/>
      <c r="AD169" s="1063"/>
      <c r="AE169" s="1063"/>
      <c r="AF169" s="1063"/>
      <c r="AG169" s="1063"/>
      <c r="AH169" s="1063"/>
      <c r="AI169" s="1063"/>
    </row>
    <row r="170" spans="1:35" s="1480" customFormat="1" x14ac:dyDescent="0.25">
      <c r="A170" s="1159"/>
      <c r="B170" s="866"/>
      <c r="C170" s="963"/>
      <c r="D170" s="866"/>
      <c r="E170" s="315"/>
      <c r="F170" s="1652"/>
      <c r="G170" s="1919"/>
      <c r="H170" s="1487"/>
      <c r="I170" s="1481"/>
      <c r="J170" s="1481"/>
      <c r="K170" s="1062"/>
      <c r="L170" s="1062"/>
      <c r="M170" s="1062"/>
      <c r="N170" s="1420"/>
      <c r="O170" s="1420"/>
      <c r="P170" s="1420"/>
      <c r="Q170" s="1420"/>
      <c r="R170" s="1063"/>
      <c r="S170" s="1063"/>
      <c r="T170" s="1063"/>
      <c r="U170" s="1063"/>
      <c r="V170" s="1063"/>
      <c r="W170" s="1063"/>
      <c r="X170" s="1063"/>
      <c r="Y170" s="1063"/>
      <c r="Z170" s="1063"/>
      <c r="AA170" s="1063"/>
      <c r="AB170" s="1063"/>
      <c r="AC170" s="1063"/>
      <c r="AD170" s="1063"/>
      <c r="AE170" s="1063"/>
      <c r="AF170" s="1063"/>
      <c r="AG170" s="1063"/>
      <c r="AH170" s="1063"/>
      <c r="AI170" s="1063"/>
    </row>
    <row r="171" spans="1:35" s="1480" customFormat="1" ht="13" x14ac:dyDescent="0.25">
      <c r="A171" s="1159" t="s">
        <v>2705</v>
      </c>
      <c r="B171" s="317"/>
      <c r="C171" s="77" t="s">
        <v>2706</v>
      </c>
      <c r="D171" s="197"/>
      <c r="E171" s="1679"/>
      <c r="F171" s="1652"/>
      <c r="G171" s="1919"/>
      <c r="H171" s="1487"/>
      <c r="I171" s="1481"/>
      <c r="J171" s="1481"/>
      <c r="K171" s="1062"/>
      <c r="L171" s="1062"/>
      <c r="M171" s="1062"/>
      <c r="N171" s="1420"/>
      <c r="O171" s="1420"/>
      <c r="P171" s="1420"/>
      <c r="Q171" s="1420"/>
      <c r="R171" s="1063"/>
      <c r="S171" s="1063"/>
      <c r="T171" s="1063"/>
      <c r="U171" s="1063"/>
      <c r="V171" s="1063"/>
      <c r="W171" s="1063"/>
      <c r="X171" s="1063"/>
      <c r="Y171" s="1063"/>
      <c r="Z171" s="1063"/>
      <c r="AA171" s="1063"/>
      <c r="AB171" s="1063"/>
      <c r="AC171" s="1063"/>
      <c r="AD171" s="1063"/>
      <c r="AE171" s="1063"/>
      <c r="AF171" s="1063"/>
      <c r="AG171" s="1063"/>
      <c r="AH171" s="1063"/>
      <c r="AI171" s="1063"/>
    </row>
    <row r="172" spans="1:35" s="1480" customFormat="1" x14ac:dyDescent="0.25">
      <c r="A172" s="1159"/>
      <c r="B172" s="866"/>
      <c r="C172" s="196"/>
      <c r="D172" s="197"/>
      <c r="E172" s="1679"/>
      <c r="F172" s="1652"/>
      <c r="G172" s="1919"/>
      <c r="H172" s="1487"/>
      <c r="I172" s="1481"/>
      <c r="J172" s="1481"/>
      <c r="K172" s="1062"/>
      <c r="L172" s="1062"/>
      <c r="M172" s="1062"/>
      <c r="N172" s="1420"/>
      <c r="O172" s="1420"/>
      <c r="P172" s="1420"/>
      <c r="Q172" s="1420"/>
      <c r="R172" s="1063"/>
      <c r="S172" s="1063"/>
      <c r="T172" s="1063"/>
      <c r="U172" s="1063"/>
      <c r="V172" s="1063"/>
      <c r="W172" s="1063"/>
      <c r="X172" s="1063"/>
      <c r="Y172" s="1063"/>
      <c r="Z172" s="1063"/>
      <c r="AA172" s="1063"/>
      <c r="AB172" s="1063"/>
      <c r="AC172" s="1063"/>
      <c r="AD172" s="1063"/>
      <c r="AE172" s="1063"/>
      <c r="AF172" s="1063"/>
      <c r="AG172" s="1063"/>
      <c r="AH172" s="1063"/>
      <c r="AI172" s="1063"/>
    </row>
    <row r="173" spans="1:35" s="1480" customFormat="1" ht="37.5" x14ac:dyDescent="0.25">
      <c r="A173" s="1159" t="s">
        <v>2707</v>
      </c>
      <c r="B173" s="1858" t="s">
        <v>2708</v>
      </c>
      <c r="C173" s="222" t="s">
        <v>2709</v>
      </c>
      <c r="D173" s="866" t="s">
        <v>51</v>
      </c>
      <c r="E173" s="197">
        <v>4</v>
      </c>
      <c r="F173" s="1652"/>
      <c r="G173" s="1919">
        <f>E173*F173</f>
        <v>0</v>
      </c>
      <c r="H173" s="1487"/>
      <c r="I173" s="1481"/>
      <c r="J173" s="1481"/>
      <c r="K173" s="1062"/>
      <c r="L173" s="1062"/>
      <c r="M173" s="1062"/>
      <c r="N173" s="1420"/>
      <c r="O173" s="1420"/>
      <c r="P173" s="1420"/>
      <c r="Q173" s="1420"/>
      <c r="R173" s="1063"/>
      <c r="S173" s="1063"/>
      <c r="T173" s="1063"/>
      <c r="U173" s="1063"/>
      <c r="V173" s="1063"/>
      <c r="W173" s="1063"/>
      <c r="X173" s="1063"/>
      <c r="Y173" s="1063"/>
      <c r="Z173" s="1063"/>
      <c r="AA173" s="1063"/>
      <c r="AB173" s="1063"/>
      <c r="AC173" s="1063"/>
      <c r="AD173" s="1063"/>
      <c r="AE173" s="1063"/>
      <c r="AF173" s="1063"/>
      <c r="AG173" s="1063"/>
      <c r="AH173" s="1063"/>
      <c r="AI173" s="1063"/>
    </row>
    <row r="174" spans="1:35" s="1480" customFormat="1" x14ac:dyDescent="0.25">
      <c r="A174" s="1159"/>
      <c r="B174" s="866"/>
      <c r="C174" s="196"/>
      <c r="D174" s="197"/>
      <c r="E174" s="1679"/>
      <c r="F174" s="1922"/>
      <c r="G174" s="1919"/>
      <c r="H174" s="1487"/>
      <c r="I174" s="1481"/>
      <c r="J174" s="1481"/>
      <c r="K174" s="1062"/>
      <c r="L174" s="1062"/>
      <c r="M174" s="1062"/>
      <c r="N174" s="1420"/>
      <c r="O174" s="1420"/>
      <c r="P174" s="1420"/>
      <c r="Q174" s="1420"/>
      <c r="R174" s="1063"/>
      <c r="S174" s="1063"/>
      <c r="T174" s="1063"/>
      <c r="U174" s="1063"/>
      <c r="V174" s="1063"/>
      <c r="W174" s="1063"/>
      <c r="X174" s="1063"/>
      <c r="Y174" s="1063"/>
      <c r="Z174" s="1063"/>
      <c r="AA174" s="1063"/>
      <c r="AB174" s="1063"/>
      <c r="AC174" s="1063"/>
      <c r="AD174" s="1063"/>
      <c r="AE174" s="1063"/>
      <c r="AF174" s="1063"/>
      <c r="AG174" s="1063"/>
      <c r="AH174" s="1063"/>
      <c r="AI174" s="1063"/>
    </row>
    <row r="175" spans="1:35" s="1480" customFormat="1" ht="13" x14ac:dyDescent="0.25">
      <c r="A175" s="1159" t="s">
        <v>2710</v>
      </c>
      <c r="B175" s="866"/>
      <c r="C175" s="77" t="s">
        <v>2711</v>
      </c>
      <c r="D175" s="197"/>
      <c r="E175" s="244"/>
      <c r="F175" s="1923"/>
      <c r="G175" s="1919"/>
      <c r="H175" s="1487"/>
      <c r="I175" s="1481"/>
      <c r="J175" s="1481"/>
      <c r="K175" s="1062"/>
      <c r="L175" s="1062"/>
      <c r="M175" s="1062"/>
      <c r="N175" s="1420"/>
      <c r="O175" s="1420"/>
      <c r="P175" s="1420"/>
      <c r="Q175" s="1420"/>
      <c r="R175" s="1063"/>
      <c r="S175" s="1063"/>
      <c r="T175" s="1063"/>
      <c r="U175" s="1063"/>
      <c r="V175" s="1063"/>
      <c r="W175" s="1063"/>
      <c r="X175" s="1063"/>
      <c r="Y175" s="1063"/>
      <c r="Z175" s="1063"/>
      <c r="AA175" s="1063"/>
      <c r="AB175" s="1063"/>
      <c r="AC175" s="1063"/>
      <c r="AD175" s="1063"/>
      <c r="AE175" s="1063"/>
      <c r="AF175" s="1063"/>
      <c r="AG175" s="1063"/>
      <c r="AH175" s="1063"/>
      <c r="AI175" s="1063"/>
    </row>
    <row r="176" spans="1:35" s="1480" customFormat="1" x14ac:dyDescent="0.25">
      <c r="A176" s="1159"/>
      <c r="B176" s="866"/>
      <c r="C176" s="196"/>
      <c r="D176" s="197"/>
      <c r="E176" s="1917"/>
      <c r="F176" s="1922"/>
      <c r="G176" s="1919"/>
      <c r="H176" s="1487"/>
      <c r="I176" s="1481"/>
      <c r="J176" s="1481"/>
      <c r="K176" s="1062"/>
      <c r="L176" s="1062"/>
      <c r="M176" s="1062"/>
      <c r="N176" s="1420"/>
      <c r="O176" s="1420"/>
      <c r="P176" s="1420"/>
      <c r="Q176" s="1420"/>
      <c r="R176" s="1063"/>
      <c r="S176" s="1063"/>
      <c r="T176" s="1063"/>
      <c r="U176" s="1063"/>
      <c r="V176" s="1063"/>
      <c r="W176" s="1063"/>
      <c r="X176" s="1063"/>
      <c r="Y176" s="1063"/>
      <c r="Z176" s="1063"/>
      <c r="AA176" s="1063"/>
      <c r="AB176" s="1063"/>
      <c r="AC176" s="1063"/>
      <c r="AD176" s="1063"/>
      <c r="AE176" s="1063"/>
      <c r="AF176" s="1063"/>
      <c r="AG176" s="1063"/>
      <c r="AH176" s="1063"/>
      <c r="AI176" s="1063"/>
    </row>
    <row r="177" spans="1:35" s="1480" customFormat="1" ht="25" x14ac:dyDescent="0.25">
      <c r="A177" s="1159" t="s">
        <v>2712</v>
      </c>
      <c r="B177" s="866"/>
      <c r="C177" s="196" t="s">
        <v>2713</v>
      </c>
      <c r="D177" s="197" t="s">
        <v>51</v>
      </c>
      <c r="E177" s="78">
        <v>1</v>
      </c>
      <c r="F177" s="1922"/>
      <c r="G177" s="1919"/>
      <c r="H177" s="1487"/>
      <c r="I177" s="1481"/>
      <c r="J177" s="1481"/>
      <c r="K177" s="1062"/>
      <c r="L177" s="1062"/>
      <c r="M177" s="1062"/>
      <c r="N177" s="1420"/>
      <c r="O177" s="1420"/>
      <c r="P177" s="1420"/>
      <c r="Q177" s="1420"/>
      <c r="R177" s="1063"/>
      <c r="S177" s="1063"/>
      <c r="T177" s="1063"/>
      <c r="U177" s="1063"/>
      <c r="V177" s="1063"/>
      <c r="W177" s="1063"/>
      <c r="X177" s="1063"/>
      <c r="Y177" s="1063"/>
      <c r="Z177" s="1063"/>
      <c r="AA177" s="1063"/>
      <c r="AB177" s="1063"/>
      <c r="AC177" s="1063"/>
      <c r="AD177" s="1063"/>
      <c r="AE177" s="1063"/>
      <c r="AF177" s="1063"/>
      <c r="AG177" s="1063"/>
      <c r="AH177" s="1063"/>
      <c r="AI177" s="1063"/>
    </row>
    <row r="178" spans="1:35" s="1480" customFormat="1" x14ac:dyDescent="0.25">
      <c r="A178" s="1159"/>
      <c r="B178" s="866"/>
      <c r="C178" s="196"/>
      <c r="D178" s="197"/>
      <c r="E178" s="78"/>
      <c r="F178" s="1922"/>
      <c r="G178" s="1919"/>
      <c r="H178" s="1487"/>
      <c r="I178" s="1481"/>
      <c r="J178" s="1481"/>
      <c r="K178" s="1062"/>
      <c r="L178" s="1062"/>
      <c r="M178" s="1062"/>
      <c r="N178" s="1420"/>
      <c r="O178" s="1420"/>
      <c r="P178" s="1420"/>
      <c r="Q178" s="1420"/>
      <c r="R178" s="1063"/>
      <c r="S178" s="1063"/>
      <c r="T178" s="1063"/>
      <c r="U178" s="1063"/>
      <c r="V178" s="1063"/>
      <c r="W178" s="1063"/>
      <c r="X178" s="1063"/>
      <c r="Y178" s="1063"/>
      <c r="Z178" s="1063"/>
      <c r="AA178" s="1063"/>
      <c r="AB178" s="1063"/>
      <c r="AC178" s="1063"/>
      <c r="AD178" s="1063"/>
      <c r="AE178" s="1063"/>
      <c r="AF178" s="1063"/>
      <c r="AG178" s="1063"/>
      <c r="AH178" s="1063"/>
      <c r="AI178" s="1063"/>
    </row>
    <row r="179" spans="1:35" s="1480" customFormat="1" ht="13" x14ac:dyDescent="0.25">
      <c r="A179" s="1159" t="s">
        <v>2714</v>
      </c>
      <c r="B179" s="866"/>
      <c r="C179" s="77" t="s">
        <v>2715</v>
      </c>
      <c r="D179" s="197"/>
      <c r="E179" s="78"/>
      <c r="F179" s="1922"/>
      <c r="G179" s="1919"/>
      <c r="H179" s="1487"/>
      <c r="I179" s="1481"/>
      <c r="J179" s="1481"/>
      <c r="K179" s="1062"/>
      <c r="L179" s="1062"/>
      <c r="M179" s="1062"/>
      <c r="N179" s="1420"/>
      <c r="O179" s="1420"/>
      <c r="P179" s="1420"/>
      <c r="Q179" s="1420"/>
      <c r="R179" s="1063"/>
      <c r="S179" s="1063"/>
      <c r="T179" s="1063"/>
      <c r="U179" s="1063"/>
      <c r="V179" s="1063"/>
      <c r="W179" s="1063"/>
      <c r="X179" s="1063"/>
      <c r="Y179" s="1063"/>
      <c r="Z179" s="1063"/>
      <c r="AA179" s="1063"/>
      <c r="AB179" s="1063"/>
      <c r="AC179" s="1063"/>
      <c r="AD179" s="1063"/>
      <c r="AE179" s="1063"/>
      <c r="AF179" s="1063"/>
      <c r="AG179" s="1063"/>
      <c r="AH179" s="1063"/>
      <c r="AI179" s="1063"/>
    </row>
    <row r="180" spans="1:35" s="1480" customFormat="1" x14ac:dyDescent="0.25">
      <c r="A180" s="1159"/>
      <c r="B180" s="866"/>
      <c r="C180" s="196"/>
      <c r="D180" s="197"/>
      <c r="E180" s="78"/>
      <c r="F180" s="1922"/>
      <c r="G180" s="1919"/>
      <c r="H180" s="1487"/>
      <c r="I180" s="1481"/>
      <c r="J180" s="1481"/>
      <c r="K180" s="1062"/>
      <c r="L180" s="1062"/>
      <c r="M180" s="1062"/>
      <c r="N180" s="1420"/>
      <c r="O180" s="1420"/>
      <c r="P180" s="1420"/>
      <c r="Q180" s="1420"/>
      <c r="R180" s="1063"/>
      <c r="S180" s="1063"/>
      <c r="T180" s="1063"/>
      <c r="U180" s="1063"/>
      <c r="V180" s="1063"/>
      <c r="W180" s="1063"/>
      <c r="X180" s="1063"/>
      <c r="Y180" s="1063"/>
      <c r="Z180" s="1063"/>
      <c r="AA180" s="1063"/>
      <c r="AB180" s="1063"/>
      <c r="AC180" s="1063"/>
      <c r="AD180" s="1063"/>
      <c r="AE180" s="1063"/>
      <c r="AF180" s="1063"/>
      <c r="AG180" s="1063"/>
      <c r="AH180" s="1063"/>
      <c r="AI180" s="1063"/>
    </row>
    <row r="181" spans="1:35" s="1480" customFormat="1" ht="37.5" x14ac:dyDescent="0.25">
      <c r="A181" s="1159"/>
      <c r="B181" s="866" t="s">
        <v>226</v>
      </c>
      <c r="C181" s="79" t="s">
        <v>2716</v>
      </c>
      <c r="D181" s="866"/>
      <c r="E181" s="315"/>
      <c r="F181" s="1652"/>
      <c r="G181" s="1919"/>
      <c r="H181" s="1487"/>
      <c r="I181" s="1481"/>
      <c r="J181" s="1481"/>
      <c r="K181" s="1062"/>
      <c r="L181" s="1062"/>
      <c r="M181" s="1062"/>
      <c r="N181" s="1420"/>
      <c r="O181" s="1420"/>
      <c r="P181" s="1420"/>
      <c r="Q181" s="1420"/>
      <c r="R181" s="1063"/>
      <c r="S181" s="1063"/>
      <c r="T181" s="1063"/>
      <c r="U181" s="1063"/>
      <c r="V181" s="1063"/>
      <c r="W181" s="1063"/>
      <c r="X181" s="1063"/>
      <c r="Y181" s="1063"/>
      <c r="Z181" s="1063"/>
      <c r="AA181" s="1063"/>
      <c r="AB181" s="1063"/>
      <c r="AC181" s="1063"/>
      <c r="AD181" s="1063"/>
      <c r="AE181" s="1063"/>
      <c r="AF181" s="1063"/>
      <c r="AG181" s="1063"/>
      <c r="AH181" s="1063"/>
      <c r="AI181" s="1063"/>
    </row>
    <row r="182" spans="1:35" s="1480" customFormat="1" x14ac:dyDescent="0.25">
      <c r="A182" s="1159"/>
      <c r="B182" s="866"/>
      <c r="C182" s="79"/>
      <c r="D182" s="866"/>
      <c r="E182" s="315"/>
      <c r="F182" s="1652"/>
      <c r="G182" s="1919"/>
      <c r="H182" s="1487"/>
      <c r="I182" s="1481"/>
      <c r="J182" s="1481"/>
      <c r="K182" s="1062"/>
      <c r="L182" s="1062"/>
      <c r="M182" s="1062"/>
      <c r="N182" s="1420"/>
      <c r="O182" s="1420"/>
      <c r="P182" s="1420"/>
      <c r="Q182" s="1420"/>
      <c r="R182" s="1063"/>
      <c r="S182" s="1063"/>
      <c r="T182" s="1063"/>
      <c r="U182" s="1063"/>
      <c r="V182" s="1063"/>
      <c r="W182" s="1063"/>
      <c r="X182" s="1063"/>
      <c r="Y182" s="1063"/>
      <c r="Z182" s="1063"/>
      <c r="AA182" s="1063"/>
      <c r="AB182" s="1063"/>
      <c r="AC182" s="1063"/>
      <c r="AD182" s="1063"/>
      <c r="AE182" s="1063"/>
      <c r="AF182" s="1063"/>
      <c r="AG182" s="1063"/>
      <c r="AH182" s="1063"/>
      <c r="AI182" s="1063"/>
    </row>
    <row r="183" spans="1:35" s="1480" customFormat="1" x14ac:dyDescent="0.25">
      <c r="A183" s="1159" t="s">
        <v>2717</v>
      </c>
      <c r="B183" s="866"/>
      <c r="C183" s="196" t="s">
        <v>2718</v>
      </c>
      <c r="D183" s="197" t="s">
        <v>51</v>
      </c>
      <c r="E183" s="78">
        <v>22</v>
      </c>
      <c r="F183" s="1652"/>
      <c r="G183" s="1919">
        <f>E183*F183</f>
        <v>0</v>
      </c>
      <c r="H183" s="1487"/>
      <c r="I183" s="1481"/>
      <c r="J183" s="1481"/>
      <c r="K183" s="1062"/>
      <c r="L183" s="1062"/>
      <c r="M183" s="1062"/>
      <c r="N183" s="1420"/>
      <c r="O183" s="1420"/>
      <c r="P183" s="1420"/>
      <c r="Q183" s="1420"/>
      <c r="R183" s="1063"/>
      <c r="S183" s="1063"/>
      <c r="T183" s="1063"/>
      <c r="U183" s="1063"/>
      <c r="V183" s="1063"/>
      <c r="W183" s="1063"/>
      <c r="X183" s="1063"/>
      <c r="Y183" s="1063"/>
      <c r="Z183" s="1063"/>
      <c r="AA183" s="1063"/>
      <c r="AB183" s="1063"/>
      <c r="AC183" s="1063"/>
      <c r="AD183" s="1063"/>
      <c r="AE183" s="1063"/>
      <c r="AF183" s="1063"/>
      <c r="AG183" s="1063"/>
      <c r="AH183" s="1063"/>
      <c r="AI183" s="1063"/>
    </row>
    <row r="184" spans="1:35" s="1480" customFormat="1" x14ac:dyDescent="0.25">
      <c r="A184" s="1159"/>
      <c r="B184" s="866"/>
      <c r="C184" s="196"/>
      <c r="D184" s="342"/>
      <c r="E184" s="340"/>
      <c r="F184" s="1652"/>
      <c r="G184" s="1919"/>
      <c r="H184" s="1487"/>
      <c r="I184" s="1481"/>
      <c r="J184" s="1481"/>
      <c r="K184" s="1062"/>
      <c r="L184" s="1062"/>
      <c r="M184" s="1062"/>
      <c r="N184" s="1420"/>
      <c r="O184" s="1420"/>
      <c r="P184" s="1420"/>
      <c r="Q184" s="1420"/>
      <c r="R184" s="1063"/>
      <c r="S184" s="1063"/>
      <c r="T184" s="1063"/>
      <c r="U184" s="1063"/>
      <c r="V184" s="1063"/>
      <c r="W184" s="1063"/>
      <c r="X184" s="1063"/>
      <c r="Y184" s="1063"/>
      <c r="Z184" s="1063"/>
      <c r="AA184" s="1063"/>
      <c r="AB184" s="1063"/>
      <c r="AC184" s="1063"/>
      <c r="AD184" s="1063"/>
      <c r="AE184" s="1063"/>
      <c r="AF184" s="1063"/>
      <c r="AG184" s="1063"/>
      <c r="AH184" s="1063"/>
      <c r="AI184" s="1063"/>
    </row>
    <row r="185" spans="1:35" s="1480" customFormat="1" x14ac:dyDescent="0.25">
      <c r="A185" s="1159" t="s">
        <v>2719</v>
      </c>
      <c r="B185" s="866"/>
      <c r="C185" s="196" t="s">
        <v>932</v>
      </c>
      <c r="D185" s="197" t="s">
        <v>51</v>
      </c>
      <c r="E185" s="78">
        <v>11</v>
      </c>
      <c r="F185" s="1922"/>
      <c r="G185" s="1919">
        <f>E185*F185</f>
        <v>0</v>
      </c>
      <c r="H185" s="1487"/>
      <c r="I185" s="1481"/>
      <c r="J185" s="1481"/>
      <c r="K185" s="1062"/>
      <c r="L185" s="1062"/>
      <c r="M185" s="1062"/>
      <c r="N185" s="1420"/>
      <c r="O185" s="1420"/>
      <c r="P185" s="1420"/>
      <c r="Q185" s="1420"/>
      <c r="R185" s="1063"/>
      <c r="S185" s="1063"/>
      <c r="T185" s="1063"/>
      <c r="U185" s="1063"/>
      <c r="V185" s="1063"/>
      <c r="W185" s="1063"/>
      <c r="X185" s="1063"/>
      <c r="Y185" s="1063"/>
      <c r="Z185" s="1063"/>
      <c r="AA185" s="1063"/>
      <c r="AB185" s="1063"/>
      <c r="AC185" s="1063"/>
      <c r="AD185" s="1063"/>
      <c r="AE185" s="1063"/>
      <c r="AF185" s="1063"/>
      <c r="AG185" s="1063"/>
      <c r="AH185" s="1063"/>
      <c r="AI185" s="1063"/>
    </row>
    <row r="186" spans="1:35" s="1480" customFormat="1" x14ac:dyDescent="0.25">
      <c r="A186" s="1159"/>
      <c r="B186" s="866"/>
      <c r="C186" s="196"/>
      <c r="D186" s="197"/>
      <c r="E186" s="78"/>
      <c r="F186" s="1922"/>
      <c r="G186" s="1922"/>
      <c r="H186" s="1487"/>
      <c r="I186" s="1481"/>
      <c r="J186" s="1481"/>
      <c r="K186" s="1062"/>
      <c r="L186" s="1062"/>
      <c r="M186" s="1062"/>
      <c r="N186" s="1420"/>
      <c r="O186" s="1420"/>
      <c r="P186" s="1420"/>
      <c r="Q186" s="1420"/>
      <c r="R186" s="1063"/>
      <c r="S186" s="1063"/>
      <c r="T186" s="1063"/>
      <c r="U186" s="1063"/>
      <c r="V186" s="1063"/>
      <c r="W186" s="1063"/>
      <c r="X186" s="1063"/>
      <c r="Y186" s="1063"/>
      <c r="Z186" s="1063"/>
      <c r="AA186" s="1063"/>
      <c r="AB186" s="1063"/>
      <c r="AC186" s="1063"/>
      <c r="AD186" s="1063"/>
      <c r="AE186" s="1063"/>
      <c r="AF186" s="1063"/>
      <c r="AG186" s="1063"/>
      <c r="AH186" s="1063"/>
      <c r="AI186" s="1063"/>
    </row>
    <row r="187" spans="1:35" s="1480" customFormat="1" x14ac:dyDescent="0.25">
      <c r="A187" s="1159"/>
      <c r="B187" s="1"/>
      <c r="C187" s="1160"/>
      <c r="D187" s="1"/>
      <c r="E187" s="1161"/>
      <c r="F187" s="1162"/>
      <c r="G187" s="1163"/>
      <c r="H187" s="1487"/>
      <c r="I187" s="1481"/>
      <c r="J187" s="1481"/>
      <c r="K187" s="1062"/>
      <c r="L187" s="1062"/>
      <c r="M187" s="1062"/>
      <c r="N187" s="1420"/>
      <c r="O187" s="1420"/>
      <c r="P187" s="1420"/>
      <c r="Q187" s="1420"/>
      <c r="R187" s="1063"/>
      <c r="S187" s="1063"/>
      <c r="T187" s="1063"/>
      <c r="U187" s="1063"/>
      <c r="V187" s="1063"/>
      <c r="W187" s="1063"/>
      <c r="X187" s="1063"/>
      <c r="Y187" s="1063"/>
      <c r="Z187" s="1063"/>
      <c r="AA187" s="1063"/>
      <c r="AB187" s="1063"/>
      <c r="AC187" s="1063"/>
      <c r="AD187" s="1063"/>
      <c r="AE187" s="1063"/>
      <c r="AF187" s="1063"/>
      <c r="AG187" s="1063"/>
      <c r="AH187" s="1063"/>
      <c r="AI187" s="1063"/>
    </row>
    <row r="188" spans="1:35" s="1480" customFormat="1" x14ac:dyDescent="0.25">
      <c r="A188" s="1159"/>
      <c r="B188" s="1"/>
      <c r="C188" s="1160"/>
      <c r="D188" s="1"/>
      <c r="E188" s="1161"/>
      <c r="F188" s="1162"/>
      <c r="G188" s="1163"/>
      <c r="H188" s="1487"/>
      <c r="I188" s="1481"/>
      <c r="J188" s="1481"/>
      <c r="K188" s="1062"/>
      <c r="L188" s="1062"/>
      <c r="M188" s="1062"/>
      <c r="N188" s="1420"/>
      <c r="O188" s="1420"/>
      <c r="P188" s="1420"/>
      <c r="Q188" s="1420"/>
      <c r="R188" s="1063"/>
      <c r="S188" s="1063"/>
      <c r="T188" s="1063"/>
      <c r="U188" s="1063"/>
      <c r="V188" s="1063"/>
      <c r="W188" s="1063"/>
      <c r="X188" s="1063"/>
      <c r="Y188" s="1063"/>
      <c r="Z188" s="1063"/>
      <c r="AA188" s="1063"/>
      <c r="AB188" s="1063"/>
      <c r="AC188" s="1063"/>
      <c r="AD188" s="1063"/>
      <c r="AE188" s="1063"/>
      <c r="AF188" s="1063"/>
      <c r="AG188" s="1063"/>
      <c r="AH188" s="1063"/>
      <c r="AI188" s="1063"/>
    </row>
    <row r="189" spans="1:35" s="1480" customFormat="1" x14ac:dyDescent="0.25">
      <c r="A189" s="1159"/>
      <c r="B189" s="1"/>
      <c r="C189" s="1160"/>
      <c r="D189" s="1"/>
      <c r="E189" s="1161"/>
      <c r="F189" s="1162"/>
      <c r="G189" s="1163"/>
      <c r="H189" s="1487"/>
      <c r="I189" s="1481"/>
      <c r="J189" s="1481"/>
      <c r="K189" s="1062"/>
      <c r="L189" s="1062"/>
      <c r="M189" s="1062"/>
      <c r="N189" s="1420"/>
      <c r="O189" s="1420"/>
      <c r="P189" s="1420"/>
      <c r="Q189" s="1420"/>
      <c r="R189" s="1063"/>
      <c r="S189" s="1063"/>
      <c r="T189" s="1063"/>
      <c r="U189" s="1063"/>
      <c r="V189" s="1063"/>
      <c r="W189" s="1063"/>
      <c r="X189" s="1063"/>
      <c r="Y189" s="1063"/>
      <c r="Z189" s="1063"/>
      <c r="AA189" s="1063"/>
      <c r="AB189" s="1063"/>
      <c r="AC189" s="1063"/>
      <c r="AD189" s="1063"/>
      <c r="AE189" s="1063"/>
      <c r="AF189" s="1063"/>
      <c r="AG189" s="1063"/>
      <c r="AH189" s="1063"/>
      <c r="AI189" s="1063"/>
    </row>
    <row r="190" spans="1:35" s="1480" customFormat="1" x14ac:dyDescent="0.25">
      <c r="A190" s="1159"/>
      <c r="B190" s="1"/>
      <c r="C190" s="1160"/>
      <c r="D190" s="1"/>
      <c r="E190" s="1161"/>
      <c r="F190" s="1162"/>
      <c r="G190" s="1163"/>
      <c r="H190" s="1487"/>
      <c r="I190" s="1481"/>
      <c r="J190" s="1481"/>
      <c r="K190" s="1062"/>
      <c r="L190" s="1062"/>
      <c r="M190" s="1062"/>
      <c r="N190" s="1420"/>
      <c r="O190" s="1420"/>
      <c r="P190" s="1420"/>
      <c r="Q190" s="1420"/>
      <c r="R190" s="1063"/>
      <c r="S190" s="1063"/>
      <c r="T190" s="1063"/>
      <c r="U190" s="1063"/>
      <c r="V190" s="1063"/>
      <c r="W190" s="1063"/>
      <c r="X190" s="1063"/>
      <c r="Y190" s="1063"/>
      <c r="Z190" s="1063"/>
      <c r="AA190" s="1063"/>
      <c r="AB190" s="1063"/>
      <c r="AC190" s="1063"/>
      <c r="AD190" s="1063"/>
      <c r="AE190" s="1063"/>
      <c r="AF190" s="1063"/>
      <c r="AG190" s="1063"/>
      <c r="AH190" s="1063"/>
      <c r="AI190" s="1063"/>
    </row>
    <row r="191" spans="1:35" s="1480" customFormat="1" x14ac:dyDescent="0.25">
      <c r="A191" s="1159"/>
      <c r="B191" s="1"/>
      <c r="C191" s="1160"/>
      <c r="D191" s="1"/>
      <c r="E191" s="1161"/>
      <c r="F191" s="1162"/>
      <c r="G191" s="1163"/>
      <c r="H191" s="1487"/>
      <c r="I191" s="1481"/>
      <c r="J191" s="1481"/>
      <c r="K191" s="1062"/>
      <c r="L191" s="1062"/>
      <c r="M191" s="1062"/>
      <c r="N191" s="1420"/>
      <c r="O191" s="1420"/>
      <c r="P191" s="1420"/>
      <c r="Q191" s="1420"/>
      <c r="R191" s="1063"/>
      <c r="S191" s="1063"/>
      <c r="T191" s="1063"/>
      <c r="U191" s="1063"/>
      <c r="V191" s="1063"/>
      <c r="W191" s="1063"/>
      <c r="X191" s="1063"/>
      <c r="Y191" s="1063"/>
      <c r="Z191" s="1063"/>
      <c r="AA191" s="1063"/>
      <c r="AB191" s="1063"/>
      <c r="AC191" s="1063"/>
      <c r="AD191" s="1063"/>
      <c r="AE191" s="1063"/>
      <c r="AF191" s="1063"/>
      <c r="AG191" s="1063"/>
      <c r="AH191" s="1063"/>
      <c r="AI191" s="1063"/>
    </row>
    <row r="192" spans="1:35" s="1480" customFormat="1" x14ac:dyDescent="0.25">
      <c r="A192" s="1159"/>
      <c r="B192" s="1"/>
      <c r="C192" s="1160"/>
      <c r="D192" s="1"/>
      <c r="E192" s="1161"/>
      <c r="F192" s="1162"/>
      <c r="G192" s="1163"/>
      <c r="H192" s="1487"/>
      <c r="I192" s="1481"/>
      <c r="J192" s="1481"/>
      <c r="K192" s="1062"/>
      <c r="L192" s="1062"/>
      <c r="M192" s="1062"/>
      <c r="N192" s="1420"/>
      <c r="O192" s="1420"/>
      <c r="P192" s="1420"/>
      <c r="Q192" s="1420"/>
      <c r="R192" s="1063"/>
      <c r="S192" s="1063"/>
      <c r="T192" s="1063"/>
      <c r="U192" s="1063"/>
      <c r="V192" s="1063"/>
      <c r="W192" s="1063"/>
      <c r="X192" s="1063"/>
      <c r="Y192" s="1063"/>
      <c r="Z192" s="1063"/>
      <c r="AA192" s="1063"/>
      <c r="AB192" s="1063"/>
      <c r="AC192" s="1063"/>
      <c r="AD192" s="1063"/>
      <c r="AE192" s="1063"/>
      <c r="AF192" s="1063"/>
      <c r="AG192" s="1063"/>
      <c r="AH192" s="1063"/>
      <c r="AI192" s="1063"/>
    </row>
    <row r="193" spans="1:35" s="1480" customFormat="1" x14ac:dyDescent="0.25">
      <c r="A193" s="1159"/>
      <c r="B193" s="1"/>
      <c r="C193" s="1160"/>
      <c r="D193" s="1"/>
      <c r="E193" s="1161"/>
      <c r="F193" s="1162"/>
      <c r="G193" s="1163"/>
      <c r="H193" s="1487"/>
      <c r="I193" s="1481"/>
      <c r="J193" s="1481"/>
      <c r="K193" s="1062"/>
      <c r="L193" s="1062"/>
      <c r="M193" s="1062"/>
      <c r="N193" s="1420"/>
      <c r="O193" s="1420"/>
      <c r="P193" s="1420"/>
      <c r="Q193" s="1420"/>
      <c r="R193" s="1063"/>
      <c r="S193" s="1063"/>
      <c r="T193" s="1063"/>
      <c r="U193" s="1063"/>
      <c r="V193" s="1063"/>
      <c r="W193" s="1063"/>
      <c r="X193" s="1063"/>
      <c r="Y193" s="1063"/>
      <c r="Z193" s="1063"/>
      <c r="AA193" s="1063"/>
      <c r="AB193" s="1063"/>
      <c r="AC193" s="1063"/>
      <c r="AD193" s="1063"/>
      <c r="AE193" s="1063"/>
      <c r="AF193" s="1063"/>
      <c r="AG193" s="1063"/>
      <c r="AH193" s="1063"/>
      <c r="AI193" s="1063"/>
    </row>
    <row r="194" spans="1:35" s="1480" customFormat="1" x14ac:dyDescent="0.25">
      <c r="A194" s="1159"/>
      <c r="B194" s="1"/>
      <c r="C194" s="1160"/>
      <c r="D194" s="1"/>
      <c r="E194" s="1161"/>
      <c r="F194" s="1162"/>
      <c r="G194" s="1163"/>
      <c r="H194" s="1487"/>
      <c r="I194" s="1481"/>
      <c r="J194" s="1481"/>
      <c r="K194" s="1062"/>
      <c r="L194" s="1062"/>
      <c r="M194" s="1062"/>
      <c r="N194" s="1420"/>
      <c r="O194" s="1420"/>
      <c r="P194" s="1420"/>
      <c r="Q194" s="1420"/>
      <c r="R194" s="1063"/>
      <c r="S194" s="1063"/>
      <c r="T194" s="1063"/>
      <c r="U194" s="1063"/>
      <c r="V194" s="1063"/>
      <c r="W194" s="1063"/>
      <c r="X194" s="1063"/>
      <c r="Y194" s="1063"/>
      <c r="Z194" s="1063"/>
      <c r="AA194" s="1063"/>
      <c r="AB194" s="1063"/>
      <c r="AC194" s="1063"/>
      <c r="AD194" s="1063"/>
      <c r="AE194" s="1063"/>
      <c r="AF194" s="1063"/>
      <c r="AG194" s="1063"/>
      <c r="AH194" s="1063"/>
      <c r="AI194" s="1063"/>
    </row>
    <row r="195" spans="1:35" s="1480" customFormat="1" x14ac:dyDescent="0.25">
      <c r="A195" s="1159"/>
      <c r="B195" s="1"/>
      <c r="C195" s="1160"/>
      <c r="D195" s="1"/>
      <c r="E195" s="1161"/>
      <c r="F195" s="1162"/>
      <c r="G195" s="1163"/>
      <c r="H195" s="1487"/>
      <c r="I195" s="1481"/>
      <c r="J195" s="1481"/>
      <c r="K195" s="1062"/>
      <c r="L195" s="1062"/>
      <c r="M195" s="1062"/>
      <c r="N195" s="1420"/>
      <c r="O195" s="1420"/>
      <c r="P195" s="1420"/>
      <c r="Q195" s="1420"/>
      <c r="R195" s="1063"/>
      <c r="S195" s="1063"/>
      <c r="T195" s="1063"/>
      <c r="U195" s="1063"/>
      <c r="V195" s="1063"/>
      <c r="W195" s="1063"/>
      <c r="X195" s="1063"/>
      <c r="Y195" s="1063"/>
      <c r="Z195" s="1063"/>
      <c r="AA195" s="1063"/>
      <c r="AB195" s="1063"/>
      <c r="AC195" s="1063"/>
      <c r="AD195" s="1063"/>
      <c r="AE195" s="1063"/>
      <c r="AF195" s="1063"/>
      <c r="AG195" s="1063"/>
      <c r="AH195" s="1063"/>
      <c r="AI195" s="1063"/>
    </row>
    <row r="196" spans="1:35" s="1480" customFormat="1" x14ac:dyDescent="0.25">
      <c r="A196" s="1159"/>
      <c r="B196" s="1"/>
      <c r="C196" s="1160"/>
      <c r="D196" s="1"/>
      <c r="E196" s="1161"/>
      <c r="F196" s="1162"/>
      <c r="G196" s="1163"/>
      <c r="H196" s="1487"/>
      <c r="I196" s="1481"/>
      <c r="J196" s="1481"/>
      <c r="K196" s="1062"/>
      <c r="L196" s="1062"/>
      <c r="M196" s="1062"/>
      <c r="N196" s="1420"/>
      <c r="O196" s="1420"/>
      <c r="P196" s="1420"/>
      <c r="Q196" s="1420"/>
      <c r="R196" s="1063"/>
      <c r="S196" s="1063"/>
      <c r="T196" s="1063"/>
      <c r="U196" s="1063"/>
      <c r="V196" s="1063"/>
      <c r="W196" s="1063"/>
      <c r="X196" s="1063"/>
      <c r="Y196" s="1063"/>
      <c r="Z196" s="1063"/>
      <c r="AA196" s="1063"/>
      <c r="AB196" s="1063"/>
      <c r="AC196" s="1063"/>
      <c r="AD196" s="1063"/>
      <c r="AE196" s="1063"/>
      <c r="AF196" s="1063"/>
      <c r="AG196" s="1063"/>
      <c r="AH196" s="1063"/>
      <c r="AI196" s="1063"/>
    </row>
    <row r="197" spans="1:35" s="1480" customFormat="1" ht="21.75" customHeight="1" x14ac:dyDescent="0.25">
      <c r="A197" s="2079" t="s">
        <v>1567</v>
      </c>
      <c r="B197" s="2080"/>
      <c r="C197" s="2080"/>
      <c r="D197" s="2080"/>
      <c r="E197" s="2080"/>
      <c r="F197" s="2081"/>
      <c r="G197" s="1163"/>
      <c r="H197" s="1487"/>
      <c r="I197" s="1481"/>
      <c r="J197" s="1481"/>
      <c r="K197" s="1062"/>
      <c r="L197" s="1062"/>
      <c r="M197" s="1062"/>
      <c r="N197" s="1420"/>
      <c r="O197" s="1420"/>
      <c r="P197" s="1420"/>
      <c r="Q197" s="1420"/>
      <c r="R197" s="1063"/>
      <c r="S197" s="1063"/>
      <c r="T197" s="1063"/>
      <c r="U197" s="1063"/>
      <c r="V197" s="1063"/>
      <c r="W197" s="1063"/>
      <c r="X197" s="1063"/>
      <c r="Y197" s="1063"/>
      <c r="Z197" s="1063"/>
      <c r="AA197" s="1063"/>
      <c r="AB197" s="1063"/>
      <c r="AC197" s="1063"/>
      <c r="AD197" s="1063"/>
      <c r="AE197" s="1063"/>
      <c r="AF197" s="1063"/>
      <c r="AG197" s="1063"/>
      <c r="AH197" s="1063"/>
      <c r="AI197" s="1063"/>
    </row>
    <row r="198" spans="1:35" s="1928" customFormat="1" x14ac:dyDescent="0.25">
      <c r="A198" s="28"/>
      <c r="B198" s="6"/>
      <c r="C198" s="54"/>
      <c r="D198" s="6"/>
      <c r="E198" s="55"/>
      <c r="F198" s="29"/>
      <c r="G198" s="14"/>
      <c r="H198" s="1924"/>
      <c r="I198" s="1925"/>
      <c r="J198" s="1925"/>
      <c r="K198" s="1926"/>
      <c r="L198" s="1926"/>
      <c r="M198" s="1926"/>
      <c r="N198" s="1927"/>
      <c r="O198" s="1927"/>
      <c r="P198" s="1927"/>
      <c r="Q198" s="1927"/>
      <c r="R198" s="1926"/>
      <c r="S198" s="1926"/>
      <c r="T198" s="1926"/>
      <c r="U198" s="1926"/>
      <c r="V198" s="1926"/>
      <c r="W198" s="1926"/>
      <c r="X198" s="1926"/>
      <c r="Y198" s="1926"/>
      <c r="Z198" s="1926"/>
      <c r="AA198" s="1926"/>
      <c r="AB198" s="1926"/>
      <c r="AC198" s="1926"/>
      <c r="AD198" s="1926"/>
      <c r="AE198" s="1926"/>
      <c r="AF198" s="1926"/>
      <c r="AG198" s="1926"/>
      <c r="AH198" s="1926"/>
      <c r="AI198" s="1926"/>
    </row>
    <row r="199" spans="1:35" x14ac:dyDescent="0.25">
      <c r="A199" s="1159"/>
      <c r="B199" s="1"/>
      <c r="C199" s="1160"/>
      <c r="D199" s="1"/>
      <c r="E199" s="1161"/>
      <c r="F199" s="1162"/>
      <c r="G199" s="1163"/>
      <c r="H199" s="1487"/>
      <c r="I199" s="1481"/>
      <c r="J199" s="1481"/>
      <c r="K199" s="1062"/>
      <c r="L199" s="1062"/>
      <c r="M199" s="1062"/>
      <c r="N199" s="1425"/>
      <c r="O199" s="1425"/>
      <c r="P199" s="1425"/>
      <c r="Q199" s="1425"/>
      <c r="R199" s="1062"/>
      <c r="S199" s="1062"/>
      <c r="T199" s="1062"/>
      <c r="U199" s="1062"/>
      <c r="V199" s="1062"/>
      <c r="W199" s="1062"/>
      <c r="X199" s="1062"/>
      <c r="Y199" s="1062"/>
      <c r="Z199" s="1062"/>
      <c r="AA199" s="1062"/>
      <c r="AB199" s="1062"/>
      <c r="AC199" s="1062"/>
      <c r="AD199" s="1062"/>
      <c r="AE199" s="1062"/>
      <c r="AF199" s="1062"/>
      <c r="AG199" s="1062"/>
      <c r="AH199" s="1062"/>
      <c r="AI199" s="1062"/>
    </row>
    <row r="200" spans="1:35" x14ac:dyDescent="0.25">
      <c r="A200" s="1159"/>
      <c r="B200" s="1"/>
      <c r="C200" s="1160"/>
      <c r="D200" s="1"/>
      <c r="E200" s="1161"/>
      <c r="F200" s="1162"/>
      <c r="G200" s="1163"/>
      <c r="H200" s="1487"/>
      <c r="I200" s="1481"/>
      <c r="J200" s="1481"/>
      <c r="K200" s="1062"/>
      <c r="L200" s="1062"/>
      <c r="M200" s="1062"/>
      <c r="N200" s="1425"/>
      <c r="O200" s="1425"/>
      <c r="P200" s="1425"/>
      <c r="Q200" s="1425"/>
      <c r="R200" s="1062"/>
      <c r="S200" s="1062"/>
      <c r="T200" s="1062"/>
      <c r="U200" s="1062"/>
      <c r="V200" s="1062"/>
      <c r="W200" s="1062"/>
      <c r="X200" s="1062"/>
      <c r="Y200" s="1062"/>
      <c r="Z200" s="1062"/>
      <c r="AA200" s="1062"/>
      <c r="AB200" s="1062"/>
      <c r="AC200" s="1062"/>
      <c r="AD200" s="1062"/>
      <c r="AE200" s="1062"/>
      <c r="AF200" s="1062"/>
      <c r="AG200" s="1062"/>
      <c r="AH200" s="1062"/>
      <c r="AI200" s="1062"/>
    </row>
    <row r="201" spans="1:35" x14ac:dyDescent="0.25">
      <c r="A201" s="1159"/>
      <c r="B201" s="1"/>
      <c r="C201" s="1160"/>
      <c r="D201" s="1"/>
      <c r="E201" s="1161"/>
      <c r="F201" s="1162"/>
      <c r="G201" s="1163"/>
      <c r="H201" s="1487"/>
      <c r="I201" s="1481"/>
      <c r="J201" s="1481"/>
      <c r="K201" s="1062"/>
      <c r="L201" s="1062"/>
      <c r="M201" s="1062"/>
      <c r="N201" s="1425"/>
      <c r="O201" s="1425"/>
      <c r="P201" s="1425"/>
      <c r="Q201" s="1425"/>
      <c r="R201" s="1062"/>
      <c r="S201" s="1062"/>
      <c r="T201" s="1062"/>
      <c r="U201" s="1062"/>
      <c r="V201" s="1062"/>
      <c r="W201" s="1062"/>
      <c r="X201" s="1062"/>
      <c r="Y201" s="1062"/>
      <c r="Z201" s="1062"/>
      <c r="AA201" s="1062"/>
      <c r="AB201" s="1062"/>
      <c r="AC201" s="1062"/>
      <c r="AD201" s="1062"/>
      <c r="AE201" s="1062"/>
      <c r="AF201" s="1062"/>
      <c r="AG201" s="1062"/>
      <c r="AH201" s="1062"/>
      <c r="AI201" s="1062"/>
    </row>
    <row r="202" spans="1:35" x14ac:dyDescent="0.25">
      <c r="A202" s="1159"/>
      <c r="B202" s="1"/>
      <c r="C202" s="1160"/>
      <c r="D202" s="1"/>
      <c r="E202" s="1161"/>
      <c r="F202" s="1162"/>
      <c r="G202" s="1163"/>
      <c r="H202" s="1487"/>
      <c r="I202" s="1481"/>
      <c r="J202" s="1481"/>
      <c r="K202" s="1062"/>
      <c r="L202" s="1062"/>
      <c r="M202" s="1062"/>
      <c r="N202" s="1425"/>
      <c r="O202" s="1425"/>
      <c r="P202" s="1425"/>
      <c r="Q202" s="1425"/>
      <c r="R202" s="1062"/>
      <c r="S202" s="1062"/>
      <c r="T202" s="1062"/>
      <c r="U202" s="1062"/>
      <c r="V202" s="1062"/>
      <c r="W202" s="1062"/>
      <c r="X202" s="1062"/>
      <c r="Y202" s="1062"/>
      <c r="Z202" s="1062"/>
      <c r="AA202" s="1062"/>
      <c r="AB202" s="1062"/>
      <c r="AC202" s="1062"/>
      <c r="AD202" s="1062"/>
      <c r="AE202" s="1062"/>
      <c r="AF202" s="1062"/>
      <c r="AG202" s="1062"/>
      <c r="AH202" s="1062"/>
      <c r="AI202" s="1062"/>
    </row>
    <row r="203" spans="1:35" x14ac:dyDescent="0.25">
      <c r="A203" s="1159"/>
      <c r="B203" s="1"/>
      <c r="C203" s="1160"/>
      <c r="D203" s="1"/>
      <c r="E203" s="1161"/>
      <c r="F203" s="1162"/>
      <c r="G203" s="1163"/>
      <c r="H203" s="1487"/>
      <c r="I203" s="1481"/>
      <c r="J203" s="1481"/>
      <c r="K203" s="1062"/>
      <c r="L203" s="1062"/>
      <c r="M203" s="1062"/>
      <c r="N203" s="1425"/>
      <c r="O203" s="1425"/>
      <c r="P203" s="1425"/>
      <c r="Q203" s="1425"/>
      <c r="R203" s="1062"/>
      <c r="S203" s="1062"/>
      <c r="T203" s="1062"/>
      <c r="U203" s="1062"/>
      <c r="V203" s="1062"/>
      <c r="W203" s="1062"/>
      <c r="X203" s="1062"/>
      <c r="Y203" s="1062"/>
      <c r="Z203" s="1062"/>
      <c r="AA203" s="1062"/>
      <c r="AB203" s="1062"/>
      <c r="AC203" s="1062"/>
      <c r="AD203" s="1062"/>
      <c r="AE203" s="1062"/>
      <c r="AF203" s="1062"/>
      <c r="AG203" s="1062"/>
      <c r="AH203" s="1062"/>
      <c r="AI203" s="1062"/>
    </row>
    <row r="204" spans="1:35" x14ac:dyDescent="0.25">
      <c r="A204" s="1159"/>
      <c r="B204" s="1"/>
      <c r="C204" s="1160"/>
      <c r="D204" s="1"/>
      <c r="E204" s="1161"/>
      <c r="F204" s="1162"/>
      <c r="G204" s="1163"/>
      <c r="H204" s="1487"/>
      <c r="I204" s="1481"/>
      <c r="J204" s="1481"/>
      <c r="K204" s="1062"/>
      <c r="L204" s="1062"/>
      <c r="M204" s="1062"/>
      <c r="N204" s="1425"/>
      <c r="O204" s="1425"/>
      <c r="P204" s="1425"/>
      <c r="Q204" s="1425"/>
      <c r="R204" s="1062"/>
      <c r="S204" s="1062"/>
      <c r="T204" s="1062"/>
      <c r="U204" s="1062"/>
      <c r="V204" s="1062"/>
      <c r="W204" s="1062"/>
      <c r="X204" s="1062"/>
      <c r="Y204" s="1062"/>
      <c r="Z204" s="1062"/>
      <c r="AA204" s="1062"/>
      <c r="AB204" s="1062"/>
      <c r="AC204" s="1062"/>
      <c r="AD204" s="1062"/>
      <c r="AE204" s="1062"/>
      <c r="AF204" s="1062"/>
      <c r="AG204" s="1062"/>
      <c r="AH204" s="1062"/>
      <c r="AI204" s="1062"/>
    </row>
    <row r="205" spans="1:35" x14ac:dyDescent="0.25">
      <c r="A205" s="1159"/>
      <c r="B205" s="1"/>
      <c r="C205" s="1160"/>
      <c r="D205" s="1"/>
      <c r="E205" s="1161"/>
      <c r="F205" s="1162"/>
      <c r="G205" s="1163"/>
      <c r="H205" s="1487"/>
      <c r="I205" s="1481"/>
      <c r="J205" s="1481"/>
      <c r="K205" s="1062"/>
      <c r="L205" s="1062"/>
      <c r="M205" s="1062"/>
      <c r="N205" s="1425"/>
      <c r="O205" s="1425"/>
      <c r="P205" s="1425"/>
      <c r="Q205" s="1425"/>
      <c r="R205" s="1062"/>
      <c r="S205" s="1062"/>
      <c r="T205" s="1062"/>
      <c r="U205" s="1062"/>
      <c r="V205" s="1062"/>
      <c r="W205" s="1062"/>
      <c r="X205" s="1062"/>
      <c r="Y205" s="1062"/>
      <c r="Z205" s="1062"/>
      <c r="AA205" s="1062"/>
      <c r="AB205" s="1062"/>
      <c r="AC205" s="1062"/>
      <c r="AD205" s="1062"/>
      <c r="AE205" s="1062"/>
      <c r="AF205" s="1062"/>
      <c r="AG205" s="1062"/>
      <c r="AH205" s="1062"/>
      <c r="AI205" s="1062"/>
    </row>
    <row r="206" spans="1:35" x14ac:dyDescent="0.25">
      <c r="A206" s="1159"/>
      <c r="B206" s="1"/>
      <c r="C206" s="1160"/>
      <c r="D206" s="1"/>
      <c r="E206" s="1161"/>
      <c r="F206" s="1162"/>
      <c r="G206" s="1163"/>
      <c r="H206" s="1487"/>
      <c r="I206" s="1481"/>
      <c r="J206" s="1481"/>
      <c r="K206" s="1062"/>
      <c r="L206" s="1062"/>
      <c r="M206" s="1062"/>
      <c r="N206" s="1425"/>
      <c r="O206" s="1425"/>
      <c r="P206" s="1425"/>
      <c r="Q206" s="1425"/>
      <c r="R206" s="1062"/>
      <c r="S206" s="1062"/>
      <c r="T206" s="1062"/>
      <c r="U206" s="1062"/>
      <c r="V206" s="1062"/>
      <c r="W206" s="1062"/>
      <c r="X206" s="1062"/>
      <c r="Y206" s="1062"/>
      <c r="Z206" s="1062"/>
      <c r="AA206" s="1062"/>
      <c r="AB206" s="1062"/>
      <c r="AC206" s="1062"/>
      <c r="AD206" s="1062"/>
      <c r="AE206" s="1062"/>
      <c r="AF206" s="1062"/>
      <c r="AG206" s="1062"/>
      <c r="AH206" s="1062"/>
      <c r="AI206" s="1062"/>
    </row>
    <row r="207" spans="1:35" x14ac:dyDescent="0.25">
      <c r="A207" s="1159"/>
      <c r="B207" s="1"/>
      <c r="C207" s="1160"/>
      <c r="D207" s="1"/>
      <c r="E207" s="1161"/>
      <c r="F207" s="1162"/>
      <c r="G207" s="1163"/>
      <c r="H207" s="1487"/>
      <c r="I207" s="1481"/>
      <c r="J207" s="1481"/>
      <c r="K207" s="1062"/>
      <c r="L207" s="1062"/>
      <c r="M207" s="1062"/>
      <c r="N207" s="1425"/>
      <c r="O207" s="1425"/>
      <c r="P207" s="1425"/>
      <c r="Q207" s="1425"/>
      <c r="R207" s="1062"/>
      <c r="S207" s="1062"/>
      <c r="T207" s="1062"/>
      <c r="U207" s="1062"/>
      <c r="V207" s="1062"/>
      <c r="W207" s="1062"/>
      <c r="X207" s="1062"/>
      <c r="Y207" s="1062"/>
      <c r="Z207" s="1062"/>
      <c r="AA207" s="1062"/>
      <c r="AB207" s="1062"/>
      <c r="AC207" s="1062"/>
      <c r="AD207" s="1062"/>
      <c r="AE207" s="1062"/>
      <c r="AF207" s="1062"/>
      <c r="AG207" s="1062"/>
      <c r="AH207" s="1062"/>
      <c r="AI207" s="1062"/>
    </row>
    <row r="208" spans="1:35" x14ac:dyDescent="0.25">
      <c r="A208" s="1159"/>
      <c r="B208" s="1"/>
      <c r="C208" s="1160"/>
      <c r="D208" s="1"/>
      <c r="E208" s="1161"/>
      <c r="F208" s="1162"/>
      <c r="G208" s="1163"/>
      <c r="H208" s="1487"/>
      <c r="I208" s="1481"/>
      <c r="J208" s="1481"/>
      <c r="K208" s="1062"/>
      <c r="L208" s="1062"/>
      <c r="M208" s="1062"/>
      <c r="N208" s="1425"/>
      <c r="O208" s="1425"/>
      <c r="P208" s="1425"/>
      <c r="Q208" s="1425"/>
      <c r="R208" s="1062"/>
      <c r="S208" s="1062"/>
      <c r="T208" s="1062"/>
      <c r="U208" s="1062"/>
      <c r="V208" s="1062"/>
      <c r="W208" s="1062"/>
      <c r="X208" s="1062"/>
      <c r="Y208" s="1062"/>
      <c r="Z208" s="1062"/>
      <c r="AA208" s="1062"/>
      <c r="AB208" s="1062"/>
      <c r="AC208" s="1062"/>
      <c r="AD208" s="1062"/>
      <c r="AE208" s="1062"/>
      <c r="AF208" s="1062"/>
      <c r="AG208" s="1062"/>
      <c r="AH208" s="1062"/>
      <c r="AI208" s="1062"/>
    </row>
    <row r="209" spans="1:35" x14ac:dyDescent="0.25">
      <c r="A209" s="1159"/>
      <c r="B209" s="1"/>
      <c r="C209" s="1160"/>
      <c r="D209" s="1"/>
      <c r="E209" s="1161"/>
      <c r="F209" s="1162"/>
      <c r="G209" s="1163"/>
      <c r="H209" s="1487"/>
      <c r="I209" s="1481"/>
      <c r="J209" s="1481"/>
      <c r="K209" s="1062"/>
      <c r="L209" s="1062"/>
      <c r="M209" s="1062"/>
      <c r="N209" s="1425"/>
      <c r="O209" s="1425"/>
      <c r="P209" s="1425"/>
      <c r="Q209" s="1425"/>
      <c r="R209" s="1062"/>
      <c r="S209" s="1062"/>
      <c r="T209" s="1062"/>
      <c r="U209" s="1062"/>
      <c r="V209" s="1062"/>
      <c r="W209" s="1062"/>
      <c r="X209" s="1062"/>
      <c r="Y209" s="1062"/>
      <c r="Z209" s="1062"/>
      <c r="AA209" s="1062"/>
      <c r="AB209" s="1062"/>
      <c r="AC209" s="1062"/>
      <c r="AD209" s="1062"/>
      <c r="AE209" s="1062"/>
      <c r="AF209" s="1062"/>
      <c r="AG209" s="1062"/>
      <c r="AH209" s="1062"/>
      <c r="AI209" s="1062"/>
    </row>
    <row r="210" spans="1:35" x14ac:dyDescent="0.25">
      <c r="A210" s="1159"/>
      <c r="B210" s="1"/>
      <c r="C210" s="1160"/>
      <c r="D210" s="1"/>
      <c r="E210" s="1161"/>
      <c r="F210" s="1162"/>
      <c r="G210" s="1163"/>
      <c r="H210" s="1487"/>
      <c r="I210" s="1481"/>
      <c r="J210" s="1481"/>
      <c r="K210" s="1062"/>
      <c r="L210" s="1062"/>
      <c r="M210" s="1062"/>
      <c r="N210" s="1425"/>
      <c r="O210" s="1425"/>
      <c r="P210" s="1425"/>
      <c r="Q210" s="1425"/>
      <c r="R210" s="1062"/>
      <c r="S210" s="1062"/>
      <c r="T210" s="1062"/>
      <c r="U210" s="1062"/>
      <c r="V210" s="1062"/>
      <c r="W210" s="1062"/>
      <c r="X210" s="1062"/>
      <c r="Y210" s="1062"/>
      <c r="Z210" s="1062"/>
      <c r="AA210" s="1062"/>
      <c r="AB210" s="1062"/>
      <c r="AC210" s="1062"/>
      <c r="AD210" s="1062"/>
      <c r="AE210" s="1062"/>
      <c r="AF210" s="1062"/>
      <c r="AG210" s="1062"/>
      <c r="AH210" s="1062"/>
      <c r="AI210" s="1062"/>
    </row>
    <row r="211" spans="1:35" x14ac:dyDescent="0.25">
      <c r="A211" s="1159"/>
      <c r="B211" s="1"/>
      <c r="C211" s="1160"/>
      <c r="D211" s="1"/>
      <c r="E211" s="1161"/>
      <c r="F211" s="1162"/>
      <c r="G211" s="1163"/>
      <c r="H211" s="1487"/>
      <c r="I211" s="1481"/>
      <c r="J211" s="1481"/>
      <c r="K211" s="1062"/>
      <c r="L211" s="1062"/>
      <c r="M211" s="1062"/>
      <c r="N211" s="1425"/>
      <c r="O211" s="1425"/>
      <c r="P211" s="1425"/>
      <c r="Q211" s="1425"/>
      <c r="R211" s="1062"/>
      <c r="S211" s="1062"/>
      <c r="T211" s="1062"/>
      <c r="U211" s="1062"/>
      <c r="V211" s="1062"/>
      <c r="W211" s="1062"/>
      <c r="X211" s="1062"/>
      <c r="Y211" s="1062"/>
      <c r="Z211" s="1062"/>
      <c r="AA211" s="1062"/>
      <c r="AB211" s="1062"/>
      <c r="AC211" s="1062"/>
      <c r="AD211" s="1062"/>
      <c r="AE211" s="1062"/>
      <c r="AF211" s="1062"/>
      <c r="AG211" s="1062"/>
      <c r="AH211" s="1062"/>
      <c r="AI211" s="1062"/>
    </row>
    <row r="212" spans="1:35" x14ac:dyDescent="0.25">
      <c r="A212" s="1159"/>
      <c r="B212" s="1"/>
      <c r="C212" s="1160"/>
      <c r="D212" s="1"/>
      <c r="E212" s="1161"/>
      <c r="F212" s="1162"/>
      <c r="G212" s="1163"/>
      <c r="H212" s="1487"/>
      <c r="I212" s="1481"/>
      <c r="J212" s="1481"/>
      <c r="K212" s="1062"/>
      <c r="L212" s="1062"/>
      <c r="M212" s="1062"/>
      <c r="N212" s="1425"/>
      <c r="O212" s="1425"/>
      <c r="P212" s="1425"/>
      <c r="Q212" s="1425"/>
      <c r="R212" s="1062"/>
      <c r="S212" s="1062"/>
      <c r="T212" s="1062"/>
      <c r="U212" s="1062"/>
      <c r="V212" s="1062"/>
      <c r="W212" s="1062"/>
      <c r="X212" s="1062"/>
      <c r="Y212" s="1062"/>
      <c r="Z212" s="1062"/>
      <c r="AA212" s="1062"/>
      <c r="AB212" s="1062"/>
      <c r="AC212" s="1062"/>
      <c r="AD212" s="1062"/>
      <c r="AE212" s="1062"/>
      <c r="AF212" s="1062"/>
      <c r="AG212" s="1062"/>
      <c r="AH212" s="1062"/>
      <c r="AI212" s="1062"/>
    </row>
    <row r="213" spans="1:35" x14ac:dyDescent="0.25">
      <c r="A213" s="1159"/>
      <c r="B213" s="1"/>
      <c r="C213" s="1160"/>
      <c r="D213" s="1"/>
      <c r="E213" s="1161"/>
      <c r="F213" s="1162"/>
      <c r="G213" s="1163"/>
      <c r="H213" s="1487"/>
      <c r="I213" s="1481"/>
      <c r="J213" s="1481"/>
      <c r="K213" s="1062"/>
      <c r="L213" s="1062"/>
      <c r="M213" s="1062"/>
      <c r="N213" s="1425"/>
      <c r="O213" s="1425"/>
      <c r="P213" s="1425"/>
      <c r="Q213" s="1425"/>
      <c r="R213" s="1062"/>
      <c r="S213" s="1062"/>
      <c r="T213" s="1062"/>
      <c r="U213" s="1062"/>
      <c r="V213" s="1062"/>
      <c r="W213" s="1062"/>
      <c r="X213" s="1062"/>
      <c r="Y213" s="1062"/>
      <c r="Z213" s="1062"/>
      <c r="AA213" s="1062"/>
      <c r="AB213" s="1062"/>
      <c r="AC213" s="1062"/>
      <c r="AD213" s="1062"/>
      <c r="AE213" s="1062"/>
      <c r="AF213" s="1062"/>
      <c r="AG213" s="1062"/>
      <c r="AH213" s="1062"/>
      <c r="AI213" s="1062"/>
    </row>
    <row r="214" spans="1:35" x14ac:dyDescent="0.25">
      <c r="A214" s="1159"/>
      <c r="B214" s="1"/>
      <c r="C214" s="1160"/>
      <c r="D214" s="1"/>
      <c r="E214" s="1161"/>
      <c r="F214" s="1162"/>
      <c r="G214" s="1163"/>
      <c r="H214" s="1487"/>
      <c r="I214" s="1481"/>
      <c r="J214" s="1481"/>
      <c r="K214" s="1062"/>
      <c r="L214" s="1062"/>
      <c r="M214" s="1062"/>
      <c r="N214" s="1425"/>
      <c r="O214" s="1425"/>
      <c r="P214" s="1425"/>
      <c r="Q214" s="1425"/>
      <c r="R214" s="1062"/>
      <c r="S214" s="1062"/>
      <c r="T214" s="1062"/>
      <c r="U214" s="1062"/>
      <c r="V214" s="1062"/>
      <c r="W214" s="1062"/>
      <c r="X214" s="1062"/>
      <c r="Y214" s="1062"/>
      <c r="Z214" s="1062"/>
      <c r="AA214" s="1062"/>
      <c r="AB214" s="1062"/>
      <c r="AC214" s="1062"/>
      <c r="AD214" s="1062"/>
      <c r="AE214" s="1062"/>
      <c r="AF214" s="1062"/>
      <c r="AG214" s="1062"/>
      <c r="AH214" s="1062"/>
      <c r="AI214" s="1062"/>
    </row>
    <row r="215" spans="1:35" x14ac:dyDescent="0.25">
      <c r="A215" s="1159"/>
      <c r="B215" s="1"/>
      <c r="C215" s="1160"/>
      <c r="D215" s="1"/>
      <c r="E215" s="1161"/>
      <c r="F215" s="1162"/>
      <c r="G215" s="1163"/>
      <c r="H215" s="1487"/>
      <c r="I215" s="1481"/>
      <c r="J215" s="1481"/>
      <c r="K215" s="1062"/>
      <c r="L215" s="1062"/>
      <c r="M215" s="1062"/>
      <c r="N215" s="1425"/>
      <c r="O215" s="1425"/>
      <c r="P215" s="1425"/>
      <c r="Q215" s="1425"/>
      <c r="R215" s="1062"/>
      <c r="S215" s="1062"/>
      <c r="T215" s="1062"/>
      <c r="U215" s="1062"/>
      <c r="V215" s="1062"/>
      <c r="W215" s="1062"/>
      <c r="X215" s="1062"/>
      <c r="Y215" s="1062"/>
      <c r="Z215" s="1062"/>
      <c r="AA215" s="1062"/>
      <c r="AB215" s="1062"/>
      <c r="AC215" s="1062"/>
      <c r="AD215" s="1062"/>
      <c r="AE215" s="1062"/>
      <c r="AF215" s="1062"/>
      <c r="AG215" s="1062"/>
      <c r="AH215" s="1062"/>
      <c r="AI215" s="1062"/>
    </row>
    <row r="216" spans="1:35" x14ac:dyDescent="0.25">
      <c r="A216" s="1159"/>
      <c r="B216" s="1"/>
      <c r="C216" s="1160"/>
      <c r="D216" s="1"/>
      <c r="E216" s="1161"/>
      <c r="F216" s="1162"/>
      <c r="G216" s="1163"/>
      <c r="H216" s="1487"/>
      <c r="I216" s="1481"/>
      <c r="J216" s="1481"/>
      <c r="K216" s="1062"/>
      <c r="L216" s="1062"/>
      <c r="M216" s="1062"/>
      <c r="N216" s="1425"/>
      <c r="O216" s="1425"/>
      <c r="P216" s="1425"/>
      <c r="Q216" s="1425"/>
      <c r="R216" s="1062"/>
      <c r="S216" s="1062"/>
      <c r="T216" s="1062"/>
      <c r="U216" s="1062"/>
      <c r="V216" s="1062"/>
      <c r="W216" s="1062"/>
      <c r="X216" s="1062"/>
      <c r="Y216" s="1062"/>
      <c r="Z216" s="1062"/>
      <c r="AA216" s="1062"/>
      <c r="AB216" s="1062"/>
      <c r="AC216" s="1062"/>
      <c r="AD216" s="1062"/>
      <c r="AE216" s="1062"/>
      <c r="AF216" s="1062"/>
      <c r="AG216" s="1062"/>
      <c r="AH216" s="1062"/>
      <c r="AI216" s="1062"/>
    </row>
    <row r="217" spans="1:35" x14ac:dyDescent="0.25">
      <c r="A217" s="1159"/>
      <c r="B217" s="1"/>
      <c r="C217" s="1160"/>
      <c r="D217" s="1"/>
      <c r="E217" s="1161"/>
      <c r="F217" s="1162"/>
      <c r="G217" s="1163"/>
      <c r="H217" s="1487"/>
      <c r="I217" s="1481"/>
      <c r="J217" s="1481"/>
      <c r="K217" s="1062"/>
      <c r="L217" s="1062"/>
      <c r="M217" s="1062"/>
      <c r="N217" s="1425"/>
      <c r="O217" s="1425"/>
      <c r="P217" s="1425"/>
      <c r="Q217" s="1425"/>
      <c r="R217" s="1062"/>
      <c r="S217" s="1062"/>
      <c r="T217" s="1062"/>
      <c r="U217" s="1062"/>
      <c r="V217" s="1062"/>
      <c r="W217" s="1062"/>
      <c r="X217" s="1062"/>
      <c r="Y217" s="1062"/>
      <c r="Z217" s="1062"/>
      <c r="AA217" s="1062"/>
      <c r="AB217" s="1062"/>
      <c r="AC217" s="1062"/>
      <c r="AD217" s="1062"/>
      <c r="AE217" s="1062"/>
      <c r="AF217" s="1062"/>
      <c r="AG217" s="1062"/>
      <c r="AH217" s="1062"/>
      <c r="AI217" s="1062"/>
    </row>
    <row r="218" spans="1:35" x14ac:dyDescent="0.25">
      <c r="A218" s="1159"/>
      <c r="B218" s="1"/>
      <c r="C218" s="1160"/>
      <c r="D218" s="1"/>
      <c r="E218" s="1161"/>
      <c r="F218" s="1162"/>
      <c r="G218" s="1163"/>
      <c r="H218" s="1487"/>
      <c r="I218" s="1481"/>
      <c r="J218" s="1481"/>
      <c r="K218" s="1062"/>
      <c r="L218" s="1062"/>
      <c r="M218" s="1062"/>
      <c r="N218" s="1425"/>
      <c r="O218" s="1425"/>
      <c r="P218" s="1425"/>
      <c r="Q218" s="1425"/>
      <c r="R218" s="1062"/>
      <c r="S218" s="1062"/>
      <c r="T218" s="1062"/>
      <c r="U218" s="1062"/>
      <c r="V218" s="1062"/>
      <c r="W218" s="1062"/>
      <c r="X218" s="1062"/>
      <c r="Y218" s="1062"/>
      <c r="Z218" s="1062"/>
      <c r="AA218" s="1062"/>
      <c r="AB218" s="1062"/>
      <c r="AC218" s="1062"/>
      <c r="AD218" s="1062"/>
      <c r="AE218" s="1062"/>
      <c r="AF218" s="1062"/>
      <c r="AG218" s="1062"/>
      <c r="AH218" s="1062"/>
      <c r="AI218" s="1062"/>
    </row>
    <row r="219" spans="1:35" x14ac:dyDescent="0.25">
      <c r="A219" s="1159"/>
      <c r="B219" s="1"/>
      <c r="C219" s="1160"/>
      <c r="D219" s="1"/>
      <c r="E219" s="1161"/>
      <c r="F219" s="1162"/>
      <c r="G219" s="1163"/>
      <c r="H219" s="1487"/>
      <c r="I219" s="1481"/>
      <c r="J219" s="1481"/>
      <c r="K219" s="1062"/>
      <c r="L219" s="1062"/>
      <c r="M219" s="1062"/>
      <c r="N219" s="1425"/>
      <c r="O219" s="1425"/>
      <c r="P219" s="1425"/>
      <c r="Q219" s="1425"/>
      <c r="R219" s="1062"/>
      <c r="S219" s="1062"/>
      <c r="T219" s="1062"/>
      <c r="U219" s="1062"/>
      <c r="V219" s="1062"/>
      <c r="W219" s="1062"/>
      <c r="X219" s="1062"/>
      <c r="Y219" s="1062"/>
      <c r="Z219" s="1062"/>
      <c r="AA219" s="1062"/>
      <c r="AB219" s="1062"/>
      <c r="AC219" s="1062"/>
      <c r="AD219" s="1062"/>
      <c r="AE219" s="1062"/>
      <c r="AF219" s="1062"/>
      <c r="AG219" s="1062"/>
      <c r="AH219" s="1062"/>
      <c r="AI219" s="1062"/>
    </row>
    <row r="220" spans="1:35" x14ac:dyDescent="0.25">
      <c r="A220" s="1159"/>
      <c r="B220" s="1"/>
      <c r="C220" s="1160"/>
      <c r="D220" s="1"/>
      <c r="E220" s="1161"/>
      <c r="F220" s="1162"/>
      <c r="G220" s="1163"/>
      <c r="H220" s="1487"/>
      <c r="I220" s="1481"/>
      <c r="J220" s="1481"/>
      <c r="K220" s="1062"/>
      <c r="L220" s="1062"/>
      <c r="M220" s="1062"/>
      <c r="N220" s="1425"/>
      <c r="O220" s="1425"/>
      <c r="P220" s="1425"/>
      <c r="Q220" s="1425"/>
      <c r="R220" s="1062"/>
      <c r="S220" s="1062"/>
      <c r="T220" s="1062"/>
      <c r="U220" s="1062"/>
      <c r="V220" s="1062"/>
      <c r="W220" s="1062"/>
      <c r="X220" s="1062"/>
      <c r="Y220" s="1062"/>
      <c r="Z220" s="1062"/>
      <c r="AA220" s="1062"/>
      <c r="AB220" s="1062"/>
      <c r="AC220" s="1062"/>
      <c r="AD220" s="1062"/>
      <c r="AE220" s="1062"/>
      <c r="AF220" s="1062"/>
      <c r="AG220" s="1062"/>
      <c r="AH220" s="1062"/>
      <c r="AI220" s="1062"/>
    </row>
    <row r="221" spans="1:35" x14ac:dyDescent="0.25">
      <c r="A221" s="1159"/>
      <c r="B221" s="1"/>
      <c r="C221" s="1160"/>
      <c r="D221" s="1"/>
      <c r="E221" s="1161"/>
      <c r="F221" s="1162"/>
      <c r="G221" s="1163"/>
      <c r="H221" s="1487"/>
      <c r="I221" s="1481"/>
      <c r="J221" s="1481"/>
      <c r="K221" s="1062"/>
      <c r="L221" s="1062"/>
      <c r="M221" s="1062"/>
      <c r="N221" s="1425"/>
      <c r="O221" s="1425"/>
      <c r="P221" s="1425"/>
      <c r="Q221" s="1425"/>
      <c r="R221" s="1062"/>
      <c r="S221" s="1062"/>
      <c r="T221" s="1062"/>
      <c r="U221" s="1062"/>
      <c r="V221" s="1062"/>
      <c r="W221" s="1062"/>
      <c r="X221" s="1062"/>
      <c r="Y221" s="1062"/>
      <c r="Z221" s="1062"/>
      <c r="AA221" s="1062"/>
      <c r="AB221" s="1062"/>
      <c r="AC221" s="1062"/>
      <c r="AD221" s="1062"/>
      <c r="AE221" s="1062"/>
      <c r="AF221" s="1062"/>
      <c r="AG221" s="1062"/>
      <c r="AH221" s="1062"/>
      <c r="AI221" s="1062"/>
    </row>
    <row r="222" spans="1:35" x14ac:dyDescent="0.25">
      <c r="A222" s="1159"/>
      <c r="B222" s="1"/>
      <c r="C222" s="1160"/>
      <c r="D222" s="1"/>
      <c r="E222" s="1161"/>
      <c r="F222" s="1162"/>
      <c r="G222" s="1163"/>
      <c r="H222" s="1487"/>
      <c r="I222" s="1481"/>
      <c r="J222" s="1481"/>
      <c r="K222" s="1062"/>
      <c r="L222" s="1062"/>
      <c r="M222" s="1062"/>
      <c r="N222" s="1425"/>
      <c r="O222" s="1425"/>
      <c r="P222" s="1425"/>
      <c r="Q222" s="1425"/>
      <c r="R222" s="1062"/>
      <c r="S222" s="1062"/>
      <c r="T222" s="1062"/>
      <c r="U222" s="1062"/>
      <c r="V222" s="1062"/>
      <c r="W222" s="1062"/>
      <c r="X222" s="1062"/>
      <c r="Y222" s="1062"/>
      <c r="Z222" s="1062"/>
      <c r="AA222" s="1062"/>
      <c r="AB222" s="1062"/>
      <c r="AC222" s="1062"/>
      <c r="AD222" s="1062"/>
      <c r="AE222" s="1062"/>
      <c r="AF222" s="1062"/>
      <c r="AG222" s="1062"/>
      <c r="AH222" s="1062"/>
      <c r="AI222" s="1062"/>
    </row>
    <row r="223" spans="1:35" x14ac:dyDescent="0.25">
      <c r="A223" s="1159"/>
      <c r="B223" s="1"/>
      <c r="C223" s="1160"/>
      <c r="D223" s="1"/>
      <c r="E223" s="1161"/>
      <c r="F223" s="1162"/>
      <c r="G223" s="1163"/>
      <c r="H223" s="1487"/>
      <c r="I223" s="1481"/>
      <c r="J223" s="1481"/>
      <c r="K223" s="1062"/>
      <c r="L223" s="1062"/>
      <c r="M223" s="1062"/>
      <c r="N223" s="1425"/>
      <c r="O223" s="1425"/>
      <c r="P223" s="1425"/>
      <c r="Q223" s="1425"/>
      <c r="R223" s="1062"/>
      <c r="S223" s="1062"/>
      <c r="T223" s="1062"/>
      <c r="U223" s="1062"/>
      <c r="V223" s="1062"/>
      <c r="W223" s="1062"/>
      <c r="X223" s="1062"/>
      <c r="Y223" s="1062"/>
      <c r="Z223" s="1062"/>
      <c r="AA223" s="1062"/>
      <c r="AB223" s="1062"/>
      <c r="AC223" s="1062"/>
      <c r="AD223" s="1062"/>
      <c r="AE223" s="1062"/>
      <c r="AF223" s="1062"/>
      <c r="AG223" s="1062"/>
      <c r="AH223" s="1062"/>
      <c r="AI223" s="1062"/>
    </row>
    <row r="224" spans="1:35" x14ac:dyDescent="0.25">
      <c r="A224" s="1159"/>
      <c r="B224" s="1"/>
      <c r="C224" s="1160"/>
      <c r="D224" s="1"/>
      <c r="E224" s="1161"/>
      <c r="F224" s="1162"/>
      <c r="G224" s="1163"/>
      <c r="H224" s="1487"/>
      <c r="I224" s="1481"/>
      <c r="J224" s="1481"/>
      <c r="K224" s="1062"/>
      <c r="L224" s="1062"/>
      <c r="M224" s="1062"/>
      <c r="N224" s="1425"/>
      <c r="O224" s="1425"/>
      <c r="P224" s="1425"/>
      <c r="Q224" s="1425"/>
      <c r="R224" s="1062"/>
      <c r="S224" s="1062"/>
      <c r="T224" s="1062"/>
      <c r="U224" s="1062"/>
      <c r="V224" s="1062"/>
      <c r="W224" s="1062"/>
      <c r="X224" s="1062"/>
      <c r="Y224" s="1062"/>
      <c r="Z224" s="1062"/>
      <c r="AA224" s="1062"/>
      <c r="AB224" s="1062"/>
      <c r="AC224" s="1062"/>
      <c r="AD224" s="1062"/>
      <c r="AE224" s="1062"/>
      <c r="AF224" s="1062"/>
      <c r="AG224" s="1062"/>
      <c r="AH224" s="1062"/>
      <c r="AI224" s="1062"/>
    </row>
    <row r="225" spans="1:1" x14ac:dyDescent="0.25">
      <c r="A225" s="1929"/>
    </row>
    <row r="226" spans="1:1" x14ac:dyDescent="0.25">
      <c r="A226" s="1929"/>
    </row>
    <row r="227" spans="1:1" x14ac:dyDescent="0.25">
      <c r="A227" s="1929"/>
    </row>
    <row r="228" spans="1:1" x14ac:dyDescent="0.25">
      <c r="A228" s="1929"/>
    </row>
    <row r="229" spans="1:1" x14ac:dyDescent="0.25">
      <c r="A229" s="1929"/>
    </row>
    <row r="230" spans="1:1" x14ac:dyDescent="0.25">
      <c r="A230" s="1929"/>
    </row>
    <row r="231" spans="1:1" x14ac:dyDescent="0.25">
      <c r="A231" s="1929"/>
    </row>
    <row r="232" spans="1:1" x14ac:dyDescent="0.25">
      <c r="A232" s="1929"/>
    </row>
    <row r="233" spans="1:1" x14ac:dyDescent="0.25">
      <c r="A233" s="1929"/>
    </row>
    <row r="234" spans="1:1" x14ac:dyDescent="0.25">
      <c r="A234" s="1929"/>
    </row>
    <row r="235" spans="1:1" x14ac:dyDescent="0.25">
      <c r="A235" s="1929"/>
    </row>
    <row r="236" spans="1:1" x14ac:dyDescent="0.25">
      <c r="A236" s="1929"/>
    </row>
    <row r="237" spans="1:1" x14ac:dyDescent="0.25">
      <c r="A237" s="1929"/>
    </row>
  </sheetData>
  <mergeCells count="7">
    <mergeCell ref="A197:F197"/>
    <mergeCell ref="J2:L2"/>
    <mergeCell ref="C3:F6"/>
    <mergeCell ref="J3:L3"/>
    <mergeCell ref="J6:L6"/>
    <mergeCell ref="H9:H10"/>
    <mergeCell ref="B165:B166"/>
  </mergeCells>
  <conditionalFormatting sqref="F175">
    <cfRule type="expression" dxfId="17" priority="1" stopIfTrue="1">
      <formula>$M$2=0</formula>
    </cfRule>
  </conditionalFormatting>
  <conditionalFormatting sqref="F186:G186 F182:F185 F176:F180">
    <cfRule type="expression" dxfId="16" priority="5" stopIfTrue="1">
      <formula>$M$2=0</formula>
    </cfRule>
  </conditionalFormatting>
  <conditionalFormatting sqref="F174">
    <cfRule type="expression" dxfId="15" priority="4" stopIfTrue="1">
      <formula>$M$2=0</formula>
    </cfRule>
  </conditionalFormatting>
  <conditionalFormatting sqref="F181">
    <cfRule type="expression" dxfId="14" priority="3" stopIfTrue="1">
      <formula>$M$2=0</formula>
    </cfRule>
  </conditionalFormatting>
  <conditionalFormatting sqref="F185">
    <cfRule type="expression" dxfId="13" priority="2" stopIfTrue="1">
      <formula>$M$2=0</formula>
    </cfRule>
  </conditionalFormatting>
  <pageMargins left="0.70866141732283472" right="0.70866141732283472" top="0.74803149606299213" bottom="0.74803149606299213" header="0.31496062992125984" footer="0.31496062992125984"/>
  <pageSetup paperSize="9" scale="77" firstPageNumber="7" fitToHeight="0" orientation="portrait" r:id="rId1"/>
  <headerFooter>
    <oddFooter>&amp;C&amp;P of &amp;N&amp;R&amp;A</oddFooter>
  </headerFooter>
  <rowBreaks count="3" manualBreakCount="3">
    <brk id="56" max="6" man="1"/>
    <brk id="113" max="6" man="1"/>
    <brk id="162"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79998168889431442"/>
    <pageSetUpPr fitToPage="1"/>
  </sheetPr>
  <dimension ref="A1:AS251"/>
  <sheetViews>
    <sheetView view="pageBreakPreview" zoomScale="70" zoomScaleNormal="100" zoomScaleSheetLayoutView="70" workbookViewId="0">
      <selection activeCell="C7" sqref="C7"/>
    </sheetView>
  </sheetViews>
  <sheetFormatPr defaultRowHeight="12.5" x14ac:dyDescent="0.25"/>
  <cols>
    <col min="1" max="1" width="9" style="1539" customWidth="1"/>
    <col min="2" max="2" width="10.453125" style="1535" customWidth="1"/>
    <col min="3" max="3" width="43.7265625" style="1536" customWidth="1"/>
    <col min="4" max="4" width="8.26953125" style="1537" customWidth="1"/>
    <col min="5" max="5" width="10.54296875" style="1537" customWidth="1"/>
    <col min="6" max="6" width="11.7265625" style="1537" customWidth="1"/>
    <col min="7" max="7" width="15.7265625" style="1538" customWidth="1"/>
    <col min="8" max="8" width="9.1796875" style="1507"/>
    <col min="9" max="10" width="9.1796875" style="1509"/>
    <col min="11" max="11" width="5.54296875" style="1509" bestFit="1" customWidth="1"/>
    <col min="12" max="16" width="9.1796875" style="1509"/>
    <col min="17" max="17" width="11.26953125" style="1509" bestFit="1" customWidth="1"/>
    <col min="18" max="45" width="9.1796875" style="1509"/>
    <col min="46" max="256" width="9.1796875" style="1537"/>
    <col min="257" max="257" width="9" style="1537" customWidth="1"/>
    <col min="258" max="258" width="10.453125" style="1537" customWidth="1"/>
    <col min="259" max="259" width="43.7265625" style="1537" customWidth="1"/>
    <col min="260" max="260" width="8.26953125" style="1537" customWidth="1"/>
    <col min="261" max="261" width="10.54296875" style="1537" customWidth="1"/>
    <col min="262" max="262" width="11.7265625" style="1537" customWidth="1"/>
    <col min="263" max="263" width="15.7265625" style="1537" customWidth="1"/>
    <col min="264" max="266" width="9.1796875" style="1537"/>
    <col min="267" max="267" width="5.54296875" style="1537" bestFit="1" customWidth="1"/>
    <col min="268" max="272" width="9.1796875" style="1537"/>
    <col min="273" max="273" width="11.26953125" style="1537" bestFit="1" customWidth="1"/>
    <col min="274" max="512" width="9.1796875" style="1537"/>
    <col min="513" max="513" width="9" style="1537" customWidth="1"/>
    <col min="514" max="514" width="10.453125" style="1537" customWidth="1"/>
    <col min="515" max="515" width="43.7265625" style="1537" customWidth="1"/>
    <col min="516" max="516" width="8.26953125" style="1537" customWidth="1"/>
    <col min="517" max="517" width="10.54296875" style="1537" customWidth="1"/>
    <col min="518" max="518" width="11.7265625" style="1537" customWidth="1"/>
    <col min="519" max="519" width="15.7265625" style="1537" customWidth="1"/>
    <col min="520" max="522" width="9.1796875" style="1537"/>
    <col min="523" max="523" width="5.54296875" style="1537" bestFit="1" customWidth="1"/>
    <col min="524" max="528" width="9.1796875" style="1537"/>
    <col min="529" max="529" width="11.26953125" style="1537" bestFit="1" customWidth="1"/>
    <col min="530" max="768" width="9.1796875" style="1537"/>
    <col min="769" max="769" width="9" style="1537" customWidth="1"/>
    <col min="770" max="770" width="10.453125" style="1537" customWidth="1"/>
    <col min="771" max="771" width="43.7265625" style="1537" customWidth="1"/>
    <col min="772" max="772" width="8.26953125" style="1537" customWidth="1"/>
    <col min="773" max="773" width="10.54296875" style="1537" customWidth="1"/>
    <col min="774" max="774" width="11.7265625" style="1537" customWidth="1"/>
    <col min="775" max="775" width="15.7265625" style="1537" customWidth="1"/>
    <col min="776" max="778" width="9.1796875" style="1537"/>
    <col min="779" max="779" width="5.54296875" style="1537" bestFit="1" customWidth="1"/>
    <col min="780" max="784" width="9.1796875" style="1537"/>
    <col min="785" max="785" width="11.26953125" style="1537" bestFit="1" customWidth="1"/>
    <col min="786" max="1024" width="9.1796875" style="1537"/>
    <col min="1025" max="1025" width="9" style="1537" customWidth="1"/>
    <col min="1026" max="1026" width="10.453125" style="1537" customWidth="1"/>
    <col min="1027" max="1027" width="43.7265625" style="1537" customWidth="1"/>
    <col min="1028" max="1028" width="8.26953125" style="1537" customWidth="1"/>
    <col min="1029" max="1029" width="10.54296875" style="1537" customWidth="1"/>
    <col min="1030" max="1030" width="11.7265625" style="1537" customWidth="1"/>
    <col min="1031" max="1031" width="15.7265625" style="1537" customWidth="1"/>
    <col min="1032" max="1034" width="9.1796875" style="1537"/>
    <col min="1035" max="1035" width="5.54296875" style="1537" bestFit="1" customWidth="1"/>
    <col min="1036" max="1040" width="9.1796875" style="1537"/>
    <col min="1041" max="1041" width="11.26953125" style="1537" bestFit="1" customWidth="1"/>
    <col min="1042" max="1280" width="9.1796875" style="1537"/>
    <col min="1281" max="1281" width="9" style="1537" customWidth="1"/>
    <col min="1282" max="1282" width="10.453125" style="1537" customWidth="1"/>
    <col min="1283" max="1283" width="43.7265625" style="1537" customWidth="1"/>
    <col min="1284" max="1284" width="8.26953125" style="1537" customWidth="1"/>
    <col min="1285" max="1285" width="10.54296875" style="1537" customWidth="1"/>
    <col min="1286" max="1286" width="11.7265625" style="1537" customWidth="1"/>
    <col min="1287" max="1287" width="15.7265625" style="1537" customWidth="1"/>
    <col min="1288" max="1290" width="9.1796875" style="1537"/>
    <col min="1291" max="1291" width="5.54296875" style="1537" bestFit="1" customWidth="1"/>
    <col min="1292" max="1296" width="9.1796875" style="1537"/>
    <col min="1297" max="1297" width="11.26953125" style="1537" bestFit="1" customWidth="1"/>
    <col min="1298" max="1536" width="9.1796875" style="1537"/>
    <col min="1537" max="1537" width="9" style="1537" customWidth="1"/>
    <col min="1538" max="1538" width="10.453125" style="1537" customWidth="1"/>
    <col min="1539" max="1539" width="43.7265625" style="1537" customWidth="1"/>
    <col min="1540" max="1540" width="8.26953125" style="1537" customWidth="1"/>
    <col min="1541" max="1541" width="10.54296875" style="1537" customWidth="1"/>
    <col min="1542" max="1542" width="11.7265625" style="1537" customWidth="1"/>
    <col min="1543" max="1543" width="15.7265625" style="1537" customWidth="1"/>
    <col min="1544" max="1546" width="9.1796875" style="1537"/>
    <col min="1547" max="1547" width="5.54296875" style="1537" bestFit="1" customWidth="1"/>
    <col min="1548" max="1552" width="9.1796875" style="1537"/>
    <col min="1553" max="1553" width="11.26953125" style="1537" bestFit="1" customWidth="1"/>
    <col min="1554" max="1792" width="9.1796875" style="1537"/>
    <col min="1793" max="1793" width="9" style="1537" customWidth="1"/>
    <col min="1794" max="1794" width="10.453125" style="1537" customWidth="1"/>
    <col min="1795" max="1795" width="43.7265625" style="1537" customWidth="1"/>
    <col min="1796" max="1796" width="8.26953125" style="1537" customWidth="1"/>
    <col min="1797" max="1797" width="10.54296875" style="1537" customWidth="1"/>
    <col min="1798" max="1798" width="11.7265625" style="1537" customWidth="1"/>
    <col min="1799" max="1799" width="15.7265625" style="1537" customWidth="1"/>
    <col min="1800" max="1802" width="9.1796875" style="1537"/>
    <col min="1803" max="1803" width="5.54296875" style="1537" bestFit="1" customWidth="1"/>
    <col min="1804" max="1808" width="9.1796875" style="1537"/>
    <col min="1809" max="1809" width="11.26953125" style="1537" bestFit="1" customWidth="1"/>
    <col min="1810" max="2048" width="9.1796875" style="1537"/>
    <col min="2049" max="2049" width="9" style="1537" customWidth="1"/>
    <col min="2050" max="2050" width="10.453125" style="1537" customWidth="1"/>
    <col min="2051" max="2051" width="43.7265625" style="1537" customWidth="1"/>
    <col min="2052" max="2052" width="8.26953125" style="1537" customWidth="1"/>
    <col min="2053" max="2053" width="10.54296875" style="1537" customWidth="1"/>
    <col min="2054" max="2054" width="11.7265625" style="1537" customWidth="1"/>
    <col min="2055" max="2055" width="15.7265625" style="1537" customWidth="1"/>
    <col min="2056" max="2058" width="9.1796875" style="1537"/>
    <col min="2059" max="2059" width="5.54296875" style="1537" bestFit="1" customWidth="1"/>
    <col min="2060" max="2064" width="9.1796875" style="1537"/>
    <col min="2065" max="2065" width="11.26953125" style="1537" bestFit="1" customWidth="1"/>
    <col min="2066" max="2304" width="9.1796875" style="1537"/>
    <col min="2305" max="2305" width="9" style="1537" customWidth="1"/>
    <col min="2306" max="2306" width="10.453125" style="1537" customWidth="1"/>
    <col min="2307" max="2307" width="43.7265625" style="1537" customWidth="1"/>
    <col min="2308" max="2308" width="8.26953125" style="1537" customWidth="1"/>
    <col min="2309" max="2309" width="10.54296875" style="1537" customWidth="1"/>
    <col min="2310" max="2310" width="11.7265625" style="1537" customWidth="1"/>
    <col min="2311" max="2311" width="15.7265625" style="1537" customWidth="1"/>
    <col min="2312" max="2314" width="9.1796875" style="1537"/>
    <col min="2315" max="2315" width="5.54296875" style="1537" bestFit="1" customWidth="1"/>
    <col min="2316" max="2320" width="9.1796875" style="1537"/>
    <col min="2321" max="2321" width="11.26953125" style="1537" bestFit="1" customWidth="1"/>
    <col min="2322" max="2560" width="9.1796875" style="1537"/>
    <col min="2561" max="2561" width="9" style="1537" customWidth="1"/>
    <col min="2562" max="2562" width="10.453125" style="1537" customWidth="1"/>
    <col min="2563" max="2563" width="43.7265625" style="1537" customWidth="1"/>
    <col min="2564" max="2564" width="8.26953125" style="1537" customWidth="1"/>
    <col min="2565" max="2565" width="10.54296875" style="1537" customWidth="1"/>
    <col min="2566" max="2566" width="11.7265625" style="1537" customWidth="1"/>
    <col min="2567" max="2567" width="15.7265625" style="1537" customWidth="1"/>
    <col min="2568" max="2570" width="9.1796875" style="1537"/>
    <col min="2571" max="2571" width="5.54296875" style="1537" bestFit="1" customWidth="1"/>
    <col min="2572" max="2576" width="9.1796875" style="1537"/>
    <col min="2577" max="2577" width="11.26953125" style="1537" bestFit="1" customWidth="1"/>
    <col min="2578" max="2816" width="9.1796875" style="1537"/>
    <col min="2817" max="2817" width="9" style="1537" customWidth="1"/>
    <col min="2818" max="2818" width="10.453125" style="1537" customWidth="1"/>
    <col min="2819" max="2819" width="43.7265625" style="1537" customWidth="1"/>
    <col min="2820" max="2820" width="8.26953125" style="1537" customWidth="1"/>
    <col min="2821" max="2821" width="10.54296875" style="1537" customWidth="1"/>
    <col min="2822" max="2822" width="11.7265625" style="1537" customWidth="1"/>
    <col min="2823" max="2823" width="15.7265625" style="1537" customWidth="1"/>
    <col min="2824" max="2826" width="9.1796875" style="1537"/>
    <col min="2827" max="2827" width="5.54296875" style="1537" bestFit="1" customWidth="1"/>
    <col min="2828" max="2832" width="9.1796875" style="1537"/>
    <col min="2833" max="2833" width="11.26953125" style="1537" bestFit="1" customWidth="1"/>
    <col min="2834" max="3072" width="9.1796875" style="1537"/>
    <col min="3073" max="3073" width="9" style="1537" customWidth="1"/>
    <col min="3074" max="3074" width="10.453125" style="1537" customWidth="1"/>
    <col min="3075" max="3075" width="43.7265625" style="1537" customWidth="1"/>
    <col min="3076" max="3076" width="8.26953125" style="1537" customWidth="1"/>
    <col min="3077" max="3077" width="10.54296875" style="1537" customWidth="1"/>
    <col min="3078" max="3078" width="11.7265625" style="1537" customWidth="1"/>
    <col min="3079" max="3079" width="15.7265625" style="1537" customWidth="1"/>
    <col min="3080" max="3082" width="9.1796875" style="1537"/>
    <col min="3083" max="3083" width="5.54296875" style="1537" bestFit="1" customWidth="1"/>
    <col min="3084" max="3088" width="9.1796875" style="1537"/>
    <col min="3089" max="3089" width="11.26953125" style="1537" bestFit="1" customWidth="1"/>
    <col min="3090" max="3328" width="9.1796875" style="1537"/>
    <col min="3329" max="3329" width="9" style="1537" customWidth="1"/>
    <col min="3330" max="3330" width="10.453125" style="1537" customWidth="1"/>
    <col min="3331" max="3331" width="43.7265625" style="1537" customWidth="1"/>
    <col min="3332" max="3332" width="8.26953125" style="1537" customWidth="1"/>
    <col min="3333" max="3333" width="10.54296875" style="1537" customWidth="1"/>
    <col min="3334" max="3334" width="11.7265625" style="1537" customWidth="1"/>
    <col min="3335" max="3335" width="15.7265625" style="1537" customWidth="1"/>
    <col min="3336" max="3338" width="9.1796875" style="1537"/>
    <col min="3339" max="3339" width="5.54296875" style="1537" bestFit="1" customWidth="1"/>
    <col min="3340" max="3344" width="9.1796875" style="1537"/>
    <col min="3345" max="3345" width="11.26953125" style="1537" bestFit="1" customWidth="1"/>
    <col min="3346" max="3584" width="9.1796875" style="1537"/>
    <col min="3585" max="3585" width="9" style="1537" customWidth="1"/>
    <col min="3586" max="3586" width="10.453125" style="1537" customWidth="1"/>
    <col min="3587" max="3587" width="43.7265625" style="1537" customWidth="1"/>
    <col min="3588" max="3588" width="8.26953125" style="1537" customWidth="1"/>
    <col min="3589" max="3589" width="10.54296875" style="1537" customWidth="1"/>
    <col min="3590" max="3590" width="11.7265625" style="1537" customWidth="1"/>
    <col min="3591" max="3591" width="15.7265625" style="1537" customWidth="1"/>
    <col min="3592" max="3594" width="9.1796875" style="1537"/>
    <col min="3595" max="3595" width="5.54296875" style="1537" bestFit="1" customWidth="1"/>
    <col min="3596" max="3600" width="9.1796875" style="1537"/>
    <col min="3601" max="3601" width="11.26953125" style="1537" bestFit="1" customWidth="1"/>
    <col min="3602" max="3840" width="9.1796875" style="1537"/>
    <col min="3841" max="3841" width="9" style="1537" customWidth="1"/>
    <col min="3842" max="3842" width="10.453125" style="1537" customWidth="1"/>
    <col min="3843" max="3843" width="43.7265625" style="1537" customWidth="1"/>
    <col min="3844" max="3844" width="8.26953125" style="1537" customWidth="1"/>
    <col min="3845" max="3845" width="10.54296875" style="1537" customWidth="1"/>
    <col min="3846" max="3846" width="11.7265625" style="1537" customWidth="1"/>
    <col min="3847" max="3847" width="15.7265625" style="1537" customWidth="1"/>
    <col min="3848" max="3850" width="9.1796875" style="1537"/>
    <col min="3851" max="3851" width="5.54296875" style="1537" bestFit="1" customWidth="1"/>
    <col min="3852" max="3856" width="9.1796875" style="1537"/>
    <col min="3857" max="3857" width="11.26953125" style="1537" bestFit="1" customWidth="1"/>
    <col min="3858" max="4096" width="9.1796875" style="1537"/>
    <col min="4097" max="4097" width="9" style="1537" customWidth="1"/>
    <col min="4098" max="4098" width="10.453125" style="1537" customWidth="1"/>
    <col min="4099" max="4099" width="43.7265625" style="1537" customWidth="1"/>
    <col min="4100" max="4100" width="8.26953125" style="1537" customWidth="1"/>
    <col min="4101" max="4101" width="10.54296875" style="1537" customWidth="1"/>
    <col min="4102" max="4102" width="11.7265625" style="1537" customWidth="1"/>
    <col min="4103" max="4103" width="15.7265625" style="1537" customWidth="1"/>
    <col min="4104" max="4106" width="9.1796875" style="1537"/>
    <col min="4107" max="4107" width="5.54296875" style="1537" bestFit="1" customWidth="1"/>
    <col min="4108" max="4112" width="9.1796875" style="1537"/>
    <col min="4113" max="4113" width="11.26953125" style="1537" bestFit="1" customWidth="1"/>
    <col min="4114" max="4352" width="9.1796875" style="1537"/>
    <col min="4353" max="4353" width="9" style="1537" customWidth="1"/>
    <col min="4354" max="4354" width="10.453125" style="1537" customWidth="1"/>
    <col min="4355" max="4355" width="43.7265625" style="1537" customWidth="1"/>
    <col min="4356" max="4356" width="8.26953125" style="1537" customWidth="1"/>
    <col min="4357" max="4357" width="10.54296875" style="1537" customWidth="1"/>
    <col min="4358" max="4358" width="11.7265625" style="1537" customWidth="1"/>
    <col min="4359" max="4359" width="15.7265625" style="1537" customWidth="1"/>
    <col min="4360" max="4362" width="9.1796875" style="1537"/>
    <col min="4363" max="4363" width="5.54296875" style="1537" bestFit="1" customWidth="1"/>
    <col min="4364" max="4368" width="9.1796875" style="1537"/>
    <col min="4369" max="4369" width="11.26953125" style="1537" bestFit="1" customWidth="1"/>
    <col min="4370" max="4608" width="9.1796875" style="1537"/>
    <col min="4609" max="4609" width="9" style="1537" customWidth="1"/>
    <col min="4610" max="4610" width="10.453125" style="1537" customWidth="1"/>
    <col min="4611" max="4611" width="43.7265625" style="1537" customWidth="1"/>
    <col min="4612" max="4612" width="8.26953125" style="1537" customWidth="1"/>
    <col min="4613" max="4613" width="10.54296875" style="1537" customWidth="1"/>
    <col min="4614" max="4614" width="11.7265625" style="1537" customWidth="1"/>
    <col min="4615" max="4615" width="15.7265625" style="1537" customWidth="1"/>
    <col min="4616" max="4618" width="9.1796875" style="1537"/>
    <col min="4619" max="4619" width="5.54296875" style="1537" bestFit="1" customWidth="1"/>
    <col min="4620" max="4624" width="9.1796875" style="1537"/>
    <col min="4625" max="4625" width="11.26953125" style="1537" bestFit="1" customWidth="1"/>
    <col min="4626" max="4864" width="9.1796875" style="1537"/>
    <col min="4865" max="4865" width="9" style="1537" customWidth="1"/>
    <col min="4866" max="4866" width="10.453125" style="1537" customWidth="1"/>
    <col min="4867" max="4867" width="43.7265625" style="1537" customWidth="1"/>
    <col min="4868" max="4868" width="8.26953125" style="1537" customWidth="1"/>
    <col min="4869" max="4869" width="10.54296875" style="1537" customWidth="1"/>
    <col min="4870" max="4870" width="11.7265625" style="1537" customWidth="1"/>
    <col min="4871" max="4871" width="15.7265625" style="1537" customWidth="1"/>
    <col min="4872" max="4874" width="9.1796875" style="1537"/>
    <col min="4875" max="4875" width="5.54296875" style="1537" bestFit="1" customWidth="1"/>
    <col min="4876" max="4880" width="9.1796875" style="1537"/>
    <col min="4881" max="4881" width="11.26953125" style="1537" bestFit="1" customWidth="1"/>
    <col min="4882" max="5120" width="9.1796875" style="1537"/>
    <col min="5121" max="5121" width="9" style="1537" customWidth="1"/>
    <col min="5122" max="5122" width="10.453125" style="1537" customWidth="1"/>
    <col min="5123" max="5123" width="43.7265625" style="1537" customWidth="1"/>
    <col min="5124" max="5124" width="8.26953125" style="1537" customWidth="1"/>
    <col min="5125" max="5125" width="10.54296875" style="1537" customWidth="1"/>
    <col min="5126" max="5126" width="11.7265625" style="1537" customWidth="1"/>
    <col min="5127" max="5127" width="15.7265625" style="1537" customWidth="1"/>
    <col min="5128" max="5130" width="9.1796875" style="1537"/>
    <col min="5131" max="5131" width="5.54296875" style="1537" bestFit="1" customWidth="1"/>
    <col min="5132" max="5136" width="9.1796875" style="1537"/>
    <col min="5137" max="5137" width="11.26953125" style="1537" bestFit="1" customWidth="1"/>
    <col min="5138" max="5376" width="9.1796875" style="1537"/>
    <col min="5377" max="5377" width="9" style="1537" customWidth="1"/>
    <col min="5378" max="5378" width="10.453125" style="1537" customWidth="1"/>
    <col min="5379" max="5379" width="43.7265625" style="1537" customWidth="1"/>
    <col min="5380" max="5380" width="8.26953125" style="1537" customWidth="1"/>
    <col min="5381" max="5381" width="10.54296875" style="1537" customWidth="1"/>
    <col min="5382" max="5382" width="11.7265625" style="1537" customWidth="1"/>
    <col min="5383" max="5383" width="15.7265625" style="1537" customWidth="1"/>
    <col min="5384" max="5386" width="9.1796875" style="1537"/>
    <col min="5387" max="5387" width="5.54296875" style="1537" bestFit="1" customWidth="1"/>
    <col min="5388" max="5392" width="9.1796875" style="1537"/>
    <col min="5393" max="5393" width="11.26953125" style="1537" bestFit="1" customWidth="1"/>
    <col min="5394" max="5632" width="9.1796875" style="1537"/>
    <col min="5633" max="5633" width="9" style="1537" customWidth="1"/>
    <col min="5634" max="5634" width="10.453125" style="1537" customWidth="1"/>
    <col min="5635" max="5635" width="43.7265625" style="1537" customWidth="1"/>
    <col min="5636" max="5636" width="8.26953125" style="1537" customWidth="1"/>
    <col min="5637" max="5637" width="10.54296875" style="1537" customWidth="1"/>
    <col min="5638" max="5638" width="11.7265625" style="1537" customWidth="1"/>
    <col min="5639" max="5639" width="15.7265625" style="1537" customWidth="1"/>
    <col min="5640" max="5642" width="9.1796875" style="1537"/>
    <col min="5643" max="5643" width="5.54296875" style="1537" bestFit="1" customWidth="1"/>
    <col min="5644" max="5648" width="9.1796875" style="1537"/>
    <col min="5649" max="5649" width="11.26953125" style="1537" bestFit="1" customWidth="1"/>
    <col min="5650" max="5888" width="9.1796875" style="1537"/>
    <col min="5889" max="5889" width="9" style="1537" customWidth="1"/>
    <col min="5890" max="5890" width="10.453125" style="1537" customWidth="1"/>
    <col min="5891" max="5891" width="43.7265625" style="1537" customWidth="1"/>
    <col min="5892" max="5892" width="8.26953125" style="1537" customWidth="1"/>
    <col min="5893" max="5893" width="10.54296875" style="1537" customWidth="1"/>
    <col min="5894" max="5894" width="11.7265625" style="1537" customWidth="1"/>
    <col min="5895" max="5895" width="15.7265625" style="1537" customWidth="1"/>
    <col min="5896" max="5898" width="9.1796875" style="1537"/>
    <col min="5899" max="5899" width="5.54296875" style="1537" bestFit="1" customWidth="1"/>
    <col min="5900" max="5904" width="9.1796875" style="1537"/>
    <col min="5905" max="5905" width="11.26953125" style="1537" bestFit="1" customWidth="1"/>
    <col min="5906" max="6144" width="9.1796875" style="1537"/>
    <col min="6145" max="6145" width="9" style="1537" customWidth="1"/>
    <col min="6146" max="6146" width="10.453125" style="1537" customWidth="1"/>
    <col min="6147" max="6147" width="43.7265625" style="1537" customWidth="1"/>
    <col min="6148" max="6148" width="8.26953125" style="1537" customWidth="1"/>
    <col min="6149" max="6149" width="10.54296875" style="1537" customWidth="1"/>
    <col min="6150" max="6150" width="11.7265625" style="1537" customWidth="1"/>
    <col min="6151" max="6151" width="15.7265625" style="1537" customWidth="1"/>
    <col min="6152" max="6154" width="9.1796875" style="1537"/>
    <col min="6155" max="6155" width="5.54296875" style="1537" bestFit="1" customWidth="1"/>
    <col min="6156" max="6160" width="9.1796875" style="1537"/>
    <col min="6161" max="6161" width="11.26953125" style="1537" bestFit="1" customWidth="1"/>
    <col min="6162" max="6400" width="9.1796875" style="1537"/>
    <col min="6401" max="6401" width="9" style="1537" customWidth="1"/>
    <col min="6402" max="6402" width="10.453125" style="1537" customWidth="1"/>
    <col min="6403" max="6403" width="43.7265625" style="1537" customWidth="1"/>
    <col min="6404" max="6404" width="8.26953125" style="1537" customWidth="1"/>
    <col min="6405" max="6405" width="10.54296875" style="1537" customWidth="1"/>
    <col min="6406" max="6406" width="11.7265625" style="1537" customWidth="1"/>
    <col min="6407" max="6407" width="15.7265625" style="1537" customWidth="1"/>
    <col min="6408" max="6410" width="9.1796875" style="1537"/>
    <col min="6411" max="6411" width="5.54296875" style="1537" bestFit="1" customWidth="1"/>
    <col min="6412" max="6416" width="9.1796875" style="1537"/>
    <col min="6417" max="6417" width="11.26953125" style="1537" bestFit="1" customWidth="1"/>
    <col min="6418" max="6656" width="9.1796875" style="1537"/>
    <col min="6657" max="6657" width="9" style="1537" customWidth="1"/>
    <col min="6658" max="6658" width="10.453125" style="1537" customWidth="1"/>
    <col min="6659" max="6659" width="43.7265625" style="1537" customWidth="1"/>
    <col min="6660" max="6660" width="8.26953125" style="1537" customWidth="1"/>
    <col min="6661" max="6661" width="10.54296875" style="1537" customWidth="1"/>
    <col min="6662" max="6662" width="11.7265625" style="1537" customWidth="1"/>
    <col min="6663" max="6663" width="15.7265625" style="1537" customWidth="1"/>
    <col min="6664" max="6666" width="9.1796875" style="1537"/>
    <col min="6667" max="6667" width="5.54296875" style="1537" bestFit="1" customWidth="1"/>
    <col min="6668" max="6672" width="9.1796875" style="1537"/>
    <col min="6673" max="6673" width="11.26953125" style="1537" bestFit="1" customWidth="1"/>
    <col min="6674" max="6912" width="9.1796875" style="1537"/>
    <col min="6913" max="6913" width="9" style="1537" customWidth="1"/>
    <col min="6914" max="6914" width="10.453125" style="1537" customWidth="1"/>
    <col min="6915" max="6915" width="43.7265625" style="1537" customWidth="1"/>
    <col min="6916" max="6916" width="8.26953125" style="1537" customWidth="1"/>
    <col min="6917" max="6917" width="10.54296875" style="1537" customWidth="1"/>
    <col min="6918" max="6918" width="11.7265625" style="1537" customWidth="1"/>
    <col min="6919" max="6919" width="15.7265625" style="1537" customWidth="1"/>
    <col min="6920" max="6922" width="9.1796875" style="1537"/>
    <col min="6923" max="6923" width="5.54296875" style="1537" bestFit="1" customWidth="1"/>
    <col min="6924" max="6928" width="9.1796875" style="1537"/>
    <col min="6929" max="6929" width="11.26953125" style="1537" bestFit="1" customWidth="1"/>
    <col min="6930" max="7168" width="9.1796875" style="1537"/>
    <col min="7169" max="7169" width="9" style="1537" customWidth="1"/>
    <col min="7170" max="7170" width="10.453125" style="1537" customWidth="1"/>
    <col min="7171" max="7171" width="43.7265625" style="1537" customWidth="1"/>
    <col min="7172" max="7172" width="8.26953125" style="1537" customWidth="1"/>
    <col min="7173" max="7173" width="10.54296875" style="1537" customWidth="1"/>
    <col min="7174" max="7174" width="11.7265625" style="1537" customWidth="1"/>
    <col min="7175" max="7175" width="15.7265625" style="1537" customWidth="1"/>
    <col min="7176" max="7178" width="9.1796875" style="1537"/>
    <col min="7179" max="7179" width="5.54296875" style="1537" bestFit="1" customWidth="1"/>
    <col min="7180" max="7184" width="9.1796875" style="1537"/>
    <col min="7185" max="7185" width="11.26953125" style="1537" bestFit="1" customWidth="1"/>
    <col min="7186" max="7424" width="9.1796875" style="1537"/>
    <col min="7425" max="7425" width="9" style="1537" customWidth="1"/>
    <col min="7426" max="7426" width="10.453125" style="1537" customWidth="1"/>
    <col min="7427" max="7427" width="43.7265625" style="1537" customWidth="1"/>
    <col min="7428" max="7428" width="8.26953125" style="1537" customWidth="1"/>
    <col min="7429" max="7429" width="10.54296875" style="1537" customWidth="1"/>
    <col min="7430" max="7430" width="11.7265625" style="1537" customWidth="1"/>
    <col min="7431" max="7431" width="15.7265625" style="1537" customWidth="1"/>
    <col min="7432" max="7434" width="9.1796875" style="1537"/>
    <col min="7435" max="7435" width="5.54296875" style="1537" bestFit="1" customWidth="1"/>
    <col min="7436" max="7440" width="9.1796875" style="1537"/>
    <col min="7441" max="7441" width="11.26953125" style="1537" bestFit="1" customWidth="1"/>
    <col min="7442" max="7680" width="9.1796875" style="1537"/>
    <col min="7681" max="7681" width="9" style="1537" customWidth="1"/>
    <col min="7682" max="7682" width="10.453125" style="1537" customWidth="1"/>
    <col min="7683" max="7683" width="43.7265625" style="1537" customWidth="1"/>
    <col min="7684" max="7684" width="8.26953125" style="1537" customWidth="1"/>
    <col min="7685" max="7685" width="10.54296875" style="1537" customWidth="1"/>
    <col min="7686" max="7686" width="11.7265625" style="1537" customWidth="1"/>
    <col min="7687" max="7687" width="15.7265625" style="1537" customWidth="1"/>
    <col min="7688" max="7690" width="9.1796875" style="1537"/>
    <col min="7691" max="7691" width="5.54296875" style="1537" bestFit="1" customWidth="1"/>
    <col min="7692" max="7696" width="9.1796875" style="1537"/>
    <col min="7697" max="7697" width="11.26953125" style="1537" bestFit="1" customWidth="1"/>
    <col min="7698" max="7936" width="9.1796875" style="1537"/>
    <col min="7937" max="7937" width="9" style="1537" customWidth="1"/>
    <col min="7938" max="7938" width="10.453125" style="1537" customWidth="1"/>
    <col min="7939" max="7939" width="43.7265625" style="1537" customWidth="1"/>
    <col min="7940" max="7940" width="8.26953125" style="1537" customWidth="1"/>
    <col min="7941" max="7941" width="10.54296875" style="1537" customWidth="1"/>
    <col min="7942" max="7942" width="11.7265625" style="1537" customWidth="1"/>
    <col min="7943" max="7943" width="15.7265625" style="1537" customWidth="1"/>
    <col min="7944" max="7946" width="9.1796875" style="1537"/>
    <col min="7947" max="7947" width="5.54296875" style="1537" bestFit="1" customWidth="1"/>
    <col min="7948" max="7952" width="9.1796875" style="1537"/>
    <col min="7953" max="7953" width="11.26953125" style="1537" bestFit="1" customWidth="1"/>
    <col min="7954" max="8192" width="9.1796875" style="1537"/>
    <col min="8193" max="8193" width="9" style="1537" customWidth="1"/>
    <col min="8194" max="8194" width="10.453125" style="1537" customWidth="1"/>
    <col min="8195" max="8195" width="43.7265625" style="1537" customWidth="1"/>
    <col min="8196" max="8196" width="8.26953125" style="1537" customWidth="1"/>
    <col min="8197" max="8197" width="10.54296875" style="1537" customWidth="1"/>
    <col min="8198" max="8198" width="11.7265625" style="1537" customWidth="1"/>
    <col min="8199" max="8199" width="15.7265625" style="1537" customWidth="1"/>
    <col min="8200" max="8202" width="9.1796875" style="1537"/>
    <col min="8203" max="8203" width="5.54296875" style="1537" bestFit="1" customWidth="1"/>
    <col min="8204" max="8208" width="9.1796875" style="1537"/>
    <col min="8209" max="8209" width="11.26953125" style="1537" bestFit="1" customWidth="1"/>
    <col min="8210" max="8448" width="9.1796875" style="1537"/>
    <col min="8449" max="8449" width="9" style="1537" customWidth="1"/>
    <col min="8450" max="8450" width="10.453125" style="1537" customWidth="1"/>
    <col min="8451" max="8451" width="43.7265625" style="1537" customWidth="1"/>
    <col min="8452" max="8452" width="8.26953125" style="1537" customWidth="1"/>
    <col min="8453" max="8453" width="10.54296875" style="1537" customWidth="1"/>
    <col min="8454" max="8454" width="11.7265625" style="1537" customWidth="1"/>
    <col min="8455" max="8455" width="15.7265625" style="1537" customWidth="1"/>
    <col min="8456" max="8458" width="9.1796875" style="1537"/>
    <col min="8459" max="8459" width="5.54296875" style="1537" bestFit="1" customWidth="1"/>
    <col min="8460" max="8464" width="9.1796875" style="1537"/>
    <col min="8465" max="8465" width="11.26953125" style="1537" bestFit="1" customWidth="1"/>
    <col min="8466" max="8704" width="9.1796875" style="1537"/>
    <col min="8705" max="8705" width="9" style="1537" customWidth="1"/>
    <col min="8706" max="8706" width="10.453125" style="1537" customWidth="1"/>
    <col min="8707" max="8707" width="43.7265625" style="1537" customWidth="1"/>
    <col min="8708" max="8708" width="8.26953125" style="1537" customWidth="1"/>
    <col min="8709" max="8709" width="10.54296875" style="1537" customWidth="1"/>
    <col min="8710" max="8710" width="11.7265625" style="1537" customWidth="1"/>
    <col min="8711" max="8711" width="15.7265625" style="1537" customWidth="1"/>
    <col min="8712" max="8714" width="9.1796875" style="1537"/>
    <col min="8715" max="8715" width="5.54296875" style="1537" bestFit="1" customWidth="1"/>
    <col min="8716" max="8720" width="9.1796875" style="1537"/>
    <col min="8721" max="8721" width="11.26953125" style="1537" bestFit="1" customWidth="1"/>
    <col min="8722" max="8960" width="9.1796875" style="1537"/>
    <col min="8961" max="8961" width="9" style="1537" customWidth="1"/>
    <col min="8962" max="8962" width="10.453125" style="1537" customWidth="1"/>
    <col min="8963" max="8963" width="43.7265625" style="1537" customWidth="1"/>
    <col min="8964" max="8964" width="8.26953125" style="1537" customWidth="1"/>
    <col min="8965" max="8965" width="10.54296875" style="1537" customWidth="1"/>
    <col min="8966" max="8966" width="11.7265625" style="1537" customWidth="1"/>
    <col min="8967" max="8967" width="15.7265625" style="1537" customWidth="1"/>
    <col min="8968" max="8970" width="9.1796875" style="1537"/>
    <col min="8971" max="8971" width="5.54296875" style="1537" bestFit="1" customWidth="1"/>
    <col min="8972" max="8976" width="9.1796875" style="1537"/>
    <col min="8977" max="8977" width="11.26953125" style="1537" bestFit="1" customWidth="1"/>
    <col min="8978" max="9216" width="9.1796875" style="1537"/>
    <col min="9217" max="9217" width="9" style="1537" customWidth="1"/>
    <col min="9218" max="9218" width="10.453125" style="1537" customWidth="1"/>
    <col min="9219" max="9219" width="43.7265625" style="1537" customWidth="1"/>
    <col min="9220" max="9220" width="8.26953125" style="1537" customWidth="1"/>
    <col min="9221" max="9221" width="10.54296875" style="1537" customWidth="1"/>
    <col min="9222" max="9222" width="11.7265625" style="1537" customWidth="1"/>
    <col min="9223" max="9223" width="15.7265625" style="1537" customWidth="1"/>
    <col min="9224" max="9226" width="9.1796875" style="1537"/>
    <col min="9227" max="9227" width="5.54296875" style="1537" bestFit="1" customWidth="1"/>
    <col min="9228" max="9232" width="9.1796875" style="1537"/>
    <col min="9233" max="9233" width="11.26953125" style="1537" bestFit="1" customWidth="1"/>
    <col min="9234" max="9472" width="9.1796875" style="1537"/>
    <col min="9473" max="9473" width="9" style="1537" customWidth="1"/>
    <col min="9474" max="9474" width="10.453125" style="1537" customWidth="1"/>
    <col min="9475" max="9475" width="43.7265625" style="1537" customWidth="1"/>
    <col min="9476" max="9476" width="8.26953125" style="1537" customWidth="1"/>
    <col min="9477" max="9477" width="10.54296875" style="1537" customWidth="1"/>
    <col min="9478" max="9478" width="11.7265625" style="1537" customWidth="1"/>
    <col min="9479" max="9479" width="15.7265625" style="1537" customWidth="1"/>
    <col min="9480" max="9482" width="9.1796875" style="1537"/>
    <col min="9483" max="9483" width="5.54296875" style="1537" bestFit="1" customWidth="1"/>
    <col min="9484" max="9488" width="9.1796875" style="1537"/>
    <col min="9489" max="9489" width="11.26953125" style="1537" bestFit="1" customWidth="1"/>
    <col min="9490" max="9728" width="9.1796875" style="1537"/>
    <col min="9729" max="9729" width="9" style="1537" customWidth="1"/>
    <col min="9730" max="9730" width="10.453125" style="1537" customWidth="1"/>
    <col min="9731" max="9731" width="43.7265625" style="1537" customWidth="1"/>
    <col min="9732" max="9732" width="8.26953125" style="1537" customWidth="1"/>
    <col min="9733" max="9733" width="10.54296875" style="1537" customWidth="1"/>
    <col min="9734" max="9734" width="11.7265625" style="1537" customWidth="1"/>
    <col min="9735" max="9735" width="15.7265625" style="1537" customWidth="1"/>
    <col min="9736" max="9738" width="9.1796875" style="1537"/>
    <col min="9739" max="9739" width="5.54296875" style="1537" bestFit="1" customWidth="1"/>
    <col min="9740" max="9744" width="9.1796875" style="1537"/>
    <col min="9745" max="9745" width="11.26953125" style="1537" bestFit="1" customWidth="1"/>
    <col min="9746" max="9984" width="9.1796875" style="1537"/>
    <col min="9985" max="9985" width="9" style="1537" customWidth="1"/>
    <col min="9986" max="9986" width="10.453125" style="1537" customWidth="1"/>
    <col min="9987" max="9987" width="43.7265625" style="1537" customWidth="1"/>
    <col min="9988" max="9988" width="8.26953125" style="1537" customWidth="1"/>
    <col min="9989" max="9989" width="10.54296875" style="1537" customWidth="1"/>
    <col min="9990" max="9990" width="11.7265625" style="1537" customWidth="1"/>
    <col min="9991" max="9991" width="15.7265625" style="1537" customWidth="1"/>
    <col min="9992" max="9994" width="9.1796875" style="1537"/>
    <col min="9995" max="9995" width="5.54296875" style="1537" bestFit="1" customWidth="1"/>
    <col min="9996" max="10000" width="9.1796875" style="1537"/>
    <col min="10001" max="10001" width="11.26953125" style="1537" bestFit="1" customWidth="1"/>
    <col min="10002" max="10240" width="9.1796875" style="1537"/>
    <col min="10241" max="10241" width="9" style="1537" customWidth="1"/>
    <col min="10242" max="10242" width="10.453125" style="1537" customWidth="1"/>
    <col min="10243" max="10243" width="43.7265625" style="1537" customWidth="1"/>
    <col min="10244" max="10244" width="8.26953125" style="1537" customWidth="1"/>
    <col min="10245" max="10245" width="10.54296875" style="1537" customWidth="1"/>
    <col min="10246" max="10246" width="11.7265625" style="1537" customWidth="1"/>
    <col min="10247" max="10247" width="15.7265625" style="1537" customWidth="1"/>
    <col min="10248" max="10250" width="9.1796875" style="1537"/>
    <col min="10251" max="10251" width="5.54296875" style="1537" bestFit="1" customWidth="1"/>
    <col min="10252" max="10256" width="9.1796875" style="1537"/>
    <col min="10257" max="10257" width="11.26953125" style="1537" bestFit="1" customWidth="1"/>
    <col min="10258" max="10496" width="9.1796875" style="1537"/>
    <col min="10497" max="10497" width="9" style="1537" customWidth="1"/>
    <col min="10498" max="10498" width="10.453125" style="1537" customWidth="1"/>
    <col min="10499" max="10499" width="43.7265625" style="1537" customWidth="1"/>
    <col min="10500" max="10500" width="8.26953125" style="1537" customWidth="1"/>
    <col min="10501" max="10501" width="10.54296875" style="1537" customWidth="1"/>
    <col min="10502" max="10502" width="11.7265625" style="1537" customWidth="1"/>
    <col min="10503" max="10503" width="15.7265625" style="1537" customWidth="1"/>
    <col min="10504" max="10506" width="9.1796875" style="1537"/>
    <col min="10507" max="10507" width="5.54296875" style="1537" bestFit="1" customWidth="1"/>
    <col min="10508" max="10512" width="9.1796875" style="1537"/>
    <col min="10513" max="10513" width="11.26953125" style="1537" bestFit="1" customWidth="1"/>
    <col min="10514" max="10752" width="9.1796875" style="1537"/>
    <col min="10753" max="10753" width="9" style="1537" customWidth="1"/>
    <col min="10754" max="10754" width="10.453125" style="1537" customWidth="1"/>
    <col min="10755" max="10755" width="43.7265625" style="1537" customWidth="1"/>
    <col min="10756" max="10756" width="8.26953125" style="1537" customWidth="1"/>
    <col min="10757" max="10757" width="10.54296875" style="1537" customWidth="1"/>
    <col min="10758" max="10758" width="11.7265625" style="1537" customWidth="1"/>
    <col min="10759" max="10759" width="15.7265625" style="1537" customWidth="1"/>
    <col min="10760" max="10762" width="9.1796875" style="1537"/>
    <col min="10763" max="10763" width="5.54296875" style="1537" bestFit="1" customWidth="1"/>
    <col min="10764" max="10768" width="9.1796875" style="1537"/>
    <col min="10769" max="10769" width="11.26953125" style="1537" bestFit="1" customWidth="1"/>
    <col min="10770" max="11008" width="9.1796875" style="1537"/>
    <col min="11009" max="11009" width="9" style="1537" customWidth="1"/>
    <col min="11010" max="11010" width="10.453125" style="1537" customWidth="1"/>
    <col min="11011" max="11011" width="43.7265625" style="1537" customWidth="1"/>
    <col min="11012" max="11012" width="8.26953125" style="1537" customWidth="1"/>
    <col min="11013" max="11013" width="10.54296875" style="1537" customWidth="1"/>
    <col min="11014" max="11014" width="11.7265625" style="1537" customWidth="1"/>
    <col min="11015" max="11015" width="15.7265625" style="1537" customWidth="1"/>
    <col min="11016" max="11018" width="9.1796875" style="1537"/>
    <col min="11019" max="11019" width="5.54296875" style="1537" bestFit="1" customWidth="1"/>
    <col min="11020" max="11024" width="9.1796875" style="1537"/>
    <col min="11025" max="11025" width="11.26953125" style="1537" bestFit="1" customWidth="1"/>
    <col min="11026" max="11264" width="9.1796875" style="1537"/>
    <col min="11265" max="11265" width="9" style="1537" customWidth="1"/>
    <col min="11266" max="11266" width="10.453125" style="1537" customWidth="1"/>
    <col min="11267" max="11267" width="43.7265625" style="1537" customWidth="1"/>
    <col min="11268" max="11268" width="8.26953125" style="1537" customWidth="1"/>
    <col min="11269" max="11269" width="10.54296875" style="1537" customWidth="1"/>
    <col min="11270" max="11270" width="11.7265625" style="1537" customWidth="1"/>
    <col min="11271" max="11271" width="15.7265625" style="1537" customWidth="1"/>
    <col min="11272" max="11274" width="9.1796875" style="1537"/>
    <col min="11275" max="11275" width="5.54296875" style="1537" bestFit="1" customWidth="1"/>
    <col min="11276" max="11280" width="9.1796875" style="1537"/>
    <col min="11281" max="11281" width="11.26953125" style="1537" bestFit="1" customWidth="1"/>
    <col min="11282" max="11520" width="9.1796875" style="1537"/>
    <col min="11521" max="11521" width="9" style="1537" customWidth="1"/>
    <col min="11522" max="11522" width="10.453125" style="1537" customWidth="1"/>
    <col min="11523" max="11523" width="43.7265625" style="1537" customWidth="1"/>
    <col min="11524" max="11524" width="8.26953125" style="1537" customWidth="1"/>
    <col min="11525" max="11525" width="10.54296875" style="1537" customWidth="1"/>
    <col min="11526" max="11526" width="11.7265625" style="1537" customWidth="1"/>
    <col min="11527" max="11527" width="15.7265625" style="1537" customWidth="1"/>
    <col min="11528" max="11530" width="9.1796875" style="1537"/>
    <col min="11531" max="11531" width="5.54296875" style="1537" bestFit="1" customWidth="1"/>
    <col min="11532" max="11536" width="9.1796875" style="1537"/>
    <col min="11537" max="11537" width="11.26953125" style="1537" bestFit="1" customWidth="1"/>
    <col min="11538" max="11776" width="9.1796875" style="1537"/>
    <col min="11777" max="11777" width="9" style="1537" customWidth="1"/>
    <col min="11778" max="11778" width="10.453125" style="1537" customWidth="1"/>
    <col min="11779" max="11779" width="43.7265625" style="1537" customWidth="1"/>
    <col min="11780" max="11780" width="8.26953125" style="1537" customWidth="1"/>
    <col min="11781" max="11781" width="10.54296875" style="1537" customWidth="1"/>
    <col min="11782" max="11782" width="11.7265625" style="1537" customWidth="1"/>
    <col min="11783" max="11783" width="15.7265625" style="1537" customWidth="1"/>
    <col min="11784" max="11786" width="9.1796875" style="1537"/>
    <col min="11787" max="11787" width="5.54296875" style="1537" bestFit="1" customWidth="1"/>
    <col min="11788" max="11792" width="9.1796875" style="1537"/>
    <col min="11793" max="11793" width="11.26953125" style="1537" bestFit="1" customWidth="1"/>
    <col min="11794" max="12032" width="9.1796875" style="1537"/>
    <col min="12033" max="12033" width="9" style="1537" customWidth="1"/>
    <col min="12034" max="12034" width="10.453125" style="1537" customWidth="1"/>
    <col min="12035" max="12035" width="43.7265625" style="1537" customWidth="1"/>
    <col min="12036" max="12036" width="8.26953125" style="1537" customWidth="1"/>
    <col min="12037" max="12037" width="10.54296875" style="1537" customWidth="1"/>
    <col min="12038" max="12038" width="11.7265625" style="1537" customWidth="1"/>
    <col min="12039" max="12039" width="15.7265625" style="1537" customWidth="1"/>
    <col min="12040" max="12042" width="9.1796875" style="1537"/>
    <col min="12043" max="12043" width="5.54296875" style="1537" bestFit="1" customWidth="1"/>
    <col min="12044" max="12048" width="9.1796875" style="1537"/>
    <col min="12049" max="12049" width="11.26953125" style="1537" bestFit="1" customWidth="1"/>
    <col min="12050" max="12288" width="9.1796875" style="1537"/>
    <col min="12289" max="12289" width="9" style="1537" customWidth="1"/>
    <col min="12290" max="12290" width="10.453125" style="1537" customWidth="1"/>
    <col min="12291" max="12291" width="43.7265625" style="1537" customWidth="1"/>
    <col min="12292" max="12292" width="8.26953125" style="1537" customWidth="1"/>
    <col min="12293" max="12293" width="10.54296875" style="1537" customWidth="1"/>
    <col min="12294" max="12294" width="11.7265625" style="1537" customWidth="1"/>
    <col min="12295" max="12295" width="15.7265625" style="1537" customWidth="1"/>
    <col min="12296" max="12298" width="9.1796875" style="1537"/>
    <col min="12299" max="12299" width="5.54296875" style="1537" bestFit="1" customWidth="1"/>
    <col min="12300" max="12304" width="9.1796875" style="1537"/>
    <col min="12305" max="12305" width="11.26953125" style="1537" bestFit="1" customWidth="1"/>
    <col min="12306" max="12544" width="9.1796875" style="1537"/>
    <col min="12545" max="12545" width="9" style="1537" customWidth="1"/>
    <col min="12546" max="12546" width="10.453125" style="1537" customWidth="1"/>
    <col min="12547" max="12547" width="43.7265625" style="1537" customWidth="1"/>
    <col min="12548" max="12548" width="8.26953125" style="1537" customWidth="1"/>
    <col min="12549" max="12549" width="10.54296875" style="1537" customWidth="1"/>
    <col min="12550" max="12550" width="11.7265625" style="1537" customWidth="1"/>
    <col min="12551" max="12551" width="15.7265625" style="1537" customWidth="1"/>
    <col min="12552" max="12554" width="9.1796875" style="1537"/>
    <col min="12555" max="12555" width="5.54296875" style="1537" bestFit="1" customWidth="1"/>
    <col min="12556" max="12560" width="9.1796875" style="1537"/>
    <col min="12561" max="12561" width="11.26953125" style="1537" bestFit="1" customWidth="1"/>
    <col min="12562" max="12800" width="9.1796875" style="1537"/>
    <col min="12801" max="12801" width="9" style="1537" customWidth="1"/>
    <col min="12802" max="12802" width="10.453125" style="1537" customWidth="1"/>
    <col min="12803" max="12803" width="43.7265625" style="1537" customWidth="1"/>
    <col min="12804" max="12804" width="8.26953125" style="1537" customWidth="1"/>
    <col min="12805" max="12805" width="10.54296875" style="1537" customWidth="1"/>
    <col min="12806" max="12806" width="11.7265625" style="1537" customWidth="1"/>
    <col min="12807" max="12807" width="15.7265625" style="1537" customWidth="1"/>
    <col min="12808" max="12810" width="9.1796875" style="1537"/>
    <col min="12811" max="12811" width="5.54296875" style="1537" bestFit="1" customWidth="1"/>
    <col min="12812" max="12816" width="9.1796875" style="1537"/>
    <col min="12817" max="12817" width="11.26953125" style="1537" bestFit="1" customWidth="1"/>
    <col min="12818" max="13056" width="9.1796875" style="1537"/>
    <col min="13057" max="13057" width="9" style="1537" customWidth="1"/>
    <col min="13058" max="13058" width="10.453125" style="1537" customWidth="1"/>
    <col min="13059" max="13059" width="43.7265625" style="1537" customWidth="1"/>
    <col min="13060" max="13060" width="8.26953125" style="1537" customWidth="1"/>
    <col min="13061" max="13061" width="10.54296875" style="1537" customWidth="1"/>
    <col min="13062" max="13062" width="11.7265625" style="1537" customWidth="1"/>
    <col min="13063" max="13063" width="15.7265625" style="1537" customWidth="1"/>
    <col min="13064" max="13066" width="9.1796875" style="1537"/>
    <col min="13067" max="13067" width="5.54296875" style="1537" bestFit="1" customWidth="1"/>
    <col min="13068" max="13072" width="9.1796875" style="1537"/>
    <col min="13073" max="13073" width="11.26953125" style="1537" bestFit="1" customWidth="1"/>
    <col min="13074" max="13312" width="9.1796875" style="1537"/>
    <col min="13313" max="13313" width="9" style="1537" customWidth="1"/>
    <col min="13314" max="13314" width="10.453125" style="1537" customWidth="1"/>
    <col min="13315" max="13315" width="43.7265625" style="1537" customWidth="1"/>
    <col min="13316" max="13316" width="8.26953125" style="1537" customWidth="1"/>
    <col min="13317" max="13317" width="10.54296875" style="1537" customWidth="1"/>
    <col min="13318" max="13318" width="11.7265625" style="1537" customWidth="1"/>
    <col min="13319" max="13319" width="15.7265625" style="1537" customWidth="1"/>
    <col min="13320" max="13322" width="9.1796875" style="1537"/>
    <col min="13323" max="13323" width="5.54296875" style="1537" bestFit="1" customWidth="1"/>
    <col min="13324" max="13328" width="9.1796875" style="1537"/>
    <col min="13329" max="13329" width="11.26953125" style="1537" bestFit="1" customWidth="1"/>
    <col min="13330" max="13568" width="9.1796875" style="1537"/>
    <col min="13569" max="13569" width="9" style="1537" customWidth="1"/>
    <col min="13570" max="13570" width="10.453125" style="1537" customWidth="1"/>
    <col min="13571" max="13571" width="43.7265625" style="1537" customWidth="1"/>
    <col min="13572" max="13572" width="8.26953125" style="1537" customWidth="1"/>
    <col min="13573" max="13573" width="10.54296875" style="1537" customWidth="1"/>
    <col min="13574" max="13574" width="11.7265625" style="1537" customWidth="1"/>
    <col min="13575" max="13575" width="15.7265625" style="1537" customWidth="1"/>
    <col min="13576" max="13578" width="9.1796875" style="1537"/>
    <col min="13579" max="13579" width="5.54296875" style="1537" bestFit="1" customWidth="1"/>
    <col min="13580" max="13584" width="9.1796875" style="1537"/>
    <col min="13585" max="13585" width="11.26953125" style="1537" bestFit="1" customWidth="1"/>
    <col min="13586" max="13824" width="9.1796875" style="1537"/>
    <col min="13825" max="13825" width="9" style="1537" customWidth="1"/>
    <col min="13826" max="13826" width="10.453125" style="1537" customWidth="1"/>
    <col min="13827" max="13827" width="43.7265625" style="1537" customWidth="1"/>
    <col min="13828" max="13828" width="8.26953125" style="1537" customWidth="1"/>
    <col min="13829" max="13829" width="10.54296875" style="1537" customWidth="1"/>
    <col min="13830" max="13830" width="11.7265625" style="1537" customWidth="1"/>
    <col min="13831" max="13831" width="15.7265625" style="1537" customWidth="1"/>
    <col min="13832" max="13834" width="9.1796875" style="1537"/>
    <col min="13835" max="13835" width="5.54296875" style="1537" bestFit="1" customWidth="1"/>
    <col min="13836" max="13840" width="9.1796875" style="1537"/>
    <col min="13841" max="13841" width="11.26953125" style="1537" bestFit="1" customWidth="1"/>
    <col min="13842" max="14080" width="9.1796875" style="1537"/>
    <col min="14081" max="14081" width="9" style="1537" customWidth="1"/>
    <col min="14082" max="14082" width="10.453125" style="1537" customWidth="1"/>
    <col min="14083" max="14083" width="43.7265625" style="1537" customWidth="1"/>
    <col min="14084" max="14084" width="8.26953125" style="1537" customWidth="1"/>
    <col min="14085" max="14085" width="10.54296875" style="1537" customWidth="1"/>
    <col min="14086" max="14086" width="11.7265625" style="1537" customWidth="1"/>
    <col min="14087" max="14087" width="15.7265625" style="1537" customWidth="1"/>
    <col min="14088" max="14090" width="9.1796875" style="1537"/>
    <col min="14091" max="14091" width="5.54296875" style="1537" bestFit="1" customWidth="1"/>
    <col min="14092" max="14096" width="9.1796875" style="1537"/>
    <col min="14097" max="14097" width="11.26953125" style="1537" bestFit="1" customWidth="1"/>
    <col min="14098" max="14336" width="9.1796875" style="1537"/>
    <col min="14337" max="14337" width="9" style="1537" customWidth="1"/>
    <col min="14338" max="14338" width="10.453125" style="1537" customWidth="1"/>
    <col min="14339" max="14339" width="43.7265625" style="1537" customWidth="1"/>
    <col min="14340" max="14340" width="8.26953125" style="1537" customWidth="1"/>
    <col min="14341" max="14341" width="10.54296875" style="1537" customWidth="1"/>
    <col min="14342" max="14342" width="11.7265625" style="1537" customWidth="1"/>
    <col min="14343" max="14343" width="15.7265625" style="1537" customWidth="1"/>
    <col min="14344" max="14346" width="9.1796875" style="1537"/>
    <col min="14347" max="14347" width="5.54296875" style="1537" bestFit="1" customWidth="1"/>
    <col min="14348" max="14352" width="9.1796875" style="1537"/>
    <col min="14353" max="14353" width="11.26953125" style="1537" bestFit="1" customWidth="1"/>
    <col min="14354" max="14592" width="9.1796875" style="1537"/>
    <col min="14593" max="14593" width="9" style="1537" customWidth="1"/>
    <col min="14594" max="14594" width="10.453125" style="1537" customWidth="1"/>
    <col min="14595" max="14595" width="43.7265625" style="1537" customWidth="1"/>
    <col min="14596" max="14596" width="8.26953125" style="1537" customWidth="1"/>
    <col min="14597" max="14597" width="10.54296875" style="1537" customWidth="1"/>
    <col min="14598" max="14598" width="11.7265625" style="1537" customWidth="1"/>
    <col min="14599" max="14599" width="15.7265625" style="1537" customWidth="1"/>
    <col min="14600" max="14602" width="9.1796875" style="1537"/>
    <col min="14603" max="14603" width="5.54296875" style="1537" bestFit="1" customWidth="1"/>
    <col min="14604" max="14608" width="9.1796875" style="1537"/>
    <col min="14609" max="14609" width="11.26953125" style="1537" bestFit="1" customWidth="1"/>
    <col min="14610" max="14848" width="9.1796875" style="1537"/>
    <col min="14849" max="14849" width="9" style="1537" customWidth="1"/>
    <col min="14850" max="14850" width="10.453125" style="1537" customWidth="1"/>
    <col min="14851" max="14851" width="43.7265625" style="1537" customWidth="1"/>
    <col min="14852" max="14852" width="8.26953125" style="1537" customWidth="1"/>
    <col min="14853" max="14853" width="10.54296875" style="1537" customWidth="1"/>
    <col min="14854" max="14854" width="11.7265625" style="1537" customWidth="1"/>
    <col min="14855" max="14855" width="15.7265625" style="1537" customWidth="1"/>
    <col min="14856" max="14858" width="9.1796875" style="1537"/>
    <col min="14859" max="14859" width="5.54296875" style="1537" bestFit="1" customWidth="1"/>
    <col min="14860" max="14864" width="9.1796875" style="1537"/>
    <col min="14865" max="14865" width="11.26953125" style="1537" bestFit="1" customWidth="1"/>
    <col min="14866" max="15104" width="9.1796875" style="1537"/>
    <col min="15105" max="15105" width="9" style="1537" customWidth="1"/>
    <col min="15106" max="15106" width="10.453125" style="1537" customWidth="1"/>
    <col min="15107" max="15107" width="43.7265625" style="1537" customWidth="1"/>
    <col min="15108" max="15108" width="8.26953125" style="1537" customWidth="1"/>
    <col min="15109" max="15109" width="10.54296875" style="1537" customWidth="1"/>
    <col min="15110" max="15110" width="11.7265625" style="1537" customWidth="1"/>
    <col min="15111" max="15111" width="15.7265625" style="1537" customWidth="1"/>
    <col min="15112" max="15114" width="9.1796875" style="1537"/>
    <col min="15115" max="15115" width="5.54296875" style="1537" bestFit="1" customWidth="1"/>
    <col min="15116" max="15120" width="9.1796875" style="1537"/>
    <col min="15121" max="15121" width="11.26953125" style="1537" bestFit="1" customWidth="1"/>
    <col min="15122" max="15360" width="9.1796875" style="1537"/>
    <col min="15361" max="15361" width="9" style="1537" customWidth="1"/>
    <col min="15362" max="15362" width="10.453125" style="1537" customWidth="1"/>
    <col min="15363" max="15363" width="43.7265625" style="1537" customWidth="1"/>
    <col min="15364" max="15364" width="8.26953125" style="1537" customWidth="1"/>
    <col min="15365" max="15365" width="10.54296875" style="1537" customWidth="1"/>
    <col min="15366" max="15366" width="11.7265625" style="1537" customWidth="1"/>
    <col min="15367" max="15367" width="15.7265625" style="1537" customWidth="1"/>
    <col min="15368" max="15370" width="9.1796875" style="1537"/>
    <col min="15371" max="15371" width="5.54296875" style="1537" bestFit="1" customWidth="1"/>
    <col min="15372" max="15376" width="9.1796875" style="1537"/>
    <col min="15377" max="15377" width="11.26953125" style="1537" bestFit="1" customWidth="1"/>
    <col min="15378" max="15616" width="9.1796875" style="1537"/>
    <col min="15617" max="15617" width="9" style="1537" customWidth="1"/>
    <col min="15618" max="15618" width="10.453125" style="1537" customWidth="1"/>
    <col min="15619" max="15619" width="43.7265625" style="1537" customWidth="1"/>
    <col min="15620" max="15620" width="8.26953125" style="1537" customWidth="1"/>
    <col min="15621" max="15621" width="10.54296875" style="1537" customWidth="1"/>
    <col min="15622" max="15622" width="11.7265625" style="1537" customWidth="1"/>
    <col min="15623" max="15623" width="15.7265625" style="1537" customWidth="1"/>
    <col min="15624" max="15626" width="9.1796875" style="1537"/>
    <col min="15627" max="15627" width="5.54296875" style="1537" bestFit="1" customWidth="1"/>
    <col min="15628" max="15632" width="9.1796875" style="1537"/>
    <col min="15633" max="15633" width="11.26953125" style="1537" bestFit="1" customWidth="1"/>
    <col min="15634" max="15872" width="9.1796875" style="1537"/>
    <col min="15873" max="15873" width="9" style="1537" customWidth="1"/>
    <col min="15874" max="15874" width="10.453125" style="1537" customWidth="1"/>
    <col min="15875" max="15875" width="43.7265625" style="1537" customWidth="1"/>
    <col min="15876" max="15876" width="8.26953125" style="1537" customWidth="1"/>
    <col min="15877" max="15877" width="10.54296875" style="1537" customWidth="1"/>
    <col min="15878" max="15878" width="11.7265625" style="1537" customWidth="1"/>
    <col min="15879" max="15879" width="15.7265625" style="1537" customWidth="1"/>
    <col min="15880" max="15882" width="9.1796875" style="1537"/>
    <col min="15883" max="15883" width="5.54296875" style="1537" bestFit="1" customWidth="1"/>
    <col min="15884" max="15888" width="9.1796875" style="1537"/>
    <col min="15889" max="15889" width="11.26953125" style="1537" bestFit="1" customWidth="1"/>
    <col min="15890" max="16128" width="9.1796875" style="1537"/>
    <col min="16129" max="16129" width="9" style="1537" customWidth="1"/>
    <col min="16130" max="16130" width="10.453125" style="1537" customWidth="1"/>
    <col min="16131" max="16131" width="43.7265625" style="1537" customWidth="1"/>
    <col min="16132" max="16132" width="8.26953125" style="1537" customWidth="1"/>
    <col min="16133" max="16133" width="10.54296875" style="1537" customWidth="1"/>
    <col min="16134" max="16134" width="11.7265625" style="1537" customWidth="1"/>
    <col min="16135" max="16135" width="15.7265625" style="1537" customWidth="1"/>
    <col min="16136" max="16138" width="9.1796875" style="1537"/>
    <col min="16139" max="16139" width="5.54296875" style="1537" bestFit="1" customWidth="1"/>
    <col min="16140" max="16144" width="9.1796875" style="1537"/>
    <col min="16145" max="16145" width="11.26953125" style="1537" bestFit="1" customWidth="1"/>
    <col min="16146" max="16384" width="9.1796875" style="1537"/>
  </cols>
  <sheetData>
    <row r="1" spans="1:12" x14ac:dyDescent="0.25">
      <c r="A1" s="1503"/>
      <c r="B1" s="1504"/>
      <c r="C1" s="1505"/>
      <c r="D1" s="1504"/>
      <c r="E1" s="1503"/>
      <c r="F1" s="1506"/>
      <c r="G1" s="330" t="str">
        <f>'[6]Sch 1 WP 3B P&amp;Gs'!G1</f>
        <v>ZB Sludge Pipeline</v>
      </c>
      <c r="I1" s="1508"/>
      <c r="J1" s="1508"/>
      <c r="K1" s="1508"/>
      <c r="L1" s="1508"/>
    </row>
    <row r="2" spans="1:12" x14ac:dyDescent="0.25">
      <c r="A2" s="1933" t="s">
        <v>36</v>
      </c>
      <c r="B2" s="1504"/>
      <c r="C2" s="1406" t="str">
        <f>'Sch 4 WP 3B Automation'!C2</f>
        <v>RW10397155/22</v>
      </c>
      <c r="D2" s="1504"/>
      <c r="E2" s="1506"/>
      <c r="F2" s="1506"/>
      <c r="G2" s="1510" t="s">
        <v>1902</v>
      </c>
      <c r="I2" s="2084"/>
      <c r="J2" s="2084"/>
      <c r="K2" s="2084"/>
      <c r="L2" s="1511"/>
    </row>
    <row r="3" spans="1:12" x14ac:dyDescent="0.25">
      <c r="A3" s="1933" t="s">
        <v>37</v>
      </c>
      <c r="B3" s="1504"/>
      <c r="C3" s="2085" t="str">
        <f>'Sch 5 WP 3B Civil'!C3:F6</f>
        <v>DESIGN, MANUFACTURE, SUPPLY, DELIVERY, INSTALLATION, TEST, COMMISSION AND MAINTAIN PIPE LAYING AND CIVIL WORKS FOR THE CONSTRUCTION OF 750m, 694mm ID (8mm THICK) SLUDGE STEEL PIPELINE FROM CENTRAL SLUDGE NO. 2 TO THE CROSS CONNECTION CHAMBER (SL2 PIPELINE)</v>
      </c>
      <c r="D3" s="2086"/>
      <c r="E3" s="2087"/>
      <c r="F3" s="1506"/>
      <c r="G3" s="1185">
        <f>'[6]Sch 1 WP 3B P&amp;Gs'!G3</f>
        <v>44470</v>
      </c>
      <c r="I3" s="2084"/>
      <c r="J3" s="2084"/>
      <c r="K3" s="2084"/>
      <c r="L3" s="1508"/>
    </row>
    <row r="4" spans="1:12" x14ac:dyDescent="0.25">
      <c r="A4" s="1503"/>
      <c r="B4" s="1504"/>
      <c r="C4" s="2088"/>
      <c r="D4" s="2061"/>
      <c r="E4" s="2089"/>
      <c r="F4" s="1506"/>
      <c r="G4" s="1185"/>
      <c r="I4" s="1856"/>
      <c r="J4" s="1856"/>
      <c r="K4" s="1856"/>
      <c r="L4" s="1508"/>
    </row>
    <row r="5" spans="1:12" x14ac:dyDescent="0.25">
      <c r="A5" s="1503"/>
      <c r="B5" s="1504"/>
      <c r="C5" s="2088"/>
      <c r="D5" s="2061"/>
      <c r="E5" s="2089"/>
      <c r="F5" s="1506"/>
      <c r="G5" s="1185"/>
      <c r="I5" s="1856"/>
      <c r="J5" s="1856"/>
      <c r="K5" s="1856"/>
      <c r="L5" s="1508"/>
    </row>
    <row r="6" spans="1:12" ht="45" customHeight="1" x14ac:dyDescent="0.25">
      <c r="A6" s="1512"/>
      <c r="B6" s="1513"/>
      <c r="C6" s="2090"/>
      <c r="D6" s="2091"/>
      <c r="E6" s="2092"/>
      <c r="F6" s="1514"/>
      <c r="G6" s="211"/>
      <c r="H6" s="1515"/>
      <c r="I6" s="2084"/>
      <c r="J6" s="2084"/>
      <c r="K6" s="2084"/>
      <c r="L6" s="1508"/>
    </row>
    <row r="7" spans="1:12" ht="13" x14ac:dyDescent="0.25">
      <c r="A7" s="1512"/>
      <c r="B7" s="1513"/>
      <c r="C7" s="1854"/>
      <c r="D7" s="1854"/>
      <c r="E7" s="1854"/>
      <c r="F7" s="1514"/>
      <c r="G7" s="211"/>
      <c r="H7" s="1515"/>
      <c r="I7" s="1856"/>
      <c r="J7" s="1856"/>
      <c r="K7" s="1856"/>
      <c r="L7" s="1508"/>
    </row>
    <row r="8" spans="1:12" ht="13.5" customHeight="1" x14ac:dyDescent="0.25">
      <c r="A8" s="1512"/>
      <c r="B8" s="1513"/>
      <c r="C8" s="1516" t="s">
        <v>1903</v>
      </c>
      <c r="D8" s="1513"/>
      <c r="E8" s="1513"/>
      <c r="F8" s="1514"/>
      <c r="G8" s="211"/>
      <c r="H8" s="1515"/>
    </row>
    <row r="9" spans="1:12" x14ac:dyDescent="0.25">
      <c r="A9" s="1931" t="s">
        <v>80</v>
      </c>
      <c r="B9" s="100" t="s">
        <v>44</v>
      </c>
      <c r="C9" s="1517" t="s">
        <v>43</v>
      </c>
      <c r="D9" s="100" t="s">
        <v>45</v>
      </c>
      <c r="E9" s="100" t="s">
        <v>46</v>
      </c>
      <c r="F9" s="231" t="s">
        <v>47</v>
      </c>
      <c r="G9" s="1518" t="s">
        <v>48</v>
      </c>
      <c r="H9" s="1515"/>
    </row>
    <row r="10" spans="1:12" x14ac:dyDescent="0.25">
      <c r="A10" s="1932" t="s">
        <v>82</v>
      </c>
      <c r="B10" s="1488" t="s">
        <v>49</v>
      </c>
      <c r="C10" s="1517"/>
      <c r="D10" s="1488"/>
      <c r="E10" s="1488"/>
      <c r="F10" s="1490"/>
      <c r="G10" s="603"/>
      <c r="H10" s="1515"/>
    </row>
    <row r="11" spans="1:12" ht="13" x14ac:dyDescent="0.25">
      <c r="A11" s="1519" t="s">
        <v>1904</v>
      </c>
      <c r="B11" s="1519">
        <v>2</v>
      </c>
      <c r="C11" s="1520" t="s">
        <v>1905</v>
      </c>
      <c r="D11" s="1521"/>
      <c r="E11" s="1521"/>
      <c r="F11" s="1522"/>
      <c r="G11" s="1523"/>
      <c r="H11" s="1515"/>
    </row>
    <row r="12" spans="1:12" ht="65" x14ac:dyDescent="0.25">
      <c r="A12" s="1519"/>
      <c r="B12" s="1519"/>
      <c r="C12" s="1520" t="s">
        <v>1906</v>
      </c>
      <c r="D12" s="1521"/>
      <c r="E12" s="1521"/>
      <c r="F12" s="1522"/>
      <c r="G12" s="1523"/>
      <c r="H12" s="1515"/>
    </row>
    <row r="13" spans="1:12" ht="25" x14ac:dyDescent="0.25">
      <c r="A13" s="1519" t="s">
        <v>1907</v>
      </c>
      <c r="B13" s="1519"/>
      <c r="C13" s="1524" t="s">
        <v>1908</v>
      </c>
      <c r="D13" s="1521">
        <v>3</v>
      </c>
      <c r="E13" s="1521" t="s">
        <v>1909</v>
      </c>
      <c r="F13" s="1522"/>
      <c r="G13" s="1523"/>
      <c r="H13" s="1515"/>
    </row>
    <row r="14" spans="1:12" ht="25" x14ac:dyDescent="0.25">
      <c r="A14" s="1519" t="s">
        <v>1910</v>
      </c>
      <c r="B14" s="1519"/>
      <c r="C14" s="1524" t="s">
        <v>1911</v>
      </c>
      <c r="D14" s="1521">
        <v>1</v>
      </c>
      <c r="E14" s="1521" t="s">
        <v>54</v>
      </c>
      <c r="F14" s="1522"/>
      <c r="G14" s="1523"/>
      <c r="H14" s="1515"/>
    </row>
    <row r="15" spans="1:12" ht="25" x14ac:dyDescent="0.25">
      <c r="A15" s="1525" t="s">
        <v>1576</v>
      </c>
      <c r="B15" s="1519"/>
      <c r="C15" s="1524" t="s">
        <v>1912</v>
      </c>
      <c r="D15" s="1521">
        <v>1</v>
      </c>
      <c r="E15" s="1521" t="s">
        <v>54</v>
      </c>
      <c r="F15" s="1522"/>
      <c r="G15" s="1523"/>
      <c r="H15" s="1515"/>
    </row>
    <row r="16" spans="1:12" ht="37.5" x14ac:dyDescent="0.25">
      <c r="A16" s="1519" t="s">
        <v>1913</v>
      </c>
      <c r="B16" s="1525"/>
      <c r="C16" s="1524" t="s">
        <v>1914</v>
      </c>
      <c r="D16" s="1521">
        <v>1</v>
      </c>
      <c r="E16" s="1521" t="s">
        <v>54</v>
      </c>
      <c r="F16" s="1522"/>
      <c r="G16" s="1523"/>
      <c r="H16" s="1515"/>
    </row>
    <row r="17" spans="1:8" ht="13" x14ac:dyDescent="0.25">
      <c r="A17" s="1519" t="s">
        <v>1915</v>
      </c>
      <c r="B17" s="1519"/>
      <c r="C17" s="1524" t="s">
        <v>1916</v>
      </c>
      <c r="D17" s="1521">
        <v>1</v>
      </c>
      <c r="E17" s="1521" t="s">
        <v>54</v>
      </c>
      <c r="F17" s="1522"/>
      <c r="G17" s="1523"/>
      <c r="H17" s="1515"/>
    </row>
    <row r="18" spans="1:8" ht="50" x14ac:dyDescent="0.25">
      <c r="A18" s="1519" t="s">
        <v>1917</v>
      </c>
      <c r="B18" s="1519"/>
      <c r="C18" s="1524" t="s">
        <v>1918</v>
      </c>
      <c r="D18" s="1521">
        <v>1</v>
      </c>
      <c r="E18" s="1521" t="s">
        <v>54</v>
      </c>
      <c r="F18" s="1522"/>
      <c r="G18" s="1523"/>
      <c r="H18" s="1515"/>
    </row>
    <row r="19" spans="1:8" ht="37.5" x14ac:dyDescent="0.25">
      <c r="A19" s="1519" t="s">
        <v>1919</v>
      </c>
      <c r="B19" s="1519"/>
      <c r="C19" s="1524" t="s">
        <v>1920</v>
      </c>
      <c r="D19" s="1521">
        <v>1</v>
      </c>
      <c r="E19" s="1521" t="s">
        <v>54</v>
      </c>
      <c r="F19" s="1522"/>
      <c r="G19" s="1523"/>
      <c r="H19" s="1515"/>
    </row>
    <row r="20" spans="1:8" ht="25" x14ac:dyDescent="0.25">
      <c r="A20" s="1519" t="s">
        <v>1921</v>
      </c>
      <c r="B20" s="1519"/>
      <c r="C20" s="1524" t="s">
        <v>1922</v>
      </c>
      <c r="D20" s="1521">
        <v>1</v>
      </c>
      <c r="E20" s="1521" t="s">
        <v>54</v>
      </c>
      <c r="F20" s="1522"/>
      <c r="G20" s="1523"/>
      <c r="H20" s="1515"/>
    </row>
    <row r="21" spans="1:8" ht="37.5" x14ac:dyDescent="0.25">
      <c r="A21" s="1519" t="s">
        <v>1923</v>
      </c>
      <c r="B21" s="1519"/>
      <c r="C21" s="1524" t="s">
        <v>1924</v>
      </c>
      <c r="D21" s="1521">
        <v>1</v>
      </c>
      <c r="E21" s="1521" t="s">
        <v>54</v>
      </c>
      <c r="F21" s="1522"/>
      <c r="G21" s="1523"/>
      <c r="H21" s="1515"/>
    </row>
    <row r="22" spans="1:8" ht="25" x14ac:dyDescent="0.25">
      <c r="A22" s="1519" t="s">
        <v>1925</v>
      </c>
      <c r="B22" s="1519"/>
      <c r="C22" s="1524" t="s">
        <v>2721</v>
      </c>
      <c r="D22" s="1521">
        <v>4</v>
      </c>
      <c r="E22" s="1524" t="s">
        <v>1909</v>
      </c>
      <c r="F22" s="1522"/>
      <c r="G22" s="1523"/>
      <c r="H22" s="1515"/>
    </row>
    <row r="23" spans="1:8" ht="13" x14ac:dyDescent="0.25">
      <c r="A23" s="1526" t="s">
        <v>2722</v>
      </c>
      <c r="B23" s="1519"/>
      <c r="C23" s="1524" t="s">
        <v>1926</v>
      </c>
      <c r="D23" s="1524">
        <v>1</v>
      </c>
      <c r="E23" s="1524" t="s">
        <v>54</v>
      </c>
      <c r="F23" s="1522"/>
      <c r="G23" s="1523"/>
      <c r="H23" s="1515"/>
    </row>
    <row r="24" spans="1:8" s="1509" customFormat="1" ht="13" x14ac:dyDescent="0.25">
      <c r="A24" s="1519"/>
      <c r="B24" s="1519"/>
      <c r="C24" s="1524"/>
      <c r="D24" s="1524"/>
      <c r="E24" s="1524"/>
      <c r="F24" s="1522"/>
      <c r="G24" s="1523"/>
      <c r="H24" s="1515"/>
    </row>
    <row r="25" spans="1:8" s="1509" customFormat="1" ht="13" x14ac:dyDescent="0.25">
      <c r="A25" s="1519">
        <v>6.2</v>
      </c>
      <c r="B25" s="1519">
        <v>4</v>
      </c>
      <c r="C25" s="1520" t="s">
        <v>1927</v>
      </c>
      <c r="D25" s="1521"/>
      <c r="E25" s="1521"/>
      <c r="F25" s="1522"/>
      <c r="G25" s="1523"/>
      <c r="H25" s="1515"/>
    </row>
    <row r="26" spans="1:8" s="1509" customFormat="1" ht="13" x14ac:dyDescent="0.25">
      <c r="A26" s="1519" t="s">
        <v>1928</v>
      </c>
      <c r="B26" s="1519"/>
      <c r="C26" s="1520" t="s">
        <v>1929</v>
      </c>
      <c r="D26" s="1521"/>
      <c r="E26" s="1521"/>
      <c r="F26" s="1522"/>
      <c r="G26" s="1523"/>
      <c r="H26" s="1515"/>
    </row>
    <row r="27" spans="1:8" s="1509" customFormat="1" ht="75" x14ac:dyDescent="0.25">
      <c r="A27" s="1519" t="s">
        <v>174</v>
      </c>
      <c r="B27" s="1519"/>
      <c r="C27" s="1524" t="s">
        <v>1930</v>
      </c>
      <c r="D27" s="1521">
        <v>2</v>
      </c>
      <c r="E27" s="1521" t="s">
        <v>82</v>
      </c>
      <c r="F27" s="1522"/>
      <c r="G27" s="1523"/>
      <c r="H27" s="1515"/>
    </row>
    <row r="28" spans="1:8" s="1509" customFormat="1" ht="75" x14ac:dyDescent="0.25">
      <c r="A28" s="1519" t="s">
        <v>175</v>
      </c>
      <c r="B28" s="1519"/>
      <c r="C28" s="1524" t="s">
        <v>1931</v>
      </c>
      <c r="D28" s="1521">
        <v>1</v>
      </c>
      <c r="E28" s="1521" t="s">
        <v>82</v>
      </c>
      <c r="F28" s="1522"/>
      <c r="G28" s="1523"/>
      <c r="H28" s="1515"/>
    </row>
    <row r="29" spans="1:8" s="1206" customFormat="1" x14ac:dyDescent="0.25">
      <c r="A29" s="1215"/>
      <c r="B29" s="1216"/>
      <c r="C29" s="1217"/>
      <c r="D29" s="1218"/>
      <c r="E29" s="1219"/>
      <c r="F29" s="1220"/>
      <c r="G29" s="1221"/>
      <c r="H29" s="72"/>
    </row>
    <row r="30" spans="1:8" s="1206" customFormat="1" ht="13" x14ac:dyDescent="0.25">
      <c r="A30" s="325"/>
      <c r="B30" s="370" t="s">
        <v>388</v>
      </c>
      <c r="C30" s="371"/>
      <c r="D30" s="326"/>
      <c r="E30" s="368"/>
      <c r="F30" s="372"/>
      <c r="G30" s="373"/>
      <c r="H30" s="72"/>
    </row>
    <row r="31" spans="1:8" s="1206" customFormat="1" ht="26" x14ac:dyDescent="0.25">
      <c r="A31" s="328"/>
      <c r="B31" s="375" t="s">
        <v>389</v>
      </c>
      <c r="C31" s="361"/>
      <c r="D31" s="329"/>
      <c r="E31" s="360"/>
      <c r="F31" s="351"/>
      <c r="G31" s="1222"/>
      <c r="H31" s="72"/>
    </row>
    <row r="32" spans="1:8" s="1509" customFormat="1" ht="13" x14ac:dyDescent="0.25">
      <c r="A32" s="1519"/>
      <c r="B32" s="1519"/>
      <c r="C32" s="1524"/>
      <c r="D32" s="1521"/>
      <c r="E32" s="1521"/>
      <c r="F32" s="1522"/>
      <c r="G32" s="1523"/>
      <c r="H32" s="1515"/>
    </row>
    <row r="33" spans="1:8" s="1509" customFormat="1" ht="13" x14ac:dyDescent="0.25">
      <c r="A33" s="1519">
        <v>6.3</v>
      </c>
      <c r="B33" s="1519">
        <v>5</v>
      </c>
      <c r="C33" s="1520" t="s">
        <v>1932</v>
      </c>
      <c r="D33" s="1524"/>
      <c r="E33" s="1524"/>
      <c r="F33" s="1522"/>
      <c r="G33" s="1523"/>
      <c r="H33" s="1515"/>
    </row>
    <row r="34" spans="1:8" s="1509" customFormat="1" ht="52" x14ac:dyDescent="0.25">
      <c r="A34" s="1519" t="s">
        <v>1933</v>
      </c>
      <c r="B34" s="1519"/>
      <c r="C34" s="1520" t="s">
        <v>1934</v>
      </c>
      <c r="D34" s="1521"/>
      <c r="E34" s="1521"/>
      <c r="F34" s="1522"/>
      <c r="G34" s="1523"/>
      <c r="H34" s="1515"/>
    </row>
    <row r="35" spans="1:8" s="1509" customFormat="1" ht="25" x14ac:dyDescent="0.25">
      <c r="A35" s="1519" t="s">
        <v>110</v>
      </c>
      <c r="B35" s="1519"/>
      <c r="C35" s="1524" t="s">
        <v>1935</v>
      </c>
      <c r="D35" s="1521">
        <v>2</v>
      </c>
      <c r="E35" s="1521" t="s">
        <v>82</v>
      </c>
      <c r="F35" s="1522"/>
      <c r="G35" s="1523"/>
      <c r="H35" s="1515"/>
    </row>
    <row r="36" spans="1:8" s="1509" customFormat="1" ht="25" x14ac:dyDescent="0.25">
      <c r="A36" s="1519" t="s">
        <v>271</v>
      </c>
      <c r="B36" s="1519"/>
      <c r="C36" s="1524" t="s">
        <v>1936</v>
      </c>
      <c r="D36" s="1521">
        <v>2</v>
      </c>
      <c r="E36" s="1521" t="s">
        <v>82</v>
      </c>
      <c r="F36" s="1522"/>
      <c r="G36" s="1523"/>
      <c r="H36" s="1515"/>
    </row>
    <row r="37" spans="1:8" s="1509" customFormat="1" ht="25" x14ac:dyDescent="0.25">
      <c r="A37" s="1519" t="s">
        <v>1937</v>
      </c>
      <c r="B37" s="1519"/>
      <c r="C37" s="1524" t="s">
        <v>1938</v>
      </c>
      <c r="D37" s="1521">
        <v>2</v>
      </c>
      <c r="E37" s="1521" t="s">
        <v>82</v>
      </c>
      <c r="F37" s="1522"/>
      <c r="G37" s="1523"/>
      <c r="H37" s="1515"/>
    </row>
    <row r="38" spans="1:8" s="1509" customFormat="1" ht="13" x14ac:dyDescent="0.25">
      <c r="A38" s="1519" t="s">
        <v>1939</v>
      </c>
      <c r="B38" s="1519"/>
      <c r="C38" s="1524" t="s">
        <v>1940</v>
      </c>
      <c r="D38" s="1521">
        <v>2</v>
      </c>
      <c r="E38" s="1521" t="s">
        <v>82</v>
      </c>
      <c r="F38" s="1522"/>
      <c r="G38" s="1523"/>
      <c r="H38" s="1515"/>
    </row>
    <row r="39" spans="1:8" s="1509" customFormat="1" ht="13" x14ac:dyDescent="0.25">
      <c r="A39" s="1519"/>
      <c r="B39" s="1519"/>
      <c r="C39" s="1524"/>
      <c r="D39" s="1521"/>
      <c r="E39" s="1521"/>
      <c r="F39" s="1522"/>
      <c r="G39" s="1523"/>
      <c r="H39" s="1515"/>
    </row>
    <row r="40" spans="1:8" s="1509" customFormat="1" ht="13" x14ac:dyDescent="0.25">
      <c r="A40" s="1519">
        <v>6.4</v>
      </c>
      <c r="B40" s="1519">
        <v>5</v>
      </c>
      <c r="C40" s="1520" t="s">
        <v>1941</v>
      </c>
      <c r="D40" s="1521"/>
      <c r="E40" s="1521"/>
      <c r="F40" s="1522"/>
      <c r="G40" s="1523"/>
      <c r="H40" s="1515"/>
    </row>
    <row r="41" spans="1:8" s="1509" customFormat="1" ht="52" x14ac:dyDescent="0.25">
      <c r="A41" s="1519" t="s">
        <v>1942</v>
      </c>
      <c r="B41" s="1519"/>
      <c r="C41" s="1520" t="s">
        <v>1943</v>
      </c>
      <c r="D41" s="1521"/>
      <c r="E41" s="1521"/>
      <c r="F41" s="1522"/>
      <c r="G41" s="1523"/>
      <c r="H41" s="1515"/>
    </row>
    <row r="42" spans="1:8" s="1509" customFormat="1" ht="25" x14ac:dyDescent="0.25">
      <c r="A42" s="1519" t="s">
        <v>1944</v>
      </c>
      <c r="B42" s="1519"/>
      <c r="C42" s="1524" t="s">
        <v>1935</v>
      </c>
      <c r="D42" s="1521">
        <v>1</v>
      </c>
      <c r="E42" s="1521" t="s">
        <v>82</v>
      </c>
      <c r="F42" s="1522"/>
      <c r="G42" s="1523"/>
      <c r="H42" s="1515"/>
    </row>
    <row r="43" spans="1:8" s="1509" customFormat="1" ht="25" x14ac:dyDescent="0.25">
      <c r="A43" s="1519" t="s">
        <v>1945</v>
      </c>
      <c r="B43" s="1519"/>
      <c r="C43" s="1524" t="s">
        <v>1946</v>
      </c>
      <c r="D43" s="1521">
        <v>1</v>
      </c>
      <c r="E43" s="1521" t="s">
        <v>82</v>
      </c>
      <c r="F43" s="1522"/>
      <c r="G43" s="1523"/>
      <c r="H43" s="1515"/>
    </row>
    <row r="44" spans="1:8" s="1509" customFormat="1" ht="25" x14ac:dyDescent="0.25">
      <c r="A44" s="1519" t="s">
        <v>1947</v>
      </c>
      <c r="B44" s="1519"/>
      <c r="C44" s="1524" t="s">
        <v>1948</v>
      </c>
      <c r="D44" s="1521">
        <v>1</v>
      </c>
      <c r="E44" s="1521" t="s">
        <v>82</v>
      </c>
      <c r="F44" s="1522"/>
      <c r="G44" s="1523"/>
      <c r="H44" s="1515"/>
    </row>
    <row r="45" spans="1:8" s="1509" customFormat="1" ht="25" x14ac:dyDescent="0.25">
      <c r="A45" s="1519" t="s">
        <v>1949</v>
      </c>
      <c r="B45" s="1519"/>
      <c r="C45" s="1524" t="s">
        <v>1950</v>
      </c>
      <c r="D45" s="1521">
        <v>1</v>
      </c>
      <c r="E45" s="1521" t="s">
        <v>82</v>
      </c>
      <c r="F45" s="1522"/>
      <c r="G45" s="1523"/>
      <c r="H45" s="1515"/>
    </row>
    <row r="46" spans="1:8" s="1509" customFormat="1" ht="13" x14ac:dyDescent="0.25">
      <c r="A46" s="1519"/>
      <c r="B46" s="1519"/>
      <c r="C46" s="1524"/>
      <c r="D46" s="1521"/>
      <c r="E46" s="1521"/>
      <c r="F46" s="1522"/>
      <c r="G46" s="1523"/>
      <c r="H46" s="1515"/>
    </row>
    <row r="47" spans="1:8" s="1509" customFormat="1" ht="13" x14ac:dyDescent="0.25">
      <c r="A47" s="1519">
        <v>6.5</v>
      </c>
      <c r="B47" s="1519">
        <v>8</v>
      </c>
      <c r="C47" s="1520" t="s">
        <v>1951</v>
      </c>
      <c r="D47" s="1521"/>
      <c r="E47" s="1521"/>
      <c r="F47" s="1522"/>
      <c r="G47" s="1523"/>
      <c r="H47" s="1515"/>
    </row>
    <row r="48" spans="1:8" s="1509" customFormat="1" ht="37.5" x14ac:dyDescent="0.25">
      <c r="A48" s="1519" t="s">
        <v>1952</v>
      </c>
      <c r="B48" s="1519"/>
      <c r="C48" s="1524" t="s">
        <v>1953</v>
      </c>
      <c r="D48" s="1519">
        <v>11</v>
      </c>
      <c r="E48" s="1521" t="s">
        <v>82</v>
      </c>
      <c r="F48" s="1522"/>
      <c r="G48" s="1523"/>
      <c r="H48" s="1515"/>
    </row>
    <row r="49" spans="1:8" s="1509" customFormat="1" ht="25" x14ac:dyDescent="0.25">
      <c r="A49" s="1519" t="s">
        <v>1954</v>
      </c>
      <c r="B49" s="1519"/>
      <c r="C49" s="1524" t="s">
        <v>1955</v>
      </c>
      <c r="D49" s="1519">
        <v>11</v>
      </c>
      <c r="E49" s="1521" t="s">
        <v>82</v>
      </c>
      <c r="F49" s="1522"/>
      <c r="G49" s="1523"/>
      <c r="H49" s="1515"/>
    </row>
    <row r="50" spans="1:8" s="1509" customFormat="1" ht="25" x14ac:dyDescent="0.25">
      <c r="A50" s="1519" t="s">
        <v>1956</v>
      </c>
      <c r="B50" s="1519"/>
      <c r="C50" s="1524" t="s">
        <v>1957</v>
      </c>
      <c r="D50" s="1519">
        <v>11</v>
      </c>
      <c r="E50" s="1521" t="s">
        <v>82</v>
      </c>
      <c r="F50" s="1522"/>
      <c r="G50" s="1523"/>
      <c r="H50" s="1515"/>
    </row>
    <row r="51" spans="1:8" s="1509" customFormat="1" ht="13" x14ac:dyDescent="0.25">
      <c r="A51" s="1519" t="s">
        <v>1958</v>
      </c>
      <c r="B51" s="1519"/>
      <c r="C51" s="1524" t="s">
        <v>1959</v>
      </c>
      <c r="D51" s="1519">
        <v>11</v>
      </c>
      <c r="E51" s="1521" t="s">
        <v>82</v>
      </c>
      <c r="F51" s="1522"/>
      <c r="G51" s="1523"/>
      <c r="H51" s="1515"/>
    </row>
    <row r="52" spans="1:8" s="1509" customFormat="1" ht="25" x14ac:dyDescent="0.25">
      <c r="A52" s="1519" t="s">
        <v>1960</v>
      </c>
      <c r="B52" s="1519"/>
      <c r="C52" s="1524" t="s">
        <v>1961</v>
      </c>
      <c r="D52" s="1519">
        <v>11</v>
      </c>
      <c r="E52" s="1521" t="s">
        <v>82</v>
      </c>
      <c r="F52" s="1522"/>
      <c r="G52" s="1523"/>
      <c r="H52" s="1515"/>
    </row>
    <row r="53" spans="1:8" s="1509" customFormat="1" ht="13" x14ac:dyDescent="0.25">
      <c r="A53" s="1519"/>
      <c r="B53" s="1519"/>
      <c r="C53" s="1524"/>
      <c r="D53" s="1519"/>
      <c r="E53" s="1521"/>
      <c r="F53" s="1522"/>
      <c r="G53" s="1523"/>
      <c r="H53" s="1515"/>
    </row>
    <row r="54" spans="1:8" s="1509" customFormat="1" ht="13" x14ac:dyDescent="0.25">
      <c r="A54" s="1519">
        <v>6.6</v>
      </c>
      <c r="B54" s="1519">
        <v>6</v>
      </c>
      <c r="C54" s="1520" t="s">
        <v>1962</v>
      </c>
      <c r="D54" s="1521"/>
      <c r="E54" s="1521"/>
      <c r="F54" s="1522"/>
      <c r="G54" s="1523"/>
      <c r="H54" s="1515"/>
    </row>
    <row r="55" spans="1:8" s="1509" customFormat="1" ht="37.5" x14ac:dyDescent="0.25">
      <c r="A55" s="1519" t="s">
        <v>1963</v>
      </c>
      <c r="B55" s="1519"/>
      <c r="C55" s="1524" t="s">
        <v>1953</v>
      </c>
      <c r="D55" s="1519">
        <v>4</v>
      </c>
      <c r="E55" s="1521" t="s">
        <v>82</v>
      </c>
      <c r="F55" s="1522"/>
      <c r="G55" s="1523"/>
      <c r="H55" s="1515"/>
    </row>
    <row r="56" spans="1:8" s="1509" customFormat="1" ht="25" x14ac:dyDescent="0.25">
      <c r="A56" s="1519" t="s">
        <v>1964</v>
      </c>
      <c r="B56" s="1519"/>
      <c r="C56" s="1524" t="s">
        <v>1955</v>
      </c>
      <c r="D56" s="1519">
        <v>4</v>
      </c>
      <c r="E56" s="1521" t="s">
        <v>82</v>
      </c>
      <c r="F56" s="1522"/>
      <c r="G56" s="1523"/>
      <c r="H56" s="1515"/>
    </row>
    <row r="57" spans="1:8" s="1509" customFormat="1" ht="25" x14ac:dyDescent="0.25">
      <c r="A57" s="1519" t="s">
        <v>1965</v>
      </c>
      <c r="B57" s="1519"/>
      <c r="C57" s="1524" t="s">
        <v>1957</v>
      </c>
      <c r="D57" s="1519">
        <v>4</v>
      </c>
      <c r="E57" s="1521" t="s">
        <v>82</v>
      </c>
      <c r="F57" s="1522"/>
      <c r="G57" s="1523"/>
      <c r="H57" s="1515"/>
    </row>
    <row r="58" spans="1:8" s="1509" customFormat="1" ht="13" x14ac:dyDescent="0.25">
      <c r="A58" s="1519" t="s">
        <v>1966</v>
      </c>
      <c r="B58" s="1519"/>
      <c r="C58" s="1524" t="s">
        <v>1959</v>
      </c>
      <c r="D58" s="1519">
        <v>4</v>
      </c>
      <c r="E58" s="1521" t="s">
        <v>82</v>
      </c>
      <c r="F58" s="1522"/>
      <c r="G58" s="1523"/>
      <c r="H58" s="1515"/>
    </row>
    <row r="59" spans="1:8" s="1509" customFormat="1" ht="25" x14ac:dyDescent="0.25">
      <c r="A59" s="1519" t="s">
        <v>1967</v>
      </c>
      <c r="B59" s="1519"/>
      <c r="C59" s="1524" t="s">
        <v>1961</v>
      </c>
      <c r="D59" s="1519">
        <v>4</v>
      </c>
      <c r="E59" s="1521" t="s">
        <v>82</v>
      </c>
      <c r="F59" s="1522"/>
      <c r="G59" s="1523"/>
      <c r="H59" s="1515"/>
    </row>
    <row r="60" spans="1:8" s="1206" customFormat="1" x14ac:dyDescent="0.25">
      <c r="A60" s="1215"/>
      <c r="B60" s="1216"/>
      <c r="C60" s="1217"/>
      <c r="D60" s="1218"/>
      <c r="E60" s="1219"/>
      <c r="F60" s="1220"/>
      <c r="G60" s="1221"/>
      <c r="H60" s="72"/>
    </row>
    <row r="61" spans="1:8" s="1206" customFormat="1" ht="13" x14ac:dyDescent="0.25">
      <c r="A61" s="325"/>
      <c r="B61" s="370" t="s">
        <v>388</v>
      </c>
      <c r="C61" s="371"/>
      <c r="D61" s="326"/>
      <c r="E61" s="368"/>
      <c r="F61" s="372"/>
      <c r="G61" s="373"/>
      <c r="H61" s="72"/>
    </row>
    <row r="62" spans="1:8" s="1206" customFormat="1" ht="26" x14ac:dyDescent="0.25">
      <c r="A62" s="328"/>
      <c r="B62" s="375" t="s">
        <v>389</v>
      </c>
      <c r="C62" s="361"/>
      <c r="D62" s="329"/>
      <c r="E62" s="360"/>
      <c r="F62" s="351"/>
      <c r="G62" s="1222"/>
      <c r="H62" s="72"/>
    </row>
    <row r="63" spans="1:8" s="1509" customFormat="1" ht="13" x14ac:dyDescent="0.25">
      <c r="A63" s="1519"/>
      <c r="B63" s="1519"/>
      <c r="C63" s="1524"/>
      <c r="D63" s="1519"/>
      <c r="E63" s="1521"/>
      <c r="F63" s="1522"/>
      <c r="G63" s="1523"/>
      <c r="H63" s="1515"/>
    </row>
    <row r="64" spans="1:8" s="1509" customFormat="1" ht="13" x14ac:dyDescent="0.25">
      <c r="A64" s="1519">
        <v>6.7</v>
      </c>
      <c r="B64" s="1519">
        <v>8</v>
      </c>
      <c r="C64" s="1526" t="s">
        <v>1968</v>
      </c>
      <c r="D64" s="1521"/>
      <c r="E64" s="1521"/>
      <c r="F64" s="1522"/>
      <c r="G64" s="1523"/>
      <c r="H64" s="1515"/>
    </row>
    <row r="65" spans="1:8" s="1509" customFormat="1" ht="13" x14ac:dyDescent="0.25">
      <c r="A65" s="1519" t="s">
        <v>1969</v>
      </c>
      <c r="B65" s="1519"/>
      <c r="C65" s="1520" t="s">
        <v>1970</v>
      </c>
      <c r="D65" s="1521"/>
      <c r="E65" s="1521"/>
      <c r="F65" s="1522"/>
      <c r="G65" s="1523"/>
      <c r="H65" s="1515"/>
    </row>
    <row r="66" spans="1:8" s="1509" customFormat="1" ht="27" x14ac:dyDescent="0.25">
      <c r="A66" s="1519" t="s">
        <v>1971</v>
      </c>
      <c r="B66" s="1519"/>
      <c r="C66" s="1524" t="s">
        <v>1972</v>
      </c>
      <c r="D66" s="1521">
        <v>1</v>
      </c>
      <c r="E66" s="1521" t="s">
        <v>196</v>
      </c>
      <c r="F66" s="1522"/>
      <c r="G66" s="1523"/>
      <c r="H66" s="1515"/>
    </row>
    <row r="67" spans="1:8" s="1509" customFormat="1" ht="27" x14ac:dyDescent="0.25">
      <c r="A67" s="1519" t="s">
        <v>1973</v>
      </c>
      <c r="B67" s="1519"/>
      <c r="C67" s="1524" t="s">
        <v>1974</v>
      </c>
      <c r="D67" s="1521">
        <v>1</v>
      </c>
      <c r="E67" s="1521" t="s">
        <v>196</v>
      </c>
      <c r="F67" s="1522"/>
      <c r="G67" s="1523"/>
      <c r="H67" s="1515"/>
    </row>
    <row r="68" spans="1:8" s="1509" customFormat="1" ht="27" x14ac:dyDescent="0.25">
      <c r="A68" s="1519" t="s">
        <v>1975</v>
      </c>
      <c r="B68" s="1519"/>
      <c r="C68" s="1524" t="s">
        <v>1976</v>
      </c>
      <c r="D68" s="1521">
        <v>1</v>
      </c>
      <c r="E68" s="1521" t="s">
        <v>196</v>
      </c>
      <c r="F68" s="1522"/>
      <c r="G68" s="1523"/>
      <c r="H68" s="1515"/>
    </row>
    <row r="69" spans="1:8" s="1509" customFormat="1" ht="27" x14ac:dyDescent="0.25">
      <c r="A69" s="1519" t="s">
        <v>1977</v>
      </c>
      <c r="B69" s="1519"/>
      <c r="C69" s="1524" t="s">
        <v>1978</v>
      </c>
      <c r="D69" s="1521">
        <v>1</v>
      </c>
      <c r="E69" s="1521" t="s">
        <v>196</v>
      </c>
      <c r="F69" s="1522"/>
      <c r="G69" s="1523"/>
      <c r="H69" s="1515"/>
    </row>
    <row r="70" spans="1:8" s="1509" customFormat="1" ht="27" x14ac:dyDescent="0.25">
      <c r="A70" s="1519" t="s">
        <v>1979</v>
      </c>
      <c r="B70" s="1519"/>
      <c r="C70" s="1524" t="s">
        <v>1980</v>
      </c>
      <c r="D70" s="1521">
        <v>1</v>
      </c>
      <c r="E70" s="1521" t="s">
        <v>196</v>
      </c>
      <c r="F70" s="1522"/>
      <c r="G70" s="1523"/>
      <c r="H70" s="1515"/>
    </row>
    <row r="71" spans="1:8" s="1509" customFormat="1" ht="27" x14ac:dyDescent="0.25">
      <c r="A71" s="1519" t="s">
        <v>1981</v>
      </c>
      <c r="B71" s="1519"/>
      <c r="C71" s="1524" t="s">
        <v>1982</v>
      </c>
      <c r="D71" s="1521">
        <v>1</v>
      </c>
      <c r="E71" s="1521" t="s">
        <v>196</v>
      </c>
      <c r="F71" s="1522"/>
      <c r="G71" s="1523"/>
      <c r="H71" s="1515"/>
    </row>
    <row r="72" spans="1:8" s="1509" customFormat="1" ht="39" x14ac:dyDescent="0.25">
      <c r="A72" s="1519" t="s">
        <v>1983</v>
      </c>
      <c r="B72" s="1519"/>
      <c r="C72" s="1520" t="s">
        <v>1984</v>
      </c>
      <c r="D72" s="1521"/>
      <c r="E72" s="1521"/>
      <c r="F72" s="1522"/>
      <c r="G72" s="1523"/>
      <c r="H72" s="1515"/>
    </row>
    <row r="73" spans="1:8" s="1509" customFormat="1" ht="27" x14ac:dyDescent="0.25">
      <c r="A73" s="1519" t="s">
        <v>1985</v>
      </c>
      <c r="B73" s="1519"/>
      <c r="C73" s="1524" t="s">
        <v>1972</v>
      </c>
      <c r="D73" s="1521">
        <v>1</v>
      </c>
      <c r="E73" s="1521" t="s">
        <v>196</v>
      </c>
      <c r="F73" s="1522"/>
      <c r="G73" s="1523"/>
      <c r="H73" s="1515"/>
    </row>
    <row r="74" spans="1:8" s="1509" customFormat="1" ht="27" x14ac:dyDescent="0.25">
      <c r="A74" s="1519" t="s">
        <v>1985</v>
      </c>
      <c r="B74" s="1519"/>
      <c r="C74" s="1524" t="s">
        <v>1974</v>
      </c>
      <c r="D74" s="1521">
        <v>1</v>
      </c>
      <c r="E74" s="1521" t="s">
        <v>196</v>
      </c>
      <c r="F74" s="1522"/>
      <c r="G74" s="1523"/>
      <c r="H74" s="1515"/>
    </row>
    <row r="75" spans="1:8" s="1509" customFormat="1" ht="27" x14ac:dyDescent="0.25">
      <c r="A75" s="1519" t="s">
        <v>1985</v>
      </c>
      <c r="B75" s="1519"/>
      <c r="C75" s="1524" t="s">
        <v>1976</v>
      </c>
      <c r="D75" s="1521">
        <v>1</v>
      </c>
      <c r="E75" s="1521" t="s">
        <v>196</v>
      </c>
      <c r="F75" s="1522"/>
      <c r="G75" s="1523"/>
      <c r="H75" s="1515"/>
    </row>
    <row r="76" spans="1:8" s="1509" customFormat="1" ht="27" x14ac:dyDescent="0.25">
      <c r="A76" s="1519" t="s">
        <v>1985</v>
      </c>
      <c r="B76" s="1519"/>
      <c r="C76" s="1524" t="s">
        <v>1978</v>
      </c>
      <c r="D76" s="1521">
        <v>1</v>
      </c>
      <c r="E76" s="1521" t="s">
        <v>196</v>
      </c>
      <c r="F76" s="1522"/>
      <c r="G76" s="1523"/>
      <c r="H76" s="1515"/>
    </row>
    <row r="77" spans="1:8" s="1509" customFormat="1" ht="27" x14ac:dyDescent="0.25">
      <c r="A77" s="1519" t="s">
        <v>1985</v>
      </c>
      <c r="B77" s="1519"/>
      <c r="C77" s="1524" t="s">
        <v>1980</v>
      </c>
      <c r="D77" s="1521">
        <v>1</v>
      </c>
      <c r="E77" s="1521" t="s">
        <v>196</v>
      </c>
      <c r="F77" s="1522"/>
      <c r="G77" s="1523"/>
      <c r="H77" s="1515"/>
    </row>
    <row r="78" spans="1:8" s="1509" customFormat="1" ht="27" x14ac:dyDescent="0.25">
      <c r="A78" s="1519" t="s">
        <v>1985</v>
      </c>
      <c r="B78" s="1519"/>
      <c r="C78" s="1524" t="s">
        <v>1982</v>
      </c>
      <c r="D78" s="1521">
        <v>1</v>
      </c>
      <c r="E78" s="1521" t="s">
        <v>196</v>
      </c>
      <c r="F78" s="1522"/>
      <c r="G78" s="1523"/>
      <c r="H78" s="1515"/>
    </row>
    <row r="79" spans="1:8" s="1509" customFormat="1" ht="13" x14ac:dyDescent="0.25">
      <c r="A79" s="1519" t="s">
        <v>1986</v>
      </c>
      <c r="B79" s="1519"/>
      <c r="C79" s="1520" t="s">
        <v>1987</v>
      </c>
      <c r="D79" s="1521"/>
      <c r="E79" s="1521"/>
      <c r="F79" s="1522"/>
      <c r="G79" s="1523"/>
      <c r="H79" s="1515"/>
    </row>
    <row r="80" spans="1:8" s="1509" customFormat="1" ht="39" x14ac:dyDescent="0.25">
      <c r="A80" s="1519" t="s">
        <v>1988</v>
      </c>
      <c r="B80" s="1519"/>
      <c r="C80" s="1520" t="s">
        <v>1989</v>
      </c>
      <c r="D80" s="1521"/>
      <c r="E80" s="1521"/>
      <c r="F80" s="1522"/>
      <c r="G80" s="1523"/>
      <c r="H80" s="1515"/>
    </row>
    <row r="81" spans="1:8" s="1509" customFormat="1" ht="27" x14ac:dyDescent="0.25">
      <c r="A81" s="1519" t="s">
        <v>1990</v>
      </c>
      <c r="B81" s="1519"/>
      <c r="C81" s="1524" t="s">
        <v>1972</v>
      </c>
      <c r="D81" s="1521">
        <v>1</v>
      </c>
      <c r="E81" s="1521" t="s">
        <v>196</v>
      </c>
      <c r="F81" s="1522"/>
      <c r="G81" s="1523"/>
      <c r="H81" s="1515"/>
    </row>
    <row r="82" spans="1:8" s="1509" customFormat="1" ht="27" x14ac:dyDescent="0.25">
      <c r="A82" s="1519" t="s">
        <v>1991</v>
      </c>
      <c r="B82" s="1519"/>
      <c r="C82" s="1524" t="s">
        <v>1974</v>
      </c>
      <c r="D82" s="1521">
        <v>1</v>
      </c>
      <c r="E82" s="1521" t="s">
        <v>196</v>
      </c>
      <c r="F82" s="1522"/>
      <c r="G82" s="1523"/>
      <c r="H82" s="1515"/>
    </row>
    <row r="83" spans="1:8" s="1509" customFormat="1" ht="27" x14ac:dyDescent="0.25">
      <c r="A83" s="1519" t="s">
        <v>1992</v>
      </c>
      <c r="B83" s="1519"/>
      <c r="C83" s="1524" t="s">
        <v>1976</v>
      </c>
      <c r="D83" s="1521">
        <v>1</v>
      </c>
      <c r="E83" s="1521" t="s">
        <v>196</v>
      </c>
      <c r="F83" s="1522"/>
      <c r="G83" s="1523"/>
      <c r="H83" s="1515"/>
    </row>
    <row r="84" spans="1:8" s="1509" customFormat="1" ht="27" x14ac:dyDescent="0.25">
      <c r="A84" s="1519" t="s">
        <v>1993</v>
      </c>
      <c r="B84" s="1519"/>
      <c r="C84" s="1524" t="s">
        <v>1978</v>
      </c>
      <c r="D84" s="1521">
        <v>1</v>
      </c>
      <c r="E84" s="1521" t="s">
        <v>196</v>
      </c>
      <c r="F84" s="1522"/>
      <c r="G84" s="1523"/>
      <c r="H84" s="1515"/>
    </row>
    <row r="85" spans="1:8" s="1509" customFormat="1" ht="27" x14ac:dyDescent="0.25">
      <c r="A85" s="1519" t="s">
        <v>1994</v>
      </c>
      <c r="B85" s="1519"/>
      <c r="C85" s="1524" t="s">
        <v>1980</v>
      </c>
      <c r="D85" s="1521">
        <v>1</v>
      </c>
      <c r="E85" s="1521" t="s">
        <v>196</v>
      </c>
      <c r="F85" s="1522"/>
      <c r="G85" s="1523"/>
      <c r="H85" s="1515"/>
    </row>
    <row r="86" spans="1:8" s="1509" customFormat="1" ht="27" x14ac:dyDescent="0.25">
      <c r="A86" s="1519" t="s">
        <v>1995</v>
      </c>
      <c r="B86" s="1519"/>
      <c r="C86" s="1524" t="s">
        <v>1982</v>
      </c>
      <c r="D86" s="1521">
        <v>1</v>
      </c>
      <c r="E86" s="1521" t="s">
        <v>196</v>
      </c>
      <c r="F86" s="1522"/>
      <c r="G86" s="1523"/>
      <c r="H86" s="1515"/>
    </row>
    <row r="87" spans="1:8" s="1206" customFormat="1" x14ac:dyDescent="0.25">
      <c r="A87" s="1215"/>
      <c r="B87" s="1216"/>
      <c r="C87" s="1217"/>
      <c r="D87" s="1218"/>
      <c r="E87" s="1219"/>
      <c r="F87" s="1220"/>
      <c r="G87" s="1221"/>
      <c r="H87" s="72"/>
    </row>
    <row r="88" spans="1:8" s="1206" customFormat="1" ht="13" x14ac:dyDescent="0.25">
      <c r="A88" s="325"/>
      <c r="B88" s="370" t="s">
        <v>388</v>
      </c>
      <c r="C88" s="371"/>
      <c r="D88" s="326"/>
      <c r="E88" s="368"/>
      <c r="F88" s="372"/>
      <c r="G88" s="373"/>
      <c r="H88" s="72"/>
    </row>
    <row r="89" spans="1:8" s="1206" customFormat="1" ht="26" x14ac:dyDescent="0.25">
      <c r="A89" s="328"/>
      <c r="B89" s="375" t="s">
        <v>389</v>
      </c>
      <c r="C89" s="361"/>
      <c r="D89" s="329"/>
      <c r="E89" s="360"/>
      <c r="F89" s="351"/>
      <c r="G89" s="1222"/>
      <c r="H89" s="72"/>
    </row>
    <row r="90" spans="1:8" s="1509" customFormat="1" ht="52" x14ac:dyDescent="0.25">
      <c r="A90" s="1519" t="s">
        <v>1996</v>
      </c>
      <c r="B90" s="1519"/>
      <c r="C90" s="1520" t="s">
        <v>1997</v>
      </c>
      <c r="D90" s="1521"/>
      <c r="E90" s="1521"/>
      <c r="F90" s="1522"/>
      <c r="G90" s="1523"/>
      <c r="H90" s="1515"/>
    </row>
    <row r="91" spans="1:8" s="1509" customFormat="1" ht="27" x14ac:dyDescent="0.25">
      <c r="A91" s="1519" t="s">
        <v>1998</v>
      </c>
      <c r="B91" s="1519"/>
      <c r="C91" s="1524" t="s">
        <v>1972</v>
      </c>
      <c r="D91" s="1521">
        <v>1</v>
      </c>
      <c r="E91" s="1521" t="s">
        <v>196</v>
      </c>
      <c r="F91" s="1522"/>
      <c r="G91" s="1523"/>
      <c r="H91" s="1515"/>
    </row>
    <row r="92" spans="1:8" s="1509" customFormat="1" ht="27" x14ac:dyDescent="0.25">
      <c r="A92" s="1519" t="s">
        <v>1999</v>
      </c>
      <c r="B92" s="1519"/>
      <c r="C92" s="1524" t="s">
        <v>1974</v>
      </c>
      <c r="D92" s="1521">
        <v>1</v>
      </c>
      <c r="E92" s="1521" t="s">
        <v>196</v>
      </c>
      <c r="F92" s="1522"/>
      <c r="G92" s="1523"/>
      <c r="H92" s="1515"/>
    </row>
    <row r="93" spans="1:8" s="1509" customFormat="1" ht="27" x14ac:dyDescent="0.25">
      <c r="A93" s="1519" t="s">
        <v>2000</v>
      </c>
      <c r="B93" s="1519"/>
      <c r="C93" s="1524" t="s">
        <v>1976</v>
      </c>
      <c r="D93" s="1521">
        <v>1</v>
      </c>
      <c r="E93" s="1521" t="s">
        <v>196</v>
      </c>
      <c r="F93" s="1522"/>
      <c r="G93" s="1523"/>
      <c r="H93" s="1515"/>
    </row>
    <row r="94" spans="1:8" s="1509" customFormat="1" ht="27" x14ac:dyDescent="0.25">
      <c r="A94" s="1519" t="s">
        <v>2001</v>
      </c>
      <c r="B94" s="1519"/>
      <c r="C94" s="1524" t="s">
        <v>1978</v>
      </c>
      <c r="D94" s="1521">
        <v>1</v>
      </c>
      <c r="E94" s="1521" t="s">
        <v>196</v>
      </c>
      <c r="F94" s="1522"/>
      <c r="G94" s="1523"/>
      <c r="H94" s="1515"/>
    </row>
    <row r="95" spans="1:8" s="1509" customFormat="1" ht="39" x14ac:dyDescent="0.25">
      <c r="A95" s="1519" t="s">
        <v>2002</v>
      </c>
      <c r="B95" s="1519"/>
      <c r="C95" s="1520" t="s">
        <v>2003</v>
      </c>
      <c r="D95" s="1521"/>
      <c r="E95" s="1521"/>
      <c r="F95" s="1522"/>
      <c r="G95" s="1523"/>
      <c r="H95" s="1515"/>
    </row>
    <row r="96" spans="1:8" s="1509" customFormat="1" ht="27" x14ac:dyDescent="0.25">
      <c r="A96" s="1519" t="s">
        <v>2004</v>
      </c>
      <c r="B96" s="1519"/>
      <c r="C96" s="1524" t="s">
        <v>1980</v>
      </c>
      <c r="D96" s="1521">
        <v>1</v>
      </c>
      <c r="E96" s="1521" t="s">
        <v>196</v>
      </c>
      <c r="F96" s="1522"/>
      <c r="G96" s="1523"/>
      <c r="H96" s="1515"/>
    </row>
    <row r="97" spans="1:8" s="1509" customFormat="1" ht="27" x14ac:dyDescent="0.25">
      <c r="A97" s="1519" t="s">
        <v>2005</v>
      </c>
      <c r="B97" s="1519"/>
      <c r="C97" s="1524" t="s">
        <v>1982</v>
      </c>
      <c r="D97" s="1521">
        <v>1</v>
      </c>
      <c r="E97" s="1521" t="s">
        <v>196</v>
      </c>
      <c r="F97" s="1522"/>
      <c r="G97" s="1523"/>
      <c r="H97" s="1515"/>
    </row>
    <row r="98" spans="1:8" s="1509" customFormat="1" ht="13" x14ac:dyDescent="0.25">
      <c r="A98" s="1519"/>
      <c r="B98" s="1519"/>
      <c r="C98" s="1524"/>
      <c r="D98" s="1521"/>
      <c r="E98" s="1521"/>
      <c r="F98" s="1522"/>
      <c r="G98" s="1523"/>
      <c r="H98" s="1515"/>
    </row>
    <row r="99" spans="1:8" s="1509" customFormat="1" ht="26" x14ac:dyDescent="0.25">
      <c r="A99" s="1519">
        <v>6.8</v>
      </c>
      <c r="B99" s="1519"/>
      <c r="C99" s="1520" t="s">
        <v>2006</v>
      </c>
      <c r="D99" s="1521"/>
      <c r="E99" s="1521"/>
      <c r="F99" s="1522"/>
      <c r="G99" s="1523"/>
      <c r="H99" s="1515"/>
    </row>
    <row r="100" spans="1:8" s="1509" customFormat="1" ht="13" x14ac:dyDescent="0.25">
      <c r="A100" s="1519" t="s">
        <v>2007</v>
      </c>
      <c r="B100" s="1519"/>
      <c r="C100" s="1520" t="s">
        <v>2008</v>
      </c>
      <c r="D100" s="1521"/>
      <c r="E100" s="1521"/>
      <c r="F100" s="1522"/>
      <c r="G100" s="1523"/>
      <c r="H100" s="1515"/>
    </row>
    <row r="101" spans="1:8" s="1509" customFormat="1" ht="50" x14ac:dyDescent="0.25">
      <c r="A101" s="1519" t="s">
        <v>2009</v>
      </c>
      <c r="B101" s="1519"/>
      <c r="C101" s="1524" t="s">
        <v>2010</v>
      </c>
      <c r="D101" s="1521">
        <v>1</v>
      </c>
      <c r="E101" s="1521" t="s">
        <v>54</v>
      </c>
      <c r="F101" s="1522"/>
      <c r="G101" s="1523"/>
      <c r="H101" s="1515"/>
    </row>
    <row r="102" spans="1:8" s="1509" customFormat="1" ht="25" x14ac:dyDescent="0.25">
      <c r="A102" s="1519" t="s">
        <v>2011</v>
      </c>
      <c r="B102" s="1519"/>
      <c r="C102" s="1524" t="s">
        <v>2012</v>
      </c>
      <c r="D102" s="1521">
        <v>1</v>
      </c>
      <c r="E102" s="1521" t="s">
        <v>54</v>
      </c>
      <c r="F102" s="1522"/>
      <c r="G102" s="1523"/>
      <c r="H102" s="1515"/>
    </row>
    <row r="103" spans="1:8" s="1509" customFormat="1" ht="13" x14ac:dyDescent="0.25">
      <c r="A103" s="1519" t="s">
        <v>2013</v>
      </c>
      <c r="B103" s="1519"/>
      <c r="C103" s="1520" t="s">
        <v>2014</v>
      </c>
      <c r="D103" s="1521"/>
      <c r="E103" s="1521"/>
      <c r="F103" s="1522"/>
      <c r="G103" s="1523"/>
      <c r="H103" s="1515"/>
    </row>
    <row r="104" spans="1:8" s="1509" customFormat="1" ht="37.5" x14ac:dyDescent="0.25">
      <c r="A104" s="1519" t="s">
        <v>2015</v>
      </c>
      <c r="B104" s="1519"/>
      <c r="C104" s="1524" t="s">
        <v>2016</v>
      </c>
      <c r="D104" s="1521">
        <v>1</v>
      </c>
      <c r="E104" s="1521" t="s">
        <v>54</v>
      </c>
      <c r="F104" s="1522"/>
      <c r="G104" s="1523"/>
      <c r="H104" s="1515"/>
    </row>
    <row r="105" spans="1:8" s="1509" customFormat="1" ht="37.5" x14ac:dyDescent="0.25">
      <c r="A105" s="1519" t="s">
        <v>2017</v>
      </c>
      <c r="B105" s="1519"/>
      <c r="C105" s="1524" t="s">
        <v>2018</v>
      </c>
      <c r="D105" s="1521">
        <v>1</v>
      </c>
      <c r="E105" s="1521" t="s">
        <v>54</v>
      </c>
      <c r="F105" s="1522"/>
      <c r="G105" s="1523"/>
      <c r="H105" s="1515"/>
    </row>
    <row r="106" spans="1:8" s="1509" customFormat="1" ht="27" customHeight="1" x14ac:dyDescent="0.25">
      <c r="A106" s="1519" t="s">
        <v>2019</v>
      </c>
      <c r="B106" s="1519"/>
      <c r="C106" s="1520" t="s">
        <v>2020</v>
      </c>
      <c r="D106" s="1521"/>
      <c r="E106" s="1527"/>
      <c r="F106" s="1522"/>
      <c r="G106" s="1523"/>
      <c r="H106" s="1515"/>
    </row>
    <row r="107" spans="1:8" s="1509" customFormat="1" ht="37.5" x14ac:dyDescent="0.25">
      <c r="A107" s="1519" t="s">
        <v>2021</v>
      </c>
      <c r="B107" s="1519"/>
      <c r="C107" s="1524" t="s">
        <v>2022</v>
      </c>
      <c r="D107" s="1521">
        <v>1</v>
      </c>
      <c r="E107" s="1521" t="s">
        <v>54</v>
      </c>
      <c r="F107" s="1522"/>
      <c r="G107" s="1523"/>
      <c r="H107" s="1515"/>
    </row>
    <row r="108" spans="1:8" s="1509" customFormat="1" ht="25" x14ac:dyDescent="0.25">
      <c r="A108" s="1519" t="s">
        <v>2023</v>
      </c>
      <c r="B108" s="1519"/>
      <c r="C108" s="1524" t="s">
        <v>2024</v>
      </c>
      <c r="D108" s="1521">
        <v>1</v>
      </c>
      <c r="E108" s="1521" t="s">
        <v>54</v>
      </c>
      <c r="F108" s="1522"/>
      <c r="G108" s="1523"/>
      <c r="H108" s="1515"/>
    </row>
    <row r="109" spans="1:8" s="1509" customFormat="1" ht="25" x14ac:dyDescent="0.25">
      <c r="A109" s="1519" t="s">
        <v>2025</v>
      </c>
      <c r="B109" s="1519"/>
      <c r="C109" s="1524" t="s">
        <v>2026</v>
      </c>
      <c r="D109" s="1521">
        <v>1</v>
      </c>
      <c r="E109" s="1521" t="s">
        <v>54</v>
      </c>
      <c r="F109" s="1522"/>
      <c r="G109" s="1523"/>
      <c r="H109" s="1515"/>
    </row>
    <row r="110" spans="1:8" s="1206" customFormat="1" x14ac:dyDescent="0.25">
      <c r="A110" s="1215"/>
      <c r="B110" s="1216"/>
      <c r="C110" s="1217"/>
      <c r="D110" s="1218"/>
      <c r="E110" s="1219"/>
      <c r="F110" s="1220"/>
      <c r="G110" s="1221"/>
      <c r="H110" s="72"/>
    </row>
    <row r="111" spans="1:8" s="1206" customFormat="1" ht="13" x14ac:dyDescent="0.25">
      <c r="A111" s="325"/>
      <c r="B111" s="370" t="s">
        <v>388</v>
      </c>
      <c r="C111" s="371"/>
      <c r="D111" s="326"/>
      <c r="E111" s="368"/>
      <c r="F111" s="372"/>
      <c r="G111" s="373"/>
      <c r="H111" s="72"/>
    </row>
    <row r="112" spans="1:8" s="1206" customFormat="1" ht="26" x14ac:dyDescent="0.25">
      <c r="A112" s="328"/>
      <c r="B112" s="375" t="s">
        <v>389</v>
      </c>
      <c r="C112" s="361"/>
      <c r="D112" s="329"/>
      <c r="E112" s="360"/>
      <c r="F112" s="351"/>
      <c r="G112" s="1222"/>
      <c r="H112" s="72"/>
    </row>
    <row r="113" spans="1:8" s="1509" customFormat="1" ht="37.5" x14ac:dyDescent="0.25">
      <c r="A113" s="1519" t="s">
        <v>2027</v>
      </c>
      <c r="B113" s="1519"/>
      <c r="C113" s="1524" t="s">
        <v>2028</v>
      </c>
      <c r="D113" s="1521">
        <v>1</v>
      </c>
      <c r="E113" s="1521" t="s">
        <v>54</v>
      </c>
      <c r="F113" s="1522"/>
      <c r="G113" s="1523"/>
      <c r="H113" s="1515"/>
    </row>
    <row r="114" spans="1:8" s="1509" customFormat="1" ht="25" x14ac:dyDescent="0.25">
      <c r="A114" s="1519" t="s">
        <v>2029</v>
      </c>
      <c r="B114" s="1519"/>
      <c r="C114" s="1524" t="s">
        <v>2030</v>
      </c>
      <c r="D114" s="1521">
        <v>1</v>
      </c>
      <c r="E114" s="1521" t="s">
        <v>54</v>
      </c>
      <c r="F114" s="1522"/>
      <c r="G114" s="1523"/>
      <c r="H114" s="1515"/>
    </row>
    <row r="115" spans="1:8" s="1509" customFormat="1" ht="75" x14ac:dyDescent="0.25">
      <c r="A115" s="1519" t="s">
        <v>2031</v>
      </c>
      <c r="B115" s="1519"/>
      <c r="C115" s="1524" t="s">
        <v>2032</v>
      </c>
      <c r="D115" s="1521">
        <v>1</v>
      </c>
      <c r="E115" s="1521" t="s">
        <v>54</v>
      </c>
      <c r="F115" s="1522"/>
      <c r="G115" s="1523"/>
      <c r="H115" s="1515"/>
    </row>
    <row r="116" spans="1:8" s="1509" customFormat="1" ht="25" x14ac:dyDescent="0.25">
      <c r="A116" s="1519" t="s">
        <v>2033</v>
      </c>
      <c r="B116" s="1519"/>
      <c r="C116" s="1524" t="s">
        <v>2034</v>
      </c>
      <c r="D116" s="1521">
        <v>1</v>
      </c>
      <c r="E116" s="1521" t="s">
        <v>54</v>
      </c>
      <c r="F116" s="1522"/>
      <c r="G116" s="1523"/>
      <c r="H116" s="1515"/>
    </row>
    <row r="117" spans="1:8" s="1509" customFormat="1" ht="25" x14ac:dyDescent="0.25">
      <c r="A117" s="1519" t="s">
        <v>2035</v>
      </c>
      <c r="B117" s="1519"/>
      <c r="C117" s="1524" t="s">
        <v>2036</v>
      </c>
      <c r="D117" s="1521">
        <v>1</v>
      </c>
      <c r="E117" s="1521" t="s">
        <v>54</v>
      </c>
      <c r="F117" s="1522"/>
      <c r="G117" s="1523"/>
      <c r="H117" s="1515"/>
    </row>
    <row r="118" spans="1:8" s="1509" customFormat="1" ht="13" x14ac:dyDescent="0.25">
      <c r="A118" s="1519" t="s">
        <v>2037</v>
      </c>
      <c r="B118" s="1519"/>
      <c r="C118" s="1524" t="s">
        <v>2038</v>
      </c>
      <c r="D118" s="1521">
        <v>1</v>
      </c>
      <c r="E118" s="1521" t="s">
        <v>54</v>
      </c>
      <c r="F118" s="1522"/>
      <c r="G118" s="1523"/>
      <c r="H118" s="1515"/>
    </row>
    <row r="119" spans="1:8" s="1509" customFormat="1" ht="25" x14ac:dyDescent="0.25">
      <c r="A119" s="1519" t="s">
        <v>2039</v>
      </c>
      <c r="B119" s="1519"/>
      <c r="C119" s="1524" t="s">
        <v>2040</v>
      </c>
      <c r="D119" s="1521">
        <v>1</v>
      </c>
      <c r="E119" s="1521" t="s">
        <v>54</v>
      </c>
      <c r="F119" s="1522"/>
      <c r="G119" s="1523"/>
      <c r="H119" s="1515"/>
    </row>
    <row r="120" spans="1:8" s="1509" customFormat="1" ht="13" x14ac:dyDescent="0.25">
      <c r="A120" s="1519" t="s">
        <v>2041</v>
      </c>
      <c r="B120" s="1519"/>
      <c r="C120" s="1524" t="s">
        <v>2042</v>
      </c>
      <c r="D120" s="1521">
        <v>1</v>
      </c>
      <c r="E120" s="1521" t="s">
        <v>54</v>
      </c>
      <c r="F120" s="1522"/>
      <c r="G120" s="1523"/>
      <c r="H120" s="1515"/>
    </row>
    <row r="121" spans="1:8" s="1509" customFormat="1" ht="26" x14ac:dyDescent="0.25">
      <c r="A121" s="1519" t="s">
        <v>2043</v>
      </c>
      <c r="B121" s="1519"/>
      <c r="C121" s="1520" t="s">
        <v>2044</v>
      </c>
      <c r="D121" s="1521"/>
      <c r="E121" s="1521"/>
      <c r="F121" s="1522"/>
      <c r="G121" s="1523"/>
      <c r="H121" s="1515"/>
    </row>
    <row r="122" spans="1:8" s="1509" customFormat="1" ht="13" x14ac:dyDescent="0.25">
      <c r="A122" s="1519" t="s">
        <v>2045</v>
      </c>
      <c r="B122" s="1519"/>
      <c r="C122" s="1524" t="s">
        <v>2046</v>
      </c>
      <c r="D122" s="1521">
        <v>1</v>
      </c>
      <c r="E122" s="1521" t="s">
        <v>196</v>
      </c>
      <c r="F122" s="1522"/>
      <c r="G122" s="1523"/>
      <c r="H122" s="1515"/>
    </row>
    <row r="123" spans="1:8" s="1509" customFormat="1" ht="13" x14ac:dyDescent="0.25">
      <c r="A123" s="1519" t="s">
        <v>2047</v>
      </c>
      <c r="B123" s="1519"/>
      <c r="C123" s="1524" t="s">
        <v>2048</v>
      </c>
      <c r="D123" s="1521">
        <v>1</v>
      </c>
      <c r="E123" s="1521" t="s">
        <v>196</v>
      </c>
      <c r="F123" s="1522"/>
      <c r="G123" s="1523"/>
      <c r="H123" s="1515"/>
    </row>
    <row r="124" spans="1:8" s="1509" customFormat="1" ht="13" x14ac:dyDescent="0.25">
      <c r="A124" s="1519" t="s">
        <v>2049</v>
      </c>
      <c r="B124" s="1519"/>
      <c r="C124" s="1524" t="s">
        <v>2050</v>
      </c>
      <c r="D124" s="1521">
        <v>1</v>
      </c>
      <c r="E124" s="1521" t="s">
        <v>196</v>
      </c>
      <c r="F124" s="1522"/>
      <c r="G124" s="1523"/>
      <c r="H124" s="1515"/>
    </row>
    <row r="125" spans="1:8" s="1509" customFormat="1" ht="13" x14ac:dyDescent="0.25">
      <c r="A125" s="1519" t="s">
        <v>2051</v>
      </c>
      <c r="B125" s="1519"/>
      <c r="C125" s="1524" t="s">
        <v>2052</v>
      </c>
      <c r="D125" s="1521">
        <v>1</v>
      </c>
      <c r="E125" s="1521" t="s">
        <v>196</v>
      </c>
      <c r="F125" s="1522"/>
      <c r="G125" s="1523"/>
      <c r="H125" s="1515"/>
    </row>
    <row r="126" spans="1:8" s="1509" customFormat="1" ht="39" x14ac:dyDescent="0.25">
      <c r="A126" s="1519" t="s">
        <v>2053</v>
      </c>
      <c r="B126" s="1519"/>
      <c r="C126" s="1520" t="s">
        <v>2054</v>
      </c>
      <c r="D126" s="1521"/>
      <c r="E126" s="1521"/>
      <c r="F126" s="1522"/>
      <c r="G126" s="1523"/>
      <c r="H126" s="1515"/>
    </row>
    <row r="127" spans="1:8" s="1509" customFormat="1" ht="37.5" x14ac:dyDescent="0.25">
      <c r="A127" s="1519" t="s">
        <v>2055</v>
      </c>
      <c r="B127" s="1519"/>
      <c r="C127" s="1524" t="s">
        <v>2056</v>
      </c>
      <c r="D127" s="1521">
        <v>1</v>
      </c>
      <c r="E127" s="1521" t="s">
        <v>196</v>
      </c>
      <c r="F127" s="1522"/>
      <c r="G127" s="1523"/>
      <c r="H127" s="1515"/>
    </row>
    <row r="128" spans="1:8" s="1509" customFormat="1" ht="37.5" x14ac:dyDescent="0.25">
      <c r="A128" s="1519" t="s">
        <v>2057</v>
      </c>
      <c r="B128" s="1519"/>
      <c r="C128" s="1524" t="s">
        <v>2058</v>
      </c>
      <c r="D128" s="1521">
        <v>1</v>
      </c>
      <c r="E128" s="1521" t="s">
        <v>196</v>
      </c>
      <c r="F128" s="1522"/>
      <c r="G128" s="1523"/>
      <c r="H128" s="1515"/>
    </row>
    <row r="129" spans="1:8" s="1509" customFormat="1" ht="37.5" x14ac:dyDescent="0.25">
      <c r="A129" s="1519" t="s">
        <v>2059</v>
      </c>
      <c r="B129" s="1519"/>
      <c r="C129" s="1524" t="s">
        <v>2060</v>
      </c>
      <c r="D129" s="1521">
        <v>1</v>
      </c>
      <c r="E129" s="1521" t="s">
        <v>196</v>
      </c>
      <c r="F129" s="1522"/>
      <c r="G129" s="1523"/>
      <c r="H129" s="1515"/>
    </row>
    <row r="130" spans="1:8" s="1509" customFormat="1" ht="39" x14ac:dyDescent="0.25">
      <c r="A130" s="1519" t="s">
        <v>2061</v>
      </c>
      <c r="B130" s="1519"/>
      <c r="C130" s="1520" t="s">
        <v>2062</v>
      </c>
      <c r="D130" s="1521"/>
      <c r="E130" s="1521"/>
      <c r="F130" s="1522"/>
      <c r="G130" s="1523"/>
      <c r="H130" s="1515"/>
    </row>
    <row r="131" spans="1:8" s="1509" customFormat="1" ht="37.5" x14ac:dyDescent="0.25">
      <c r="A131" s="1519" t="s">
        <v>2063</v>
      </c>
      <c r="B131" s="1519"/>
      <c r="C131" s="1524" t="s">
        <v>2056</v>
      </c>
      <c r="D131" s="1521">
        <v>1</v>
      </c>
      <c r="E131" s="1521" t="s">
        <v>196</v>
      </c>
      <c r="F131" s="1522"/>
      <c r="G131" s="1523"/>
      <c r="H131" s="1515"/>
    </row>
    <row r="132" spans="1:8" s="1509" customFormat="1" ht="37.5" x14ac:dyDescent="0.25">
      <c r="A132" s="1519" t="s">
        <v>2064</v>
      </c>
      <c r="B132" s="1519"/>
      <c r="C132" s="1524" t="s">
        <v>2058</v>
      </c>
      <c r="D132" s="1521">
        <v>1</v>
      </c>
      <c r="E132" s="1521" t="s">
        <v>196</v>
      </c>
      <c r="F132" s="1522"/>
      <c r="G132" s="1523"/>
      <c r="H132" s="1515"/>
    </row>
    <row r="133" spans="1:8" s="1509" customFormat="1" ht="37.5" x14ac:dyDescent="0.25">
      <c r="A133" s="1519" t="s">
        <v>2065</v>
      </c>
      <c r="B133" s="1519"/>
      <c r="C133" s="1524" t="s">
        <v>2060</v>
      </c>
      <c r="D133" s="1521">
        <v>1</v>
      </c>
      <c r="E133" s="1521" t="s">
        <v>196</v>
      </c>
      <c r="F133" s="1522"/>
      <c r="G133" s="1523"/>
      <c r="H133" s="1515"/>
    </row>
    <row r="134" spans="1:8" s="1206" customFormat="1" x14ac:dyDescent="0.25">
      <c r="A134" s="1215"/>
      <c r="B134" s="1216"/>
      <c r="C134" s="1217"/>
      <c r="D134" s="1218"/>
      <c r="E134" s="1219"/>
      <c r="F134" s="1220"/>
      <c r="G134" s="1221"/>
      <c r="H134" s="72"/>
    </row>
    <row r="135" spans="1:8" s="1206" customFormat="1" ht="13" x14ac:dyDescent="0.25">
      <c r="A135" s="325"/>
      <c r="B135" s="370" t="s">
        <v>388</v>
      </c>
      <c r="C135" s="371"/>
      <c r="D135" s="326"/>
      <c r="E135" s="368"/>
      <c r="F135" s="372"/>
      <c r="G135" s="373"/>
      <c r="H135" s="72"/>
    </row>
    <row r="136" spans="1:8" s="1206" customFormat="1" ht="26" x14ac:dyDescent="0.25">
      <c r="A136" s="328"/>
      <c r="B136" s="375" t="s">
        <v>389</v>
      </c>
      <c r="C136" s="361"/>
      <c r="D136" s="329"/>
      <c r="E136" s="360"/>
      <c r="F136" s="351"/>
      <c r="G136" s="1222"/>
      <c r="H136" s="72"/>
    </row>
    <row r="137" spans="1:8" s="1509" customFormat="1" ht="13" x14ac:dyDescent="0.25">
      <c r="A137" s="1519">
        <v>6.9</v>
      </c>
      <c r="B137" s="1519">
        <v>7</v>
      </c>
      <c r="C137" s="1520" t="s">
        <v>2066</v>
      </c>
      <c r="D137" s="1521"/>
      <c r="E137" s="1521"/>
      <c r="F137" s="1522"/>
      <c r="G137" s="1523"/>
      <c r="H137" s="1515"/>
    </row>
    <row r="138" spans="1:8" s="1509" customFormat="1" ht="37.5" x14ac:dyDescent="0.25">
      <c r="A138" s="1519" t="s">
        <v>2067</v>
      </c>
      <c r="B138" s="1519"/>
      <c r="C138" s="1524" t="s">
        <v>2068</v>
      </c>
      <c r="D138" s="1521">
        <v>8</v>
      </c>
      <c r="E138" s="1521" t="s">
        <v>1909</v>
      </c>
      <c r="F138" s="1522"/>
      <c r="G138" s="1523"/>
      <c r="H138" s="1515"/>
    </row>
    <row r="139" spans="1:8" s="1509" customFormat="1" ht="37.5" x14ac:dyDescent="0.25">
      <c r="A139" s="1519" t="s">
        <v>2069</v>
      </c>
      <c r="B139" s="1519"/>
      <c r="C139" s="1524" t="s">
        <v>2070</v>
      </c>
      <c r="D139" s="1521">
        <v>60</v>
      </c>
      <c r="E139" s="1521" t="s">
        <v>2071</v>
      </c>
      <c r="F139" s="1522"/>
      <c r="G139" s="1523"/>
      <c r="H139" s="1515"/>
    </row>
    <row r="140" spans="1:8" s="1509" customFormat="1" ht="37.5" x14ac:dyDescent="0.25">
      <c r="A140" s="1519" t="s">
        <v>2072</v>
      </c>
      <c r="B140" s="1519"/>
      <c r="C140" s="1524" t="s">
        <v>2073</v>
      </c>
      <c r="D140" s="1521">
        <v>20</v>
      </c>
      <c r="E140" s="1521" t="s">
        <v>2071</v>
      </c>
      <c r="F140" s="1522"/>
      <c r="G140" s="1523"/>
      <c r="H140" s="1515"/>
    </row>
    <row r="141" spans="1:8" s="1509" customFormat="1" ht="25" x14ac:dyDescent="0.25">
      <c r="A141" s="1519" t="s">
        <v>2074</v>
      </c>
      <c r="B141" s="1519"/>
      <c r="C141" s="1524" t="s">
        <v>2075</v>
      </c>
      <c r="D141" s="1521">
        <v>6</v>
      </c>
      <c r="E141" s="1521" t="s">
        <v>1909</v>
      </c>
      <c r="F141" s="1522"/>
      <c r="G141" s="1523"/>
      <c r="H141" s="1515"/>
    </row>
    <row r="142" spans="1:8" s="1509" customFormat="1" ht="27" x14ac:dyDescent="0.25">
      <c r="A142" s="1519" t="s">
        <v>2076</v>
      </c>
      <c r="B142" s="1519"/>
      <c r="C142" s="1524" t="s">
        <v>2077</v>
      </c>
      <c r="D142" s="1521">
        <v>500</v>
      </c>
      <c r="E142" s="1521" t="s">
        <v>2071</v>
      </c>
      <c r="F142" s="1522"/>
      <c r="G142" s="1523"/>
      <c r="H142" s="1515"/>
    </row>
    <row r="143" spans="1:8" s="1509" customFormat="1" ht="13" x14ac:dyDescent="0.25">
      <c r="A143" s="1519"/>
      <c r="B143" s="1519"/>
      <c r="C143" s="1524"/>
      <c r="D143" s="1521"/>
      <c r="E143" s="1521"/>
      <c r="F143" s="1522"/>
      <c r="G143" s="1523"/>
      <c r="H143" s="1515"/>
    </row>
    <row r="144" spans="1:8" s="1509" customFormat="1" ht="13" x14ac:dyDescent="0.25">
      <c r="A144" s="1519">
        <v>6.1</v>
      </c>
      <c r="B144" s="1519">
        <v>14</v>
      </c>
      <c r="C144" s="1520" t="s">
        <v>2078</v>
      </c>
      <c r="D144" s="1521"/>
      <c r="E144" s="1521"/>
      <c r="F144" s="1522"/>
      <c r="G144" s="1523"/>
      <c r="H144" s="1515"/>
    </row>
    <row r="145" spans="1:8" s="1509" customFormat="1" ht="25" x14ac:dyDescent="0.25">
      <c r="A145" s="1519" t="s">
        <v>2079</v>
      </c>
      <c r="B145" s="1519"/>
      <c r="C145" s="1524" t="s">
        <v>2080</v>
      </c>
      <c r="D145" s="1521">
        <v>1</v>
      </c>
      <c r="E145" s="1521" t="s">
        <v>196</v>
      </c>
      <c r="F145" s="1522"/>
      <c r="G145" s="1523"/>
      <c r="H145" s="1515"/>
    </row>
    <row r="146" spans="1:8" s="1509" customFormat="1" ht="13" x14ac:dyDescent="0.25">
      <c r="A146" s="1519" t="s">
        <v>2081</v>
      </c>
      <c r="B146" s="1519"/>
      <c r="C146" s="1524" t="s">
        <v>2082</v>
      </c>
      <c r="D146" s="1521">
        <v>1</v>
      </c>
      <c r="E146" s="1521" t="s">
        <v>196</v>
      </c>
      <c r="F146" s="1522"/>
      <c r="G146" s="1523"/>
      <c r="H146" s="1515"/>
    </row>
    <row r="147" spans="1:8" s="1509" customFormat="1" ht="52" x14ac:dyDescent="0.25">
      <c r="A147" s="1519" t="s">
        <v>2083</v>
      </c>
      <c r="B147" s="1519"/>
      <c r="C147" s="1524" t="s">
        <v>2084</v>
      </c>
      <c r="D147" s="1521">
        <v>1</v>
      </c>
      <c r="E147" s="1521" t="s">
        <v>196</v>
      </c>
      <c r="F147" s="1522"/>
      <c r="G147" s="1523"/>
      <c r="H147" s="1515"/>
    </row>
    <row r="148" spans="1:8" s="1509" customFormat="1" ht="13" x14ac:dyDescent="0.25">
      <c r="A148" s="1519"/>
      <c r="B148" s="1519"/>
      <c r="C148" s="1524"/>
      <c r="D148" s="1521"/>
      <c r="E148" s="1521"/>
      <c r="F148" s="1522"/>
      <c r="G148" s="1523"/>
      <c r="H148" s="1515"/>
    </row>
    <row r="149" spans="1:8" s="1509" customFormat="1" ht="26" x14ac:dyDescent="0.25">
      <c r="A149" s="1519">
        <v>6.11</v>
      </c>
      <c r="B149" s="1519"/>
      <c r="C149" s="1520" t="s">
        <v>2085</v>
      </c>
      <c r="D149" s="1521"/>
      <c r="E149" s="1521"/>
      <c r="F149" s="1522"/>
      <c r="G149" s="1523"/>
      <c r="H149" s="1515"/>
    </row>
    <row r="150" spans="1:8" s="1509" customFormat="1" ht="26" x14ac:dyDescent="0.25">
      <c r="A150" s="1519" t="s">
        <v>2086</v>
      </c>
      <c r="B150" s="1519"/>
      <c r="C150" s="1520" t="s">
        <v>2087</v>
      </c>
      <c r="D150" s="1521"/>
      <c r="E150" s="1521"/>
      <c r="F150" s="1522"/>
      <c r="G150" s="1523"/>
      <c r="H150" s="1515"/>
    </row>
    <row r="151" spans="1:8" s="1509" customFormat="1" ht="13" x14ac:dyDescent="0.25">
      <c r="A151" s="1519" t="s">
        <v>2088</v>
      </c>
      <c r="B151" s="1528"/>
      <c r="C151" s="1524" t="s">
        <v>2089</v>
      </c>
      <c r="D151" s="1521">
        <v>24</v>
      </c>
      <c r="E151" s="1521" t="s">
        <v>2090</v>
      </c>
      <c r="F151" s="1522"/>
      <c r="G151" s="1523"/>
      <c r="H151" s="1515"/>
    </row>
    <row r="152" spans="1:8" s="1509" customFormat="1" ht="13" x14ac:dyDescent="0.25">
      <c r="A152" s="1519" t="s">
        <v>2091</v>
      </c>
      <c r="B152" s="1528"/>
      <c r="C152" s="1524" t="s">
        <v>2092</v>
      </c>
      <c r="D152" s="1521">
        <v>8</v>
      </c>
      <c r="E152" s="1521" t="s">
        <v>2090</v>
      </c>
      <c r="F152" s="1522"/>
      <c r="G152" s="1523"/>
      <c r="H152" s="1515"/>
    </row>
    <row r="153" spans="1:8" s="1509" customFormat="1" ht="13" x14ac:dyDescent="0.25">
      <c r="A153" s="1519" t="s">
        <v>2093</v>
      </c>
      <c r="B153" s="1528"/>
      <c r="C153" s="1524" t="s">
        <v>2094</v>
      </c>
      <c r="D153" s="1521">
        <v>48</v>
      </c>
      <c r="E153" s="1521" t="s">
        <v>2090</v>
      </c>
      <c r="F153" s="1522"/>
      <c r="G153" s="1523"/>
      <c r="H153" s="1515"/>
    </row>
    <row r="154" spans="1:8" s="1509" customFormat="1" ht="13" x14ac:dyDescent="0.25">
      <c r="A154" s="1519" t="s">
        <v>2095</v>
      </c>
      <c r="B154" s="1528"/>
      <c r="C154" s="1524" t="s">
        <v>2096</v>
      </c>
      <c r="D154" s="1521">
        <v>96</v>
      </c>
      <c r="E154" s="1521" t="s">
        <v>2090</v>
      </c>
      <c r="F154" s="1522"/>
      <c r="G154" s="1523"/>
      <c r="H154" s="1515"/>
    </row>
    <row r="155" spans="1:8" s="1509" customFormat="1" ht="13" x14ac:dyDescent="0.25">
      <c r="A155" s="1519" t="s">
        <v>2097</v>
      </c>
      <c r="B155" s="1528"/>
      <c r="C155" s="1524" t="s">
        <v>2098</v>
      </c>
      <c r="D155" s="1521">
        <v>192</v>
      </c>
      <c r="E155" s="1521" t="s">
        <v>2090</v>
      </c>
      <c r="F155" s="1522"/>
      <c r="G155" s="1523"/>
      <c r="H155" s="1515"/>
    </row>
    <row r="156" spans="1:8" s="1509" customFormat="1" ht="13" x14ac:dyDescent="0.25">
      <c r="A156" s="1519"/>
      <c r="B156" s="1528"/>
      <c r="C156" s="1524"/>
      <c r="D156" s="1521"/>
      <c r="E156" s="1521"/>
      <c r="F156" s="1522"/>
      <c r="G156" s="1523"/>
      <c r="H156" s="1515"/>
    </row>
    <row r="157" spans="1:8" s="1509" customFormat="1" ht="13" x14ac:dyDescent="0.25">
      <c r="A157" s="1519">
        <v>6.12</v>
      </c>
      <c r="B157" s="1521"/>
      <c r="C157" s="1520" t="s">
        <v>2099</v>
      </c>
      <c r="D157" s="1521"/>
      <c r="E157" s="1521"/>
      <c r="F157" s="1522"/>
      <c r="G157" s="1523"/>
      <c r="H157" s="1515"/>
    </row>
    <row r="158" spans="1:8" s="1509" customFormat="1" ht="39" x14ac:dyDescent="0.25">
      <c r="A158" s="1519" t="s">
        <v>2100</v>
      </c>
      <c r="B158" s="1519"/>
      <c r="C158" s="1520" t="s">
        <v>2101</v>
      </c>
      <c r="D158" s="1521"/>
      <c r="E158" s="1521"/>
      <c r="F158" s="1522"/>
      <c r="G158" s="1523"/>
      <c r="H158" s="1515"/>
    </row>
    <row r="159" spans="1:8" s="1509" customFormat="1" ht="25" x14ac:dyDescent="0.25">
      <c r="A159" s="1519" t="s">
        <v>2102</v>
      </c>
      <c r="B159" s="1519"/>
      <c r="C159" s="1524" t="s">
        <v>2103</v>
      </c>
      <c r="D159" s="1521">
        <v>1</v>
      </c>
      <c r="E159" s="1521" t="s">
        <v>2104</v>
      </c>
      <c r="F159" s="1522"/>
      <c r="G159" s="1523"/>
      <c r="H159" s="1515"/>
    </row>
    <row r="160" spans="1:8" s="1509" customFormat="1" ht="25" x14ac:dyDescent="0.25">
      <c r="A160" s="1519" t="s">
        <v>2105</v>
      </c>
      <c r="B160" s="1519"/>
      <c r="C160" s="1524" t="s">
        <v>2106</v>
      </c>
      <c r="D160" s="1521">
        <v>1</v>
      </c>
      <c r="E160" s="1521" t="s">
        <v>2104</v>
      </c>
      <c r="F160" s="1522"/>
      <c r="G160" s="1523"/>
      <c r="H160" s="1515"/>
    </row>
    <row r="161" spans="1:8" s="1509" customFormat="1" ht="25" x14ac:dyDescent="0.25">
      <c r="A161" s="1519" t="s">
        <v>2107</v>
      </c>
      <c r="B161" s="1519"/>
      <c r="C161" s="1524" t="s">
        <v>2108</v>
      </c>
      <c r="D161" s="1521">
        <v>1</v>
      </c>
      <c r="E161" s="1521" t="s">
        <v>2104</v>
      </c>
      <c r="F161" s="1522"/>
      <c r="G161" s="1523"/>
      <c r="H161" s="1515"/>
    </row>
    <row r="162" spans="1:8" s="1509" customFormat="1" ht="13" x14ac:dyDescent="0.25">
      <c r="A162" s="1519"/>
      <c r="B162" s="1519"/>
      <c r="C162" s="1524"/>
      <c r="D162" s="1521"/>
      <c r="E162" s="1521"/>
      <c r="F162" s="1522"/>
      <c r="G162" s="1523"/>
      <c r="H162" s="1515"/>
    </row>
    <row r="163" spans="1:8" s="1206" customFormat="1" x14ac:dyDescent="0.25">
      <c r="A163" s="1215"/>
      <c r="B163" s="1216"/>
      <c r="C163" s="1217"/>
      <c r="D163" s="1218"/>
      <c r="E163" s="1219"/>
      <c r="F163" s="1220"/>
      <c r="G163" s="1221"/>
      <c r="H163" s="72"/>
    </row>
    <row r="164" spans="1:8" s="1206" customFormat="1" ht="13" x14ac:dyDescent="0.25">
      <c r="A164" s="325"/>
      <c r="B164" s="370" t="s">
        <v>388</v>
      </c>
      <c r="C164" s="371"/>
      <c r="D164" s="326"/>
      <c r="E164" s="368"/>
      <c r="F164" s="372"/>
      <c r="G164" s="373"/>
      <c r="H164" s="72"/>
    </row>
    <row r="165" spans="1:8" s="1206" customFormat="1" ht="26" x14ac:dyDescent="0.25">
      <c r="A165" s="328"/>
      <c r="B165" s="375" t="s">
        <v>389</v>
      </c>
      <c r="C165" s="361"/>
      <c r="D165" s="329"/>
      <c r="E165" s="360"/>
      <c r="F165" s="351"/>
      <c r="G165" s="1222"/>
      <c r="H165" s="72"/>
    </row>
    <row r="166" spans="1:8" s="1509" customFormat="1" ht="13" x14ac:dyDescent="0.25">
      <c r="A166" s="1519">
        <v>6.13</v>
      </c>
      <c r="B166" s="1519">
        <v>15</v>
      </c>
      <c r="C166" s="1520" t="s">
        <v>2109</v>
      </c>
      <c r="D166" s="1521"/>
      <c r="E166" s="1521"/>
      <c r="F166" s="1522"/>
      <c r="G166" s="1523"/>
      <c r="H166" s="1515"/>
    </row>
    <row r="167" spans="1:8" s="1509" customFormat="1" ht="62.5" x14ac:dyDescent="0.25">
      <c r="A167" s="1519" t="s">
        <v>2110</v>
      </c>
      <c r="B167" s="1519"/>
      <c r="C167" s="1524" t="s">
        <v>2111</v>
      </c>
      <c r="D167" s="1521">
        <v>1</v>
      </c>
      <c r="E167" s="1521" t="s">
        <v>2104</v>
      </c>
      <c r="F167" s="1522"/>
      <c r="G167" s="1523"/>
      <c r="H167" s="1515"/>
    </row>
    <row r="168" spans="1:8" s="1509" customFormat="1" ht="37.5" x14ac:dyDescent="0.25">
      <c r="A168" s="1519" t="s">
        <v>2112</v>
      </c>
      <c r="B168" s="1519"/>
      <c r="C168" s="1524" t="s">
        <v>2113</v>
      </c>
      <c r="D168" s="1521">
        <v>1</v>
      </c>
      <c r="E168" s="1521" t="s">
        <v>2104</v>
      </c>
      <c r="F168" s="1522"/>
      <c r="G168" s="1523"/>
      <c r="H168" s="1515"/>
    </row>
    <row r="169" spans="1:8" s="1509" customFormat="1" ht="25" x14ac:dyDescent="0.25">
      <c r="A169" s="1519" t="s">
        <v>2114</v>
      </c>
      <c r="B169" s="1519"/>
      <c r="C169" s="1524" t="s">
        <v>2115</v>
      </c>
      <c r="D169" s="1521">
        <v>1</v>
      </c>
      <c r="E169" s="1521" t="s">
        <v>82</v>
      </c>
      <c r="F169" s="1522"/>
      <c r="G169" s="1523"/>
      <c r="H169" s="1515"/>
    </row>
    <row r="170" spans="1:8" s="1509" customFormat="1" ht="13" x14ac:dyDescent="0.25">
      <c r="A170" s="1519"/>
      <c r="B170" s="1519"/>
      <c r="C170" s="1524"/>
      <c r="D170" s="1521"/>
      <c r="E170" s="1521"/>
      <c r="F170" s="1522"/>
      <c r="G170" s="1523"/>
      <c r="H170" s="1515"/>
    </row>
    <row r="171" spans="1:8" s="1509" customFormat="1" ht="13" x14ac:dyDescent="0.25">
      <c r="A171" s="1519">
        <v>6.14</v>
      </c>
      <c r="B171" s="1519"/>
      <c r="C171" s="1520" t="s">
        <v>2116</v>
      </c>
      <c r="D171" s="1524"/>
      <c r="E171" s="1521"/>
      <c r="F171" s="1522"/>
      <c r="G171" s="1523"/>
      <c r="H171" s="1515"/>
    </row>
    <row r="172" spans="1:8" s="1509" customFormat="1" ht="37.5" x14ac:dyDescent="0.25">
      <c r="A172" s="1521"/>
      <c r="B172" s="1521"/>
      <c r="C172" s="1524" t="s">
        <v>2117</v>
      </c>
      <c r="D172" s="1521">
        <v>1</v>
      </c>
      <c r="E172" s="1521" t="s">
        <v>2104</v>
      </c>
      <c r="F172" s="1522"/>
      <c r="G172" s="1523"/>
      <c r="H172" s="1515"/>
    </row>
    <row r="173" spans="1:8" s="1509" customFormat="1" x14ac:dyDescent="0.25">
      <c r="A173" s="1521"/>
      <c r="B173" s="1521"/>
      <c r="C173" s="1524"/>
      <c r="D173" s="1521"/>
      <c r="E173" s="1521"/>
      <c r="F173" s="1522"/>
      <c r="G173" s="1523"/>
      <c r="H173" s="1515"/>
    </row>
    <row r="174" spans="1:8" s="1509" customFormat="1" x14ac:dyDescent="0.25">
      <c r="A174" s="1521"/>
      <c r="B174" s="1521"/>
      <c r="C174" s="1524"/>
      <c r="D174" s="1521"/>
      <c r="E174" s="1521"/>
      <c r="F174" s="1522"/>
      <c r="G174" s="1523"/>
      <c r="H174" s="1515"/>
    </row>
    <row r="175" spans="1:8" s="1509" customFormat="1" x14ac:dyDescent="0.25">
      <c r="A175" s="1521"/>
      <c r="B175" s="1521"/>
      <c r="C175" s="1524"/>
      <c r="D175" s="1521"/>
      <c r="E175" s="1521"/>
      <c r="F175" s="1522"/>
      <c r="G175" s="1523"/>
      <c r="H175" s="1515"/>
    </row>
    <row r="176" spans="1:8" s="1509" customFormat="1" x14ac:dyDescent="0.25">
      <c r="A176" s="1521"/>
      <c r="B176" s="1521"/>
      <c r="C176" s="1524"/>
      <c r="D176" s="1521"/>
      <c r="E176" s="1521"/>
      <c r="F176" s="1522"/>
      <c r="G176" s="1523"/>
      <c r="H176" s="1515"/>
    </row>
    <row r="177" spans="1:8" s="1509" customFormat="1" x14ac:dyDescent="0.25">
      <c r="A177" s="1521"/>
      <c r="B177" s="1521"/>
      <c r="C177" s="1524"/>
      <c r="D177" s="1521"/>
      <c r="E177" s="1521"/>
      <c r="F177" s="1522"/>
      <c r="G177" s="1523"/>
      <c r="H177" s="1515"/>
    </row>
    <row r="178" spans="1:8" s="1509" customFormat="1" x14ac:dyDescent="0.25">
      <c r="A178" s="1521"/>
      <c r="B178" s="1521"/>
      <c r="C178" s="1524"/>
      <c r="D178" s="1521"/>
      <c r="E178" s="1521"/>
      <c r="F178" s="1522"/>
      <c r="G178" s="1523"/>
      <c r="H178" s="1515"/>
    </row>
    <row r="179" spans="1:8" s="1509" customFormat="1" x14ac:dyDescent="0.25">
      <c r="A179" s="1521"/>
      <c r="B179" s="1521"/>
      <c r="C179" s="1524"/>
      <c r="D179" s="1521"/>
      <c r="E179" s="1521"/>
      <c r="F179" s="1522"/>
      <c r="G179" s="1523"/>
      <c r="H179" s="1515"/>
    </row>
    <row r="180" spans="1:8" s="1509" customFormat="1" x14ac:dyDescent="0.25">
      <c r="A180" s="1521"/>
      <c r="B180" s="1521"/>
      <c r="C180" s="1524"/>
      <c r="D180" s="1521"/>
      <c r="E180" s="1521"/>
      <c r="F180" s="1522"/>
      <c r="G180" s="1523"/>
      <c r="H180" s="1515"/>
    </row>
    <row r="181" spans="1:8" s="1509" customFormat="1" x14ac:dyDescent="0.25">
      <c r="A181" s="1521"/>
      <c r="B181" s="1521"/>
      <c r="C181" s="1524"/>
      <c r="D181" s="1521"/>
      <c r="E181" s="1521"/>
      <c r="F181" s="1522"/>
      <c r="G181" s="1523"/>
      <c r="H181" s="1515"/>
    </row>
    <row r="182" spans="1:8" s="1509" customFormat="1" x14ac:dyDescent="0.25">
      <c r="A182" s="1521"/>
      <c r="B182" s="1521"/>
      <c r="C182" s="1524"/>
      <c r="D182" s="1521"/>
      <c r="E182" s="1521"/>
      <c r="F182" s="1522"/>
      <c r="G182" s="1523"/>
      <c r="H182" s="1515"/>
    </row>
    <row r="183" spans="1:8" s="1509" customFormat="1" x14ac:dyDescent="0.25">
      <c r="A183" s="1521"/>
      <c r="B183" s="1521"/>
      <c r="C183" s="1524"/>
      <c r="D183" s="1521"/>
      <c r="E183" s="1521"/>
      <c r="F183" s="1522"/>
      <c r="G183" s="1523"/>
      <c r="H183" s="1515"/>
    </row>
    <row r="184" spans="1:8" s="1509" customFormat="1" x14ac:dyDescent="0.25">
      <c r="A184" s="1521"/>
      <c r="B184" s="1521"/>
      <c r="C184" s="1524"/>
      <c r="D184" s="1521"/>
      <c r="E184" s="1521"/>
      <c r="F184" s="1522"/>
      <c r="G184" s="1523"/>
      <c r="H184" s="1515"/>
    </row>
    <row r="185" spans="1:8" s="1509" customFormat="1" x14ac:dyDescent="0.25">
      <c r="A185" s="1529"/>
      <c r="B185" s="1521"/>
      <c r="C185" s="1524"/>
      <c r="D185" s="1524"/>
      <c r="E185" s="1524"/>
      <c r="F185" s="1522"/>
      <c r="G185" s="1523"/>
      <c r="H185" s="1515"/>
    </row>
    <row r="186" spans="1:8" s="1509" customFormat="1" x14ac:dyDescent="0.25">
      <c r="A186" s="1529"/>
      <c r="B186" s="1521"/>
      <c r="C186" s="1524"/>
      <c r="D186" s="1524"/>
      <c r="E186" s="1524"/>
      <c r="F186" s="1522"/>
      <c r="G186" s="1523"/>
      <c r="H186" s="1515"/>
    </row>
    <row r="187" spans="1:8" s="1509" customFormat="1" x14ac:dyDescent="0.25">
      <c r="A187" s="1529"/>
      <c r="B187" s="1521"/>
      <c r="C187" s="1524"/>
      <c r="D187" s="1524"/>
      <c r="E187" s="1524"/>
      <c r="F187" s="1522"/>
      <c r="G187" s="1523"/>
      <c r="H187" s="1515"/>
    </row>
    <row r="188" spans="1:8" s="1509" customFormat="1" x14ac:dyDescent="0.25">
      <c r="A188" s="1529"/>
      <c r="B188" s="1521"/>
      <c r="C188" s="1524"/>
      <c r="D188" s="1524"/>
      <c r="E188" s="1524"/>
      <c r="F188" s="1522"/>
      <c r="G188" s="1523"/>
      <c r="H188" s="1515"/>
    </row>
    <row r="189" spans="1:8" s="1509" customFormat="1" x14ac:dyDescent="0.25">
      <c r="A189" s="1530"/>
      <c r="B189" s="1530"/>
      <c r="C189" s="1531"/>
      <c r="D189" s="1530"/>
      <c r="E189" s="1530"/>
      <c r="F189" s="1532"/>
      <c r="G189" s="1533"/>
      <c r="H189" s="1515"/>
    </row>
    <row r="190" spans="1:8" s="1509" customFormat="1" ht="25" customHeight="1" x14ac:dyDescent="0.25">
      <c r="A190" s="2067" t="s">
        <v>1591</v>
      </c>
      <c r="B190" s="2067"/>
      <c r="C190" s="2067"/>
      <c r="D190" s="2067"/>
      <c r="E190" s="2067"/>
      <c r="F190" s="2067"/>
      <c r="G190" s="1534"/>
      <c r="H190" s="1515"/>
    </row>
    <row r="191" spans="1:8" s="1509" customFormat="1" x14ac:dyDescent="0.25">
      <c r="A191" s="1535"/>
      <c r="B191" s="1535"/>
      <c r="C191" s="1536"/>
      <c r="D191" s="1537"/>
      <c r="E191" s="1537"/>
      <c r="F191" s="1537"/>
      <c r="G191" s="1538"/>
      <c r="H191" s="1515"/>
    </row>
    <row r="192" spans="1:8" s="1509" customFormat="1" x14ac:dyDescent="0.25">
      <c r="A192" s="1535"/>
      <c r="B192" s="1535"/>
      <c r="C192" s="1536"/>
      <c r="D192" s="1537"/>
      <c r="E192" s="1537"/>
      <c r="F192" s="1537"/>
      <c r="G192" s="1538"/>
      <c r="H192" s="1515"/>
    </row>
    <row r="193" spans="1:8" s="1509" customFormat="1" x14ac:dyDescent="0.25">
      <c r="A193" s="1535"/>
      <c r="B193" s="1535"/>
      <c r="C193" s="1536"/>
      <c r="D193" s="1537"/>
      <c r="E193" s="1537"/>
      <c r="F193" s="1537"/>
      <c r="G193" s="1538"/>
      <c r="H193" s="1515"/>
    </row>
    <row r="194" spans="1:8" s="1509" customFormat="1" x14ac:dyDescent="0.25">
      <c r="A194" s="1535"/>
      <c r="B194" s="1535"/>
      <c r="C194" s="1536"/>
      <c r="D194" s="1537"/>
      <c r="E194" s="1537"/>
      <c r="F194" s="1537"/>
      <c r="G194" s="1538"/>
      <c r="H194" s="1515"/>
    </row>
    <row r="195" spans="1:8" s="1509" customFormat="1" x14ac:dyDescent="0.25">
      <c r="A195" s="1535"/>
      <c r="B195" s="1535"/>
      <c r="C195" s="1536"/>
      <c r="D195" s="1537"/>
      <c r="E195" s="1537"/>
      <c r="F195" s="1537"/>
      <c r="G195" s="1538"/>
      <c r="H195" s="1515"/>
    </row>
    <row r="196" spans="1:8" s="1509" customFormat="1" x14ac:dyDescent="0.25">
      <c r="A196" s="1535"/>
      <c r="B196" s="1535"/>
      <c r="C196" s="1536"/>
      <c r="D196" s="1537"/>
      <c r="E196" s="1537"/>
      <c r="F196" s="1537"/>
      <c r="G196" s="1538"/>
      <c r="H196" s="1515"/>
    </row>
    <row r="197" spans="1:8" s="1509" customFormat="1" x14ac:dyDescent="0.25">
      <c r="A197" s="1539"/>
      <c r="B197" s="1535"/>
      <c r="C197" s="1536"/>
      <c r="D197" s="1537"/>
      <c r="E197" s="1537"/>
      <c r="F197" s="1537"/>
      <c r="G197" s="1538"/>
      <c r="H197" s="1515"/>
    </row>
    <row r="198" spans="1:8" s="1509" customFormat="1" x14ac:dyDescent="0.25">
      <c r="A198" s="1539"/>
      <c r="B198" s="1535"/>
      <c r="C198" s="1536"/>
      <c r="D198" s="1537"/>
      <c r="E198" s="1537"/>
      <c r="F198" s="1537"/>
      <c r="G198" s="1538"/>
      <c r="H198" s="1515"/>
    </row>
    <row r="199" spans="1:8" s="1509" customFormat="1" x14ac:dyDescent="0.25">
      <c r="A199" s="1539"/>
      <c r="B199" s="1535"/>
      <c r="C199" s="1536"/>
      <c r="D199" s="1537"/>
      <c r="E199" s="1537"/>
      <c r="F199" s="1537"/>
      <c r="G199" s="1538"/>
      <c r="H199" s="1515"/>
    </row>
    <row r="200" spans="1:8" s="1509" customFormat="1" x14ac:dyDescent="0.25">
      <c r="A200" s="1539"/>
      <c r="B200" s="1535"/>
      <c r="C200" s="1536"/>
      <c r="D200" s="1537"/>
      <c r="E200" s="1537"/>
      <c r="F200" s="1537"/>
      <c r="G200" s="1538"/>
      <c r="H200" s="1515"/>
    </row>
    <row r="201" spans="1:8" s="1509" customFormat="1" x14ac:dyDescent="0.25">
      <c r="A201" s="1539"/>
      <c r="B201" s="1535"/>
      <c r="C201" s="1536"/>
      <c r="D201" s="1537"/>
      <c r="E201" s="1537"/>
      <c r="F201" s="1537"/>
      <c r="G201" s="1538"/>
      <c r="H201" s="1515"/>
    </row>
    <row r="202" spans="1:8" s="1509" customFormat="1" x14ac:dyDescent="0.25">
      <c r="A202" s="1539"/>
      <c r="B202" s="1535"/>
      <c r="C202" s="1536"/>
      <c r="D202" s="1537"/>
      <c r="E202" s="1537"/>
      <c r="F202" s="1537"/>
      <c r="G202" s="1538"/>
      <c r="H202" s="1515"/>
    </row>
    <row r="203" spans="1:8" s="1509" customFormat="1" x14ac:dyDescent="0.25">
      <c r="A203" s="1539"/>
      <c r="B203" s="1535"/>
      <c r="C203" s="1536"/>
      <c r="D203" s="1537"/>
      <c r="E203" s="1537"/>
      <c r="F203" s="1537"/>
      <c r="G203" s="1538"/>
      <c r="H203" s="1515"/>
    </row>
    <row r="204" spans="1:8" s="1509" customFormat="1" x14ac:dyDescent="0.25">
      <c r="A204" s="1539"/>
      <c r="B204" s="1535"/>
      <c r="C204" s="1536"/>
      <c r="D204" s="1537"/>
      <c r="E204" s="1537"/>
      <c r="F204" s="1537"/>
      <c r="G204" s="1538"/>
      <c r="H204" s="1515"/>
    </row>
    <row r="205" spans="1:8" s="1509" customFormat="1" x14ac:dyDescent="0.25">
      <c r="A205" s="1539"/>
      <c r="B205" s="1535"/>
      <c r="C205" s="1536"/>
      <c r="D205" s="1537"/>
      <c r="E205" s="1537"/>
      <c r="F205" s="1537"/>
      <c r="G205" s="1538"/>
      <c r="H205" s="1515"/>
    </row>
    <row r="206" spans="1:8" s="1509" customFormat="1" x14ac:dyDescent="0.25">
      <c r="A206" s="1539"/>
      <c r="B206" s="1535"/>
      <c r="C206" s="1536"/>
      <c r="D206" s="1537"/>
      <c r="E206" s="1537"/>
      <c r="F206" s="1537"/>
      <c r="G206" s="1538"/>
      <c r="H206" s="1515"/>
    </row>
    <row r="207" spans="1:8" s="1509" customFormat="1" x14ac:dyDescent="0.25">
      <c r="A207" s="1539"/>
      <c r="B207" s="1535"/>
      <c r="C207" s="1536"/>
      <c r="D207" s="1537"/>
      <c r="E207" s="1537"/>
      <c r="F207" s="1537"/>
      <c r="G207" s="1538"/>
      <c r="H207" s="1515"/>
    </row>
    <row r="208" spans="1:8" s="1509" customFormat="1" x14ac:dyDescent="0.25">
      <c r="A208" s="1539"/>
      <c r="B208" s="1535"/>
      <c r="C208" s="1536"/>
      <c r="D208" s="1537"/>
      <c r="E208" s="1537"/>
      <c r="F208" s="1537"/>
      <c r="G208" s="1538"/>
      <c r="H208" s="1515"/>
    </row>
    <row r="209" spans="1:8" s="1509" customFormat="1" x14ac:dyDescent="0.25">
      <c r="A209" s="1539"/>
      <c r="B209" s="1535"/>
      <c r="C209" s="1536"/>
      <c r="D209" s="1537"/>
      <c r="E209" s="1537"/>
      <c r="F209" s="1537"/>
      <c r="G209" s="1538"/>
      <c r="H209" s="1515"/>
    </row>
    <row r="210" spans="1:8" s="1509" customFormat="1" x14ac:dyDescent="0.25">
      <c r="A210" s="1539"/>
      <c r="B210" s="1535"/>
      <c r="C210" s="1536"/>
      <c r="D210" s="1537"/>
      <c r="E210" s="1537"/>
      <c r="F210" s="1537"/>
      <c r="G210" s="1538"/>
      <c r="H210" s="1515"/>
    </row>
    <row r="211" spans="1:8" s="1509" customFormat="1" x14ac:dyDescent="0.25">
      <c r="A211" s="1539"/>
      <c r="B211" s="1535"/>
      <c r="C211" s="1536"/>
      <c r="D211" s="1537"/>
      <c r="E211" s="1537"/>
      <c r="F211" s="1537"/>
      <c r="G211" s="1538"/>
      <c r="H211" s="1515"/>
    </row>
    <row r="212" spans="1:8" s="1509" customFormat="1" x14ac:dyDescent="0.25">
      <c r="A212" s="1539"/>
      <c r="B212" s="1535"/>
      <c r="C212" s="1536"/>
      <c r="D212" s="1537"/>
      <c r="E212" s="1537"/>
      <c r="F212" s="1537"/>
      <c r="G212" s="1538"/>
      <c r="H212" s="1515"/>
    </row>
    <row r="213" spans="1:8" s="1509" customFormat="1" x14ac:dyDescent="0.25">
      <c r="A213" s="1539"/>
      <c r="B213" s="1535"/>
      <c r="C213" s="1536"/>
      <c r="D213" s="1537"/>
      <c r="E213" s="1537"/>
      <c r="F213" s="1537"/>
      <c r="G213" s="1538"/>
      <c r="H213" s="1515"/>
    </row>
    <row r="214" spans="1:8" s="1509" customFormat="1" x14ac:dyDescent="0.25">
      <c r="A214" s="1539"/>
      <c r="B214" s="1535"/>
      <c r="C214" s="1536"/>
      <c r="D214" s="1537"/>
      <c r="E214" s="1537"/>
      <c r="F214" s="1537"/>
      <c r="G214" s="1538"/>
      <c r="H214" s="1515"/>
    </row>
    <row r="215" spans="1:8" s="1509" customFormat="1" x14ac:dyDescent="0.25">
      <c r="A215" s="1539"/>
      <c r="B215" s="1535"/>
      <c r="C215" s="1536"/>
      <c r="D215" s="1537"/>
      <c r="E215" s="1537"/>
      <c r="F215" s="1537"/>
      <c r="G215" s="1538"/>
      <c r="H215" s="1515"/>
    </row>
    <row r="216" spans="1:8" s="1509" customFormat="1" x14ac:dyDescent="0.25">
      <c r="A216" s="1539"/>
      <c r="B216" s="1535"/>
      <c r="C216" s="1536"/>
      <c r="D216" s="1537"/>
      <c r="E216" s="1537"/>
      <c r="F216" s="1537"/>
      <c r="G216" s="1538"/>
      <c r="H216" s="1515"/>
    </row>
    <row r="217" spans="1:8" s="1509" customFormat="1" x14ac:dyDescent="0.25">
      <c r="A217" s="1539"/>
      <c r="B217" s="1535"/>
      <c r="C217" s="1536"/>
      <c r="D217" s="1537"/>
      <c r="E217" s="1537"/>
      <c r="F217" s="1537"/>
      <c r="G217" s="1538"/>
      <c r="H217" s="1515"/>
    </row>
    <row r="218" spans="1:8" s="1509" customFormat="1" x14ac:dyDescent="0.25">
      <c r="A218" s="1539"/>
      <c r="B218" s="1535"/>
      <c r="C218" s="1536"/>
      <c r="D218" s="1537"/>
      <c r="E218" s="1537"/>
      <c r="F218" s="1537"/>
      <c r="G218" s="1538"/>
      <c r="H218" s="1515"/>
    </row>
    <row r="219" spans="1:8" s="1509" customFormat="1" x14ac:dyDescent="0.25">
      <c r="A219" s="1539"/>
      <c r="B219" s="1535"/>
      <c r="C219" s="1536"/>
      <c r="D219" s="1537"/>
      <c r="E219" s="1537"/>
      <c r="F219" s="1537"/>
      <c r="G219" s="1538"/>
      <c r="H219" s="1515"/>
    </row>
    <row r="220" spans="1:8" s="1509" customFormat="1" x14ac:dyDescent="0.25">
      <c r="A220" s="1539"/>
      <c r="B220" s="1535"/>
      <c r="C220" s="1536"/>
      <c r="D220" s="1537"/>
      <c r="E220" s="1537"/>
      <c r="F220" s="1537"/>
      <c r="G220" s="1538"/>
      <c r="H220" s="1515"/>
    </row>
    <row r="221" spans="1:8" s="1509" customFormat="1" x14ac:dyDescent="0.25">
      <c r="A221" s="1539"/>
      <c r="B221" s="1535"/>
      <c r="C221" s="1536"/>
      <c r="D221" s="1537"/>
      <c r="E221" s="1537"/>
      <c r="F221" s="1537"/>
      <c r="G221" s="1538"/>
      <c r="H221" s="1515"/>
    </row>
    <row r="222" spans="1:8" s="1509" customFormat="1" x14ac:dyDescent="0.25">
      <c r="A222" s="1539"/>
      <c r="B222" s="1535"/>
      <c r="C222" s="1536"/>
      <c r="D222" s="1537"/>
      <c r="E222" s="1537"/>
      <c r="F222" s="1537"/>
      <c r="G222" s="1538"/>
      <c r="H222" s="1515"/>
    </row>
    <row r="223" spans="1:8" s="1509" customFormat="1" x14ac:dyDescent="0.25">
      <c r="A223" s="1539"/>
      <c r="B223" s="1535"/>
      <c r="C223" s="1536"/>
      <c r="D223" s="1537"/>
      <c r="E223" s="1537"/>
      <c r="F223" s="1537"/>
      <c r="G223" s="1538"/>
      <c r="H223" s="1515"/>
    </row>
    <row r="224" spans="1:8" s="1509" customFormat="1" x14ac:dyDescent="0.25">
      <c r="A224" s="1539"/>
      <c r="B224" s="1535"/>
      <c r="C224" s="1536"/>
      <c r="D224" s="1537"/>
      <c r="E224" s="1537"/>
      <c r="F224" s="1537"/>
      <c r="G224" s="1538"/>
      <c r="H224" s="1515"/>
    </row>
    <row r="225" spans="1:8" s="1509" customFormat="1" x14ac:dyDescent="0.25">
      <c r="A225" s="1539"/>
      <c r="B225" s="1535"/>
      <c r="C225" s="1536"/>
      <c r="D225" s="1537"/>
      <c r="E225" s="1537"/>
      <c r="F225" s="1537"/>
      <c r="G225" s="1538"/>
      <c r="H225" s="1515"/>
    </row>
    <row r="226" spans="1:8" s="1509" customFormat="1" x14ac:dyDescent="0.25">
      <c r="A226" s="1539"/>
      <c r="B226" s="1535"/>
      <c r="C226" s="1536"/>
      <c r="D226" s="1537"/>
      <c r="E226" s="1537"/>
      <c r="F226" s="1537"/>
      <c r="G226" s="1538"/>
      <c r="H226" s="1515"/>
    </row>
    <row r="227" spans="1:8" s="1509" customFormat="1" x14ac:dyDescent="0.25">
      <c r="A227" s="1539"/>
      <c r="B227" s="1535"/>
      <c r="C227" s="1536"/>
      <c r="D227" s="1537"/>
      <c r="E227" s="1537"/>
      <c r="F227" s="1537"/>
      <c r="G227" s="1538"/>
      <c r="H227" s="1515"/>
    </row>
    <row r="228" spans="1:8" s="1509" customFormat="1" x14ac:dyDescent="0.25">
      <c r="A228" s="1539"/>
      <c r="B228" s="1535"/>
      <c r="C228" s="1536"/>
      <c r="D228" s="1537"/>
      <c r="E228" s="1537"/>
      <c r="F228" s="1537"/>
      <c r="G228" s="1538"/>
      <c r="H228" s="1515"/>
    </row>
    <row r="229" spans="1:8" s="1509" customFormat="1" x14ac:dyDescent="0.25">
      <c r="A229" s="1539"/>
      <c r="B229" s="1535"/>
      <c r="C229" s="1536"/>
      <c r="D229" s="1537"/>
      <c r="E229" s="1537"/>
      <c r="F229" s="1537"/>
      <c r="G229" s="1538"/>
      <c r="H229" s="1515"/>
    </row>
    <row r="230" spans="1:8" s="1509" customFormat="1" x14ac:dyDescent="0.25">
      <c r="A230" s="1539"/>
      <c r="B230" s="1535"/>
      <c r="C230" s="1536"/>
      <c r="D230" s="1537"/>
      <c r="E230" s="1537"/>
      <c r="F230" s="1537"/>
      <c r="G230" s="1538"/>
      <c r="H230" s="1515"/>
    </row>
    <row r="231" spans="1:8" s="1509" customFormat="1" x14ac:dyDescent="0.25">
      <c r="A231" s="1539"/>
      <c r="B231" s="1535"/>
      <c r="C231" s="1536"/>
      <c r="D231" s="1537"/>
      <c r="E231" s="1537"/>
      <c r="F231" s="1537"/>
      <c r="G231" s="1538"/>
      <c r="H231" s="1515"/>
    </row>
    <row r="232" spans="1:8" s="1509" customFormat="1" x14ac:dyDescent="0.25">
      <c r="A232" s="1539"/>
      <c r="B232" s="1535"/>
      <c r="C232" s="1536"/>
      <c r="D232" s="1537"/>
      <c r="E232" s="1537"/>
      <c r="F232" s="1537"/>
      <c r="G232" s="1538"/>
      <c r="H232" s="1515"/>
    </row>
    <row r="233" spans="1:8" s="1509" customFormat="1" x14ac:dyDescent="0.25">
      <c r="A233" s="1539"/>
      <c r="B233" s="1535"/>
      <c r="C233" s="1536"/>
      <c r="D233" s="1537"/>
      <c r="E233" s="1537"/>
      <c r="F233" s="1537"/>
      <c r="G233" s="1538"/>
      <c r="H233" s="1515"/>
    </row>
    <row r="234" spans="1:8" s="1509" customFormat="1" x14ac:dyDescent="0.25">
      <c r="A234" s="1539"/>
      <c r="B234" s="1535"/>
      <c r="C234" s="1536"/>
      <c r="D234" s="1537"/>
      <c r="E234" s="1537"/>
      <c r="F234" s="1537"/>
      <c r="G234" s="1538"/>
      <c r="H234" s="1515"/>
    </row>
    <row r="235" spans="1:8" s="1509" customFormat="1" x14ac:dyDescent="0.25">
      <c r="A235" s="1539"/>
      <c r="B235" s="1535"/>
      <c r="C235" s="1536"/>
      <c r="D235" s="1537"/>
      <c r="E235" s="1537"/>
      <c r="F235" s="1537"/>
      <c r="G235" s="1538"/>
      <c r="H235" s="1515"/>
    </row>
    <row r="236" spans="1:8" s="1509" customFormat="1" x14ac:dyDescent="0.25">
      <c r="A236" s="1539"/>
      <c r="B236" s="1535"/>
      <c r="C236" s="1536"/>
      <c r="D236" s="1537"/>
      <c r="E236" s="1537"/>
      <c r="F236" s="1537"/>
      <c r="G236" s="1538"/>
      <c r="H236" s="1515"/>
    </row>
    <row r="237" spans="1:8" s="1509" customFormat="1" x14ac:dyDescent="0.25">
      <c r="A237" s="1539"/>
      <c r="B237" s="1535"/>
      <c r="C237" s="1536"/>
      <c r="D237" s="1537"/>
      <c r="E237" s="1537"/>
      <c r="F237" s="1537"/>
      <c r="G237" s="1538"/>
      <c r="H237" s="1515"/>
    </row>
    <row r="238" spans="1:8" s="1509" customFormat="1" x14ac:dyDescent="0.25">
      <c r="A238" s="1539"/>
      <c r="B238" s="1535"/>
      <c r="C238" s="1536"/>
      <c r="D238" s="1537"/>
      <c r="E238" s="1537"/>
      <c r="F238" s="1537"/>
      <c r="G238" s="1538"/>
      <c r="H238" s="1515"/>
    </row>
    <row r="239" spans="1:8" s="1509" customFormat="1" x14ac:dyDescent="0.25">
      <c r="A239" s="1539"/>
      <c r="B239" s="1535"/>
      <c r="C239" s="1536"/>
      <c r="D239" s="1537"/>
      <c r="E239" s="1537"/>
      <c r="F239" s="1537"/>
      <c r="G239" s="1538"/>
      <c r="H239" s="1515"/>
    </row>
    <row r="240" spans="1:8" s="1509" customFormat="1" x14ac:dyDescent="0.25">
      <c r="A240" s="1539"/>
      <c r="B240" s="1535"/>
      <c r="C240" s="1536"/>
      <c r="D240" s="1537"/>
      <c r="E240" s="1537"/>
      <c r="F240" s="1537"/>
      <c r="G240" s="1538"/>
      <c r="H240" s="1515"/>
    </row>
    <row r="241" spans="1:8" s="1509" customFormat="1" x14ac:dyDescent="0.25">
      <c r="A241" s="1539"/>
      <c r="B241" s="1535"/>
      <c r="C241" s="1536"/>
      <c r="D241" s="1537"/>
      <c r="E241" s="1537"/>
      <c r="F241" s="1537"/>
      <c r="G241" s="1538"/>
      <c r="H241" s="1515"/>
    </row>
    <row r="242" spans="1:8" s="1509" customFormat="1" x14ac:dyDescent="0.25">
      <c r="A242" s="1539"/>
      <c r="B242" s="1535"/>
      <c r="C242" s="1536"/>
      <c r="D242" s="1537"/>
      <c r="E242" s="1537"/>
      <c r="F242" s="1537"/>
      <c r="G242" s="1538"/>
      <c r="H242" s="1515"/>
    </row>
    <row r="243" spans="1:8" s="1509" customFormat="1" x14ac:dyDescent="0.25">
      <c r="A243" s="1539"/>
      <c r="B243" s="1535"/>
      <c r="C243" s="1536"/>
      <c r="D243" s="1537"/>
      <c r="E243" s="1537"/>
      <c r="F243" s="1537"/>
      <c r="G243" s="1538"/>
      <c r="H243" s="1515"/>
    </row>
    <row r="244" spans="1:8" s="1509" customFormat="1" x14ac:dyDescent="0.25">
      <c r="A244" s="1539"/>
      <c r="B244" s="1535"/>
      <c r="C244" s="1536"/>
      <c r="D244" s="1537"/>
      <c r="E244" s="1537"/>
      <c r="F244" s="1537"/>
      <c r="G244" s="1538"/>
      <c r="H244" s="1515"/>
    </row>
    <row r="245" spans="1:8" s="1509" customFormat="1" x14ac:dyDescent="0.25">
      <c r="A245" s="1539"/>
      <c r="B245" s="1535"/>
      <c r="C245" s="1536"/>
      <c r="D245" s="1537"/>
      <c r="E245" s="1537"/>
      <c r="F245" s="1537"/>
      <c r="G245" s="1538"/>
      <c r="H245" s="1515"/>
    </row>
    <row r="246" spans="1:8" s="1509" customFormat="1" x14ac:dyDescent="0.25">
      <c r="A246" s="1539"/>
      <c r="B246" s="1535"/>
      <c r="C246" s="1536"/>
      <c r="D246" s="1537"/>
      <c r="E246" s="1537"/>
      <c r="F246" s="1537"/>
      <c r="G246" s="1538"/>
      <c r="H246" s="1515"/>
    </row>
    <row r="247" spans="1:8" s="1509" customFormat="1" x14ac:dyDescent="0.25">
      <c r="A247" s="1539"/>
      <c r="B247" s="1535"/>
      <c r="C247" s="1536"/>
      <c r="D247" s="1537"/>
      <c r="E247" s="1537"/>
      <c r="F247" s="1537"/>
      <c r="G247" s="1538"/>
      <c r="H247" s="1515"/>
    </row>
    <row r="248" spans="1:8" s="1509" customFormat="1" x14ac:dyDescent="0.25">
      <c r="A248" s="1539"/>
      <c r="B248" s="1535"/>
      <c r="C248" s="1536"/>
      <c r="D248" s="1537"/>
      <c r="E248" s="1537"/>
      <c r="F248" s="1537"/>
      <c r="G248" s="1538"/>
      <c r="H248" s="1515"/>
    </row>
    <row r="249" spans="1:8" s="1509" customFormat="1" x14ac:dyDescent="0.25">
      <c r="A249" s="1539"/>
      <c r="B249" s="1535"/>
      <c r="C249" s="1536"/>
      <c r="D249" s="1537"/>
      <c r="E249" s="1537"/>
      <c r="F249" s="1537"/>
      <c r="G249" s="1538"/>
      <c r="H249" s="1515"/>
    </row>
    <row r="250" spans="1:8" s="1509" customFormat="1" x14ac:dyDescent="0.25">
      <c r="A250" s="1539"/>
      <c r="B250" s="1535"/>
      <c r="C250" s="1536"/>
      <c r="D250" s="1537"/>
      <c r="E250" s="1537"/>
      <c r="F250" s="1537"/>
      <c r="G250" s="1538"/>
      <c r="H250" s="1515"/>
    </row>
    <row r="251" spans="1:8" s="1509" customFormat="1" x14ac:dyDescent="0.25">
      <c r="A251" s="1539"/>
      <c r="B251" s="1535"/>
      <c r="C251" s="1536"/>
      <c r="D251" s="1537"/>
      <c r="E251" s="1537"/>
      <c r="F251" s="1537"/>
      <c r="G251" s="1538"/>
      <c r="H251" s="1515"/>
    </row>
  </sheetData>
  <mergeCells count="5">
    <mergeCell ref="I2:K2"/>
    <mergeCell ref="C3:E6"/>
    <mergeCell ref="I3:K3"/>
    <mergeCell ref="I6:K6"/>
    <mergeCell ref="A190:F190"/>
  </mergeCells>
  <conditionalFormatting sqref="F189:G189">
    <cfRule type="expression" dxfId="12" priority="1" stopIfTrue="1">
      <formula>$L$2=0</formula>
    </cfRule>
  </conditionalFormatting>
  <pageMargins left="0.70866141732283472" right="0.70866141732283472" top="0.74803149606299213" bottom="0.74803149606299213" header="0.31496062992125984" footer="0.31496062992125984"/>
  <pageSetup paperSize="9" scale="81" firstPageNumber="12" fitToHeight="0" orientation="portrait" r:id="rId1"/>
  <headerFooter>
    <oddFooter>&amp;C&amp;P of &amp;N&amp;R&amp;A</oddFooter>
  </headerFooter>
  <rowBreaks count="6" manualBreakCount="6">
    <brk id="30" max="6" man="1"/>
    <brk id="61" max="6" man="1"/>
    <brk id="88" max="6" man="1"/>
    <brk id="111" max="6" man="1"/>
    <brk id="135" max="6" man="1"/>
    <brk id="164"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79998168889431442"/>
    <pageSetUpPr fitToPage="1"/>
  </sheetPr>
  <dimension ref="A1:V436"/>
  <sheetViews>
    <sheetView view="pageBreakPreview" zoomScale="70" zoomScaleNormal="90" zoomScaleSheetLayoutView="70" workbookViewId="0">
      <selection activeCell="C3" sqref="C3:F6"/>
    </sheetView>
  </sheetViews>
  <sheetFormatPr defaultRowHeight="12.5" x14ac:dyDescent="0.25"/>
  <cols>
    <col min="1" max="1" width="9.7265625" style="3" customWidth="1"/>
    <col min="2" max="2" width="11.7265625" style="85" customWidth="1"/>
    <col min="3" max="3" width="43.7265625" style="1628" customWidth="1"/>
    <col min="4" max="4" width="8.26953125" style="16" customWidth="1"/>
    <col min="5" max="5" width="9.7265625" style="16" customWidth="1"/>
    <col min="6" max="6" width="13.26953125" style="1629" bestFit="1" customWidth="1"/>
    <col min="7" max="7" width="20.26953125" style="1629" customWidth="1"/>
    <col min="8" max="8" width="9.1796875" style="19"/>
    <col min="9" max="9" width="10.7265625" style="19" customWidth="1"/>
    <col min="10" max="256" width="9.1796875" style="19"/>
    <col min="257" max="257" width="9.7265625" style="19" customWidth="1"/>
    <col min="258" max="258" width="11.7265625" style="19" customWidth="1"/>
    <col min="259" max="259" width="43.7265625" style="19" customWidth="1"/>
    <col min="260" max="260" width="8.26953125" style="19" customWidth="1"/>
    <col min="261" max="261" width="9.7265625" style="19" customWidth="1"/>
    <col min="262" max="262" width="13.26953125" style="19" bestFit="1" customWidth="1"/>
    <col min="263" max="263" width="20.26953125" style="19" customWidth="1"/>
    <col min="264" max="264" width="9.1796875" style="19"/>
    <col min="265" max="265" width="10.7265625" style="19" customWidth="1"/>
    <col min="266" max="512" width="9.1796875" style="19"/>
    <col min="513" max="513" width="9.7265625" style="19" customWidth="1"/>
    <col min="514" max="514" width="11.7265625" style="19" customWidth="1"/>
    <col min="515" max="515" width="43.7265625" style="19" customWidth="1"/>
    <col min="516" max="516" width="8.26953125" style="19" customWidth="1"/>
    <col min="517" max="517" width="9.7265625" style="19" customWidth="1"/>
    <col min="518" max="518" width="13.26953125" style="19" bestFit="1" customWidth="1"/>
    <col min="519" max="519" width="20.26953125" style="19" customWidth="1"/>
    <col min="520" max="520" width="9.1796875" style="19"/>
    <col min="521" max="521" width="10.7265625" style="19" customWidth="1"/>
    <col min="522" max="768" width="9.1796875" style="19"/>
    <col min="769" max="769" width="9.7265625" style="19" customWidth="1"/>
    <col min="770" max="770" width="11.7265625" style="19" customWidth="1"/>
    <col min="771" max="771" width="43.7265625" style="19" customWidth="1"/>
    <col min="772" max="772" width="8.26953125" style="19" customWidth="1"/>
    <col min="773" max="773" width="9.7265625" style="19" customWidth="1"/>
    <col min="774" max="774" width="13.26953125" style="19" bestFit="1" customWidth="1"/>
    <col min="775" max="775" width="20.26953125" style="19" customWidth="1"/>
    <col min="776" max="776" width="9.1796875" style="19"/>
    <col min="777" max="777" width="10.7265625" style="19" customWidth="1"/>
    <col min="778" max="1024" width="9.1796875" style="19"/>
    <col min="1025" max="1025" width="9.7265625" style="19" customWidth="1"/>
    <col min="1026" max="1026" width="11.7265625" style="19" customWidth="1"/>
    <col min="1027" max="1027" width="43.7265625" style="19" customWidth="1"/>
    <col min="1028" max="1028" width="8.26953125" style="19" customWidth="1"/>
    <col min="1029" max="1029" width="9.7265625" style="19" customWidth="1"/>
    <col min="1030" max="1030" width="13.26953125" style="19" bestFit="1" customWidth="1"/>
    <col min="1031" max="1031" width="20.26953125" style="19" customWidth="1"/>
    <col min="1032" max="1032" width="9.1796875" style="19"/>
    <col min="1033" max="1033" width="10.7265625" style="19" customWidth="1"/>
    <col min="1034" max="1280" width="9.1796875" style="19"/>
    <col min="1281" max="1281" width="9.7265625" style="19" customWidth="1"/>
    <col min="1282" max="1282" width="11.7265625" style="19" customWidth="1"/>
    <col min="1283" max="1283" width="43.7265625" style="19" customWidth="1"/>
    <col min="1284" max="1284" width="8.26953125" style="19" customWidth="1"/>
    <col min="1285" max="1285" width="9.7265625" style="19" customWidth="1"/>
    <col min="1286" max="1286" width="13.26953125" style="19" bestFit="1" customWidth="1"/>
    <col min="1287" max="1287" width="20.26953125" style="19" customWidth="1"/>
    <col min="1288" max="1288" width="9.1796875" style="19"/>
    <col min="1289" max="1289" width="10.7265625" style="19" customWidth="1"/>
    <col min="1290" max="1536" width="9.1796875" style="19"/>
    <col min="1537" max="1537" width="9.7265625" style="19" customWidth="1"/>
    <col min="1538" max="1538" width="11.7265625" style="19" customWidth="1"/>
    <col min="1539" max="1539" width="43.7265625" style="19" customWidth="1"/>
    <col min="1540" max="1540" width="8.26953125" style="19" customWidth="1"/>
    <col min="1541" max="1541" width="9.7265625" style="19" customWidth="1"/>
    <col min="1542" max="1542" width="13.26953125" style="19" bestFit="1" customWidth="1"/>
    <col min="1543" max="1543" width="20.26953125" style="19" customWidth="1"/>
    <col min="1544" max="1544" width="9.1796875" style="19"/>
    <col min="1545" max="1545" width="10.7265625" style="19" customWidth="1"/>
    <col min="1546" max="1792" width="9.1796875" style="19"/>
    <col min="1793" max="1793" width="9.7265625" style="19" customWidth="1"/>
    <col min="1794" max="1794" width="11.7265625" style="19" customWidth="1"/>
    <col min="1795" max="1795" width="43.7265625" style="19" customWidth="1"/>
    <col min="1796" max="1796" width="8.26953125" style="19" customWidth="1"/>
    <col min="1797" max="1797" width="9.7265625" style="19" customWidth="1"/>
    <col min="1798" max="1798" width="13.26953125" style="19" bestFit="1" customWidth="1"/>
    <col min="1799" max="1799" width="20.26953125" style="19" customWidth="1"/>
    <col min="1800" max="1800" width="9.1796875" style="19"/>
    <col min="1801" max="1801" width="10.7265625" style="19" customWidth="1"/>
    <col min="1802" max="2048" width="9.1796875" style="19"/>
    <col min="2049" max="2049" width="9.7265625" style="19" customWidth="1"/>
    <col min="2050" max="2050" width="11.7265625" style="19" customWidth="1"/>
    <col min="2051" max="2051" width="43.7265625" style="19" customWidth="1"/>
    <col min="2052" max="2052" width="8.26953125" style="19" customWidth="1"/>
    <col min="2053" max="2053" width="9.7265625" style="19" customWidth="1"/>
    <col min="2054" max="2054" width="13.26953125" style="19" bestFit="1" customWidth="1"/>
    <col min="2055" max="2055" width="20.26953125" style="19" customWidth="1"/>
    <col min="2056" max="2056" width="9.1796875" style="19"/>
    <col min="2057" max="2057" width="10.7265625" style="19" customWidth="1"/>
    <col min="2058" max="2304" width="9.1796875" style="19"/>
    <col min="2305" max="2305" width="9.7265625" style="19" customWidth="1"/>
    <col min="2306" max="2306" width="11.7265625" style="19" customWidth="1"/>
    <col min="2307" max="2307" width="43.7265625" style="19" customWidth="1"/>
    <col min="2308" max="2308" width="8.26953125" style="19" customWidth="1"/>
    <col min="2309" max="2309" width="9.7265625" style="19" customWidth="1"/>
    <col min="2310" max="2310" width="13.26953125" style="19" bestFit="1" customWidth="1"/>
    <col min="2311" max="2311" width="20.26953125" style="19" customWidth="1"/>
    <col min="2312" max="2312" width="9.1796875" style="19"/>
    <col min="2313" max="2313" width="10.7265625" style="19" customWidth="1"/>
    <col min="2314" max="2560" width="9.1796875" style="19"/>
    <col min="2561" max="2561" width="9.7265625" style="19" customWidth="1"/>
    <col min="2562" max="2562" width="11.7265625" style="19" customWidth="1"/>
    <col min="2563" max="2563" width="43.7265625" style="19" customWidth="1"/>
    <col min="2564" max="2564" width="8.26953125" style="19" customWidth="1"/>
    <col min="2565" max="2565" width="9.7265625" style="19" customWidth="1"/>
    <col min="2566" max="2566" width="13.26953125" style="19" bestFit="1" customWidth="1"/>
    <col min="2567" max="2567" width="20.26953125" style="19" customWidth="1"/>
    <col min="2568" max="2568" width="9.1796875" style="19"/>
    <col min="2569" max="2569" width="10.7265625" style="19" customWidth="1"/>
    <col min="2570" max="2816" width="9.1796875" style="19"/>
    <col min="2817" max="2817" width="9.7265625" style="19" customWidth="1"/>
    <col min="2818" max="2818" width="11.7265625" style="19" customWidth="1"/>
    <col min="2819" max="2819" width="43.7265625" style="19" customWidth="1"/>
    <col min="2820" max="2820" width="8.26953125" style="19" customWidth="1"/>
    <col min="2821" max="2821" width="9.7265625" style="19" customWidth="1"/>
    <col min="2822" max="2822" width="13.26953125" style="19" bestFit="1" customWidth="1"/>
    <col min="2823" max="2823" width="20.26953125" style="19" customWidth="1"/>
    <col min="2824" max="2824" width="9.1796875" style="19"/>
    <col min="2825" max="2825" width="10.7265625" style="19" customWidth="1"/>
    <col min="2826" max="3072" width="9.1796875" style="19"/>
    <col min="3073" max="3073" width="9.7265625" style="19" customWidth="1"/>
    <col min="3074" max="3074" width="11.7265625" style="19" customWidth="1"/>
    <col min="3075" max="3075" width="43.7265625" style="19" customWidth="1"/>
    <col min="3076" max="3076" width="8.26953125" style="19" customWidth="1"/>
    <col min="3077" max="3077" width="9.7265625" style="19" customWidth="1"/>
    <col min="3078" max="3078" width="13.26953125" style="19" bestFit="1" customWidth="1"/>
    <col min="3079" max="3079" width="20.26953125" style="19" customWidth="1"/>
    <col min="3080" max="3080" width="9.1796875" style="19"/>
    <col min="3081" max="3081" width="10.7265625" style="19" customWidth="1"/>
    <col min="3082" max="3328" width="9.1796875" style="19"/>
    <col min="3329" max="3329" width="9.7265625" style="19" customWidth="1"/>
    <col min="3330" max="3330" width="11.7265625" style="19" customWidth="1"/>
    <col min="3331" max="3331" width="43.7265625" style="19" customWidth="1"/>
    <col min="3332" max="3332" width="8.26953125" style="19" customWidth="1"/>
    <col min="3333" max="3333" width="9.7265625" style="19" customWidth="1"/>
    <col min="3334" max="3334" width="13.26953125" style="19" bestFit="1" customWidth="1"/>
    <col min="3335" max="3335" width="20.26953125" style="19" customWidth="1"/>
    <col min="3336" max="3336" width="9.1796875" style="19"/>
    <col min="3337" max="3337" width="10.7265625" style="19" customWidth="1"/>
    <col min="3338" max="3584" width="9.1796875" style="19"/>
    <col min="3585" max="3585" width="9.7265625" style="19" customWidth="1"/>
    <col min="3586" max="3586" width="11.7265625" style="19" customWidth="1"/>
    <col min="3587" max="3587" width="43.7265625" style="19" customWidth="1"/>
    <col min="3588" max="3588" width="8.26953125" style="19" customWidth="1"/>
    <col min="3589" max="3589" width="9.7265625" style="19" customWidth="1"/>
    <col min="3590" max="3590" width="13.26953125" style="19" bestFit="1" customWidth="1"/>
    <col min="3591" max="3591" width="20.26953125" style="19" customWidth="1"/>
    <col min="3592" max="3592" width="9.1796875" style="19"/>
    <col min="3593" max="3593" width="10.7265625" style="19" customWidth="1"/>
    <col min="3594" max="3840" width="9.1796875" style="19"/>
    <col min="3841" max="3841" width="9.7265625" style="19" customWidth="1"/>
    <col min="3842" max="3842" width="11.7265625" style="19" customWidth="1"/>
    <col min="3843" max="3843" width="43.7265625" style="19" customWidth="1"/>
    <col min="3844" max="3844" width="8.26953125" style="19" customWidth="1"/>
    <col min="3845" max="3845" width="9.7265625" style="19" customWidth="1"/>
    <col min="3846" max="3846" width="13.26953125" style="19" bestFit="1" customWidth="1"/>
    <col min="3847" max="3847" width="20.26953125" style="19" customWidth="1"/>
    <col min="3848" max="3848" width="9.1796875" style="19"/>
    <col min="3849" max="3849" width="10.7265625" style="19" customWidth="1"/>
    <col min="3850" max="4096" width="9.1796875" style="19"/>
    <col min="4097" max="4097" width="9.7265625" style="19" customWidth="1"/>
    <col min="4098" max="4098" width="11.7265625" style="19" customWidth="1"/>
    <col min="4099" max="4099" width="43.7265625" style="19" customWidth="1"/>
    <col min="4100" max="4100" width="8.26953125" style="19" customWidth="1"/>
    <col min="4101" max="4101" width="9.7265625" style="19" customWidth="1"/>
    <col min="4102" max="4102" width="13.26953125" style="19" bestFit="1" customWidth="1"/>
    <col min="4103" max="4103" width="20.26953125" style="19" customWidth="1"/>
    <col min="4104" max="4104" width="9.1796875" style="19"/>
    <col min="4105" max="4105" width="10.7265625" style="19" customWidth="1"/>
    <col min="4106" max="4352" width="9.1796875" style="19"/>
    <col min="4353" max="4353" width="9.7265625" style="19" customWidth="1"/>
    <col min="4354" max="4354" width="11.7265625" style="19" customWidth="1"/>
    <col min="4355" max="4355" width="43.7265625" style="19" customWidth="1"/>
    <col min="4356" max="4356" width="8.26953125" style="19" customWidth="1"/>
    <col min="4357" max="4357" width="9.7265625" style="19" customWidth="1"/>
    <col min="4358" max="4358" width="13.26953125" style="19" bestFit="1" customWidth="1"/>
    <col min="4359" max="4359" width="20.26953125" style="19" customWidth="1"/>
    <col min="4360" max="4360" width="9.1796875" style="19"/>
    <col min="4361" max="4361" width="10.7265625" style="19" customWidth="1"/>
    <col min="4362" max="4608" width="9.1796875" style="19"/>
    <col min="4609" max="4609" width="9.7265625" style="19" customWidth="1"/>
    <col min="4610" max="4610" width="11.7265625" style="19" customWidth="1"/>
    <col min="4611" max="4611" width="43.7265625" style="19" customWidth="1"/>
    <col min="4612" max="4612" width="8.26953125" style="19" customWidth="1"/>
    <col min="4613" max="4613" width="9.7265625" style="19" customWidth="1"/>
    <col min="4614" max="4614" width="13.26953125" style="19" bestFit="1" customWidth="1"/>
    <col min="4615" max="4615" width="20.26953125" style="19" customWidth="1"/>
    <col min="4616" max="4616" width="9.1796875" style="19"/>
    <col min="4617" max="4617" width="10.7265625" style="19" customWidth="1"/>
    <col min="4618" max="4864" width="9.1796875" style="19"/>
    <col min="4865" max="4865" width="9.7265625" style="19" customWidth="1"/>
    <col min="4866" max="4866" width="11.7265625" style="19" customWidth="1"/>
    <col min="4867" max="4867" width="43.7265625" style="19" customWidth="1"/>
    <col min="4868" max="4868" width="8.26953125" style="19" customWidth="1"/>
    <col min="4869" max="4869" width="9.7265625" style="19" customWidth="1"/>
    <col min="4870" max="4870" width="13.26953125" style="19" bestFit="1" customWidth="1"/>
    <col min="4871" max="4871" width="20.26953125" style="19" customWidth="1"/>
    <col min="4872" max="4872" width="9.1796875" style="19"/>
    <col min="4873" max="4873" width="10.7265625" style="19" customWidth="1"/>
    <col min="4874" max="5120" width="9.1796875" style="19"/>
    <col min="5121" max="5121" width="9.7265625" style="19" customWidth="1"/>
    <col min="5122" max="5122" width="11.7265625" style="19" customWidth="1"/>
    <col min="5123" max="5123" width="43.7265625" style="19" customWidth="1"/>
    <col min="5124" max="5124" width="8.26953125" style="19" customWidth="1"/>
    <col min="5125" max="5125" width="9.7265625" style="19" customWidth="1"/>
    <col min="5126" max="5126" width="13.26953125" style="19" bestFit="1" customWidth="1"/>
    <col min="5127" max="5127" width="20.26953125" style="19" customWidth="1"/>
    <col min="5128" max="5128" width="9.1796875" style="19"/>
    <col min="5129" max="5129" width="10.7265625" style="19" customWidth="1"/>
    <col min="5130" max="5376" width="9.1796875" style="19"/>
    <col min="5377" max="5377" width="9.7265625" style="19" customWidth="1"/>
    <col min="5378" max="5378" width="11.7265625" style="19" customWidth="1"/>
    <col min="5379" max="5379" width="43.7265625" style="19" customWidth="1"/>
    <col min="5380" max="5380" width="8.26953125" style="19" customWidth="1"/>
    <col min="5381" max="5381" width="9.7265625" style="19" customWidth="1"/>
    <col min="5382" max="5382" width="13.26953125" style="19" bestFit="1" customWidth="1"/>
    <col min="5383" max="5383" width="20.26953125" style="19" customWidth="1"/>
    <col min="5384" max="5384" width="9.1796875" style="19"/>
    <col min="5385" max="5385" width="10.7265625" style="19" customWidth="1"/>
    <col min="5386" max="5632" width="9.1796875" style="19"/>
    <col min="5633" max="5633" width="9.7265625" style="19" customWidth="1"/>
    <col min="5634" max="5634" width="11.7265625" style="19" customWidth="1"/>
    <col min="5635" max="5635" width="43.7265625" style="19" customWidth="1"/>
    <col min="5636" max="5636" width="8.26953125" style="19" customWidth="1"/>
    <col min="5637" max="5637" width="9.7265625" style="19" customWidth="1"/>
    <col min="5638" max="5638" width="13.26953125" style="19" bestFit="1" customWidth="1"/>
    <col min="5639" max="5639" width="20.26953125" style="19" customWidth="1"/>
    <col min="5640" max="5640" width="9.1796875" style="19"/>
    <col min="5641" max="5641" width="10.7265625" style="19" customWidth="1"/>
    <col min="5642" max="5888" width="9.1796875" style="19"/>
    <col min="5889" max="5889" width="9.7265625" style="19" customWidth="1"/>
    <col min="5890" max="5890" width="11.7265625" style="19" customWidth="1"/>
    <col min="5891" max="5891" width="43.7265625" style="19" customWidth="1"/>
    <col min="5892" max="5892" width="8.26953125" style="19" customWidth="1"/>
    <col min="5893" max="5893" width="9.7265625" style="19" customWidth="1"/>
    <col min="5894" max="5894" width="13.26953125" style="19" bestFit="1" customWidth="1"/>
    <col min="5895" max="5895" width="20.26953125" style="19" customWidth="1"/>
    <col min="5896" max="5896" width="9.1796875" style="19"/>
    <col min="5897" max="5897" width="10.7265625" style="19" customWidth="1"/>
    <col min="5898" max="6144" width="9.1796875" style="19"/>
    <col min="6145" max="6145" width="9.7265625" style="19" customWidth="1"/>
    <col min="6146" max="6146" width="11.7265625" style="19" customWidth="1"/>
    <col min="6147" max="6147" width="43.7265625" style="19" customWidth="1"/>
    <col min="6148" max="6148" width="8.26953125" style="19" customWidth="1"/>
    <col min="6149" max="6149" width="9.7265625" style="19" customWidth="1"/>
    <col min="6150" max="6150" width="13.26953125" style="19" bestFit="1" customWidth="1"/>
    <col min="6151" max="6151" width="20.26953125" style="19" customWidth="1"/>
    <col min="6152" max="6152" width="9.1796875" style="19"/>
    <col min="6153" max="6153" width="10.7265625" style="19" customWidth="1"/>
    <col min="6154" max="6400" width="9.1796875" style="19"/>
    <col min="6401" max="6401" width="9.7265625" style="19" customWidth="1"/>
    <col min="6402" max="6402" width="11.7265625" style="19" customWidth="1"/>
    <col min="6403" max="6403" width="43.7265625" style="19" customWidth="1"/>
    <col min="6404" max="6404" width="8.26953125" style="19" customWidth="1"/>
    <col min="6405" max="6405" width="9.7265625" style="19" customWidth="1"/>
    <col min="6406" max="6406" width="13.26953125" style="19" bestFit="1" customWidth="1"/>
    <col min="6407" max="6407" width="20.26953125" style="19" customWidth="1"/>
    <col min="6408" max="6408" width="9.1796875" style="19"/>
    <col min="6409" max="6409" width="10.7265625" style="19" customWidth="1"/>
    <col min="6410" max="6656" width="9.1796875" style="19"/>
    <col min="6657" max="6657" width="9.7265625" style="19" customWidth="1"/>
    <col min="6658" max="6658" width="11.7265625" style="19" customWidth="1"/>
    <col min="6659" max="6659" width="43.7265625" style="19" customWidth="1"/>
    <col min="6660" max="6660" width="8.26953125" style="19" customWidth="1"/>
    <col min="6661" max="6661" width="9.7265625" style="19" customWidth="1"/>
    <col min="6662" max="6662" width="13.26953125" style="19" bestFit="1" customWidth="1"/>
    <col min="6663" max="6663" width="20.26953125" style="19" customWidth="1"/>
    <col min="6664" max="6664" width="9.1796875" style="19"/>
    <col min="6665" max="6665" width="10.7265625" style="19" customWidth="1"/>
    <col min="6666" max="6912" width="9.1796875" style="19"/>
    <col min="6913" max="6913" width="9.7265625" style="19" customWidth="1"/>
    <col min="6914" max="6914" width="11.7265625" style="19" customWidth="1"/>
    <col min="6915" max="6915" width="43.7265625" style="19" customWidth="1"/>
    <col min="6916" max="6916" width="8.26953125" style="19" customWidth="1"/>
    <col min="6917" max="6917" width="9.7265625" style="19" customWidth="1"/>
    <col min="6918" max="6918" width="13.26953125" style="19" bestFit="1" customWidth="1"/>
    <col min="6919" max="6919" width="20.26953125" style="19" customWidth="1"/>
    <col min="6920" max="6920" width="9.1796875" style="19"/>
    <col min="6921" max="6921" width="10.7265625" style="19" customWidth="1"/>
    <col min="6922" max="7168" width="9.1796875" style="19"/>
    <col min="7169" max="7169" width="9.7265625" style="19" customWidth="1"/>
    <col min="7170" max="7170" width="11.7265625" style="19" customWidth="1"/>
    <col min="7171" max="7171" width="43.7265625" style="19" customWidth="1"/>
    <col min="7172" max="7172" width="8.26953125" style="19" customWidth="1"/>
    <col min="7173" max="7173" width="9.7265625" style="19" customWidth="1"/>
    <col min="7174" max="7174" width="13.26953125" style="19" bestFit="1" customWidth="1"/>
    <col min="7175" max="7175" width="20.26953125" style="19" customWidth="1"/>
    <col min="7176" max="7176" width="9.1796875" style="19"/>
    <col min="7177" max="7177" width="10.7265625" style="19" customWidth="1"/>
    <col min="7178" max="7424" width="9.1796875" style="19"/>
    <col min="7425" max="7425" width="9.7265625" style="19" customWidth="1"/>
    <col min="7426" max="7426" width="11.7265625" style="19" customWidth="1"/>
    <col min="7427" max="7427" width="43.7265625" style="19" customWidth="1"/>
    <col min="7428" max="7428" width="8.26953125" style="19" customWidth="1"/>
    <col min="7429" max="7429" width="9.7265625" style="19" customWidth="1"/>
    <col min="7430" max="7430" width="13.26953125" style="19" bestFit="1" customWidth="1"/>
    <col min="7431" max="7431" width="20.26953125" style="19" customWidth="1"/>
    <col min="7432" max="7432" width="9.1796875" style="19"/>
    <col min="7433" max="7433" width="10.7265625" style="19" customWidth="1"/>
    <col min="7434" max="7680" width="9.1796875" style="19"/>
    <col min="7681" max="7681" width="9.7265625" style="19" customWidth="1"/>
    <col min="7682" max="7682" width="11.7265625" style="19" customWidth="1"/>
    <col min="7683" max="7683" width="43.7265625" style="19" customWidth="1"/>
    <col min="7684" max="7684" width="8.26953125" style="19" customWidth="1"/>
    <col min="7685" max="7685" width="9.7265625" style="19" customWidth="1"/>
    <col min="7686" max="7686" width="13.26953125" style="19" bestFit="1" customWidth="1"/>
    <col min="7687" max="7687" width="20.26953125" style="19" customWidth="1"/>
    <col min="7688" max="7688" width="9.1796875" style="19"/>
    <col min="7689" max="7689" width="10.7265625" style="19" customWidth="1"/>
    <col min="7690" max="7936" width="9.1796875" style="19"/>
    <col min="7937" max="7937" width="9.7265625" style="19" customWidth="1"/>
    <col min="7938" max="7938" width="11.7265625" style="19" customWidth="1"/>
    <col min="7939" max="7939" width="43.7265625" style="19" customWidth="1"/>
    <col min="7940" max="7940" width="8.26953125" style="19" customWidth="1"/>
    <col min="7941" max="7941" width="9.7265625" style="19" customWidth="1"/>
    <col min="7942" max="7942" width="13.26953125" style="19" bestFit="1" customWidth="1"/>
    <col min="7943" max="7943" width="20.26953125" style="19" customWidth="1"/>
    <col min="7944" max="7944" width="9.1796875" style="19"/>
    <col min="7945" max="7945" width="10.7265625" style="19" customWidth="1"/>
    <col min="7946" max="8192" width="9.1796875" style="19"/>
    <col min="8193" max="8193" width="9.7265625" style="19" customWidth="1"/>
    <col min="8194" max="8194" width="11.7265625" style="19" customWidth="1"/>
    <col min="8195" max="8195" width="43.7265625" style="19" customWidth="1"/>
    <col min="8196" max="8196" width="8.26953125" style="19" customWidth="1"/>
    <col min="8197" max="8197" width="9.7265625" style="19" customWidth="1"/>
    <col min="8198" max="8198" width="13.26953125" style="19" bestFit="1" customWidth="1"/>
    <col min="8199" max="8199" width="20.26953125" style="19" customWidth="1"/>
    <col min="8200" max="8200" width="9.1796875" style="19"/>
    <col min="8201" max="8201" width="10.7265625" style="19" customWidth="1"/>
    <col min="8202" max="8448" width="9.1796875" style="19"/>
    <col min="8449" max="8449" width="9.7265625" style="19" customWidth="1"/>
    <col min="8450" max="8450" width="11.7265625" style="19" customWidth="1"/>
    <col min="8451" max="8451" width="43.7265625" style="19" customWidth="1"/>
    <col min="8452" max="8452" width="8.26953125" style="19" customWidth="1"/>
    <col min="8453" max="8453" width="9.7265625" style="19" customWidth="1"/>
    <col min="8454" max="8454" width="13.26953125" style="19" bestFit="1" customWidth="1"/>
    <col min="8455" max="8455" width="20.26953125" style="19" customWidth="1"/>
    <col min="8456" max="8456" width="9.1796875" style="19"/>
    <col min="8457" max="8457" width="10.7265625" style="19" customWidth="1"/>
    <col min="8458" max="8704" width="9.1796875" style="19"/>
    <col min="8705" max="8705" width="9.7265625" style="19" customWidth="1"/>
    <col min="8706" max="8706" width="11.7265625" style="19" customWidth="1"/>
    <col min="8707" max="8707" width="43.7265625" style="19" customWidth="1"/>
    <col min="8708" max="8708" width="8.26953125" style="19" customWidth="1"/>
    <col min="8709" max="8709" width="9.7265625" style="19" customWidth="1"/>
    <col min="8710" max="8710" width="13.26953125" style="19" bestFit="1" customWidth="1"/>
    <col min="8711" max="8711" width="20.26953125" style="19" customWidth="1"/>
    <col min="8712" max="8712" width="9.1796875" style="19"/>
    <col min="8713" max="8713" width="10.7265625" style="19" customWidth="1"/>
    <col min="8714" max="8960" width="9.1796875" style="19"/>
    <col min="8961" max="8961" width="9.7265625" style="19" customWidth="1"/>
    <col min="8962" max="8962" width="11.7265625" style="19" customWidth="1"/>
    <col min="8963" max="8963" width="43.7265625" style="19" customWidth="1"/>
    <col min="8964" max="8964" width="8.26953125" style="19" customWidth="1"/>
    <col min="8965" max="8965" width="9.7265625" style="19" customWidth="1"/>
    <col min="8966" max="8966" width="13.26953125" style="19" bestFit="1" customWidth="1"/>
    <col min="8967" max="8967" width="20.26953125" style="19" customWidth="1"/>
    <col min="8968" max="8968" width="9.1796875" style="19"/>
    <col min="8969" max="8969" width="10.7265625" style="19" customWidth="1"/>
    <col min="8970" max="9216" width="9.1796875" style="19"/>
    <col min="9217" max="9217" width="9.7265625" style="19" customWidth="1"/>
    <col min="9218" max="9218" width="11.7265625" style="19" customWidth="1"/>
    <col min="9219" max="9219" width="43.7265625" style="19" customWidth="1"/>
    <col min="9220" max="9220" width="8.26953125" style="19" customWidth="1"/>
    <col min="9221" max="9221" width="9.7265625" style="19" customWidth="1"/>
    <col min="9222" max="9222" width="13.26953125" style="19" bestFit="1" customWidth="1"/>
    <col min="9223" max="9223" width="20.26953125" style="19" customWidth="1"/>
    <col min="9224" max="9224" width="9.1796875" style="19"/>
    <col min="9225" max="9225" width="10.7265625" style="19" customWidth="1"/>
    <col min="9226" max="9472" width="9.1796875" style="19"/>
    <col min="9473" max="9473" width="9.7265625" style="19" customWidth="1"/>
    <col min="9474" max="9474" width="11.7265625" style="19" customWidth="1"/>
    <col min="9475" max="9475" width="43.7265625" style="19" customWidth="1"/>
    <col min="9476" max="9476" width="8.26953125" style="19" customWidth="1"/>
    <col min="9477" max="9477" width="9.7265625" style="19" customWidth="1"/>
    <col min="9478" max="9478" width="13.26953125" style="19" bestFit="1" customWidth="1"/>
    <col min="9479" max="9479" width="20.26953125" style="19" customWidth="1"/>
    <col min="9480" max="9480" width="9.1796875" style="19"/>
    <col min="9481" max="9481" width="10.7265625" style="19" customWidth="1"/>
    <col min="9482" max="9728" width="9.1796875" style="19"/>
    <col min="9729" max="9729" width="9.7265625" style="19" customWidth="1"/>
    <col min="9730" max="9730" width="11.7265625" style="19" customWidth="1"/>
    <col min="9731" max="9731" width="43.7265625" style="19" customWidth="1"/>
    <col min="9732" max="9732" width="8.26953125" style="19" customWidth="1"/>
    <col min="9733" max="9733" width="9.7265625" style="19" customWidth="1"/>
    <col min="9734" max="9734" width="13.26953125" style="19" bestFit="1" customWidth="1"/>
    <col min="9735" max="9735" width="20.26953125" style="19" customWidth="1"/>
    <col min="9736" max="9736" width="9.1796875" style="19"/>
    <col min="9737" max="9737" width="10.7265625" style="19" customWidth="1"/>
    <col min="9738" max="9984" width="9.1796875" style="19"/>
    <col min="9985" max="9985" width="9.7265625" style="19" customWidth="1"/>
    <col min="9986" max="9986" width="11.7265625" style="19" customWidth="1"/>
    <col min="9987" max="9987" width="43.7265625" style="19" customWidth="1"/>
    <col min="9988" max="9988" width="8.26953125" style="19" customWidth="1"/>
    <col min="9989" max="9989" width="9.7265625" style="19" customWidth="1"/>
    <col min="9990" max="9990" width="13.26953125" style="19" bestFit="1" customWidth="1"/>
    <col min="9991" max="9991" width="20.26953125" style="19" customWidth="1"/>
    <col min="9992" max="9992" width="9.1796875" style="19"/>
    <col min="9993" max="9993" width="10.7265625" style="19" customWidth="1"/>
    <col min="9994" max="10240" width="9.1796875" style="19"/>
    <col min="10241" max="10241" width="9.7265625" style="19" customWidth="1"/>
    <col min="10242" max="10242" width="11.7265625" style="19" customWidth="1"/>
    <col min="10243" max="10243" width="43.7265625" style="19" customWidth="1"/>
    <col min="10244" max="10244" width="8.26953125" style="19" customWidth="1"/>
    <col min="10245" max="10245" width="9.7265625" style="19" customWidth="1"/>
    <col min="10246" max="10246" width="13.26953125" style="19" bestFit="1" customWidth="1"/>
    <col min="10247" max="10247" width="20.26953125" style="19" customWidth="1"/>
    <col min="10248" max="10248" width="9.1796875" style="19"/>
    <col min="10249" max="10249" width="10.7265625" style="19" customWidth="1"/>
    <col min="10250" max="10496" width="9.1796875" style="19"/>
    <col min="10497" max="10497" width="9.7265625" style="19" customWidth="1"/>
    <col min="10498" max="10498" width="11.7265625" style="19" customWidth="1"/>
    <col min="10499" max="10499" width="43.7265625" style="19" customWidth="1"/>
    <col min="10500" max="10500" width="8.26953125" style="19" customWidth="1"/>
    <col min="10501" max="10501" width="9.7265625" style="19" customWidth="1"/>
    <col min="10502" max="10502" width="13.26953125" style="19" bestFit="1" customWidth="1"/>
    <col min="10503" max="10503" width="20.26953125" style="19" customWidth="1"/>
    <col min="10504" max="10504" width="9.1796875" style="19"/>
    <col min="10505" max="10505" width="10.7265625" style="19" customWidth="1"/>
    <col min="10506" max="10752" width="9.1796875" style="19"/>
    <col min="10753" max="10753" width="9.7265625" style="19" customWidth="1"/>
    <col min="10754" max="10754" width="11.7265625" style="19" customWidth="1"/>
    <col min="10755" max="10755" width="43.7265625" style="19" customWidth="1"/>
    <col min="10756" max="10756" width="8.26953125" style="19" customWidth="1"/>
    <col min="10757" max="10757" width="9.7265625" style="19" customWidth="1"/>
    <col min="10758" max="10758" width="13.26953125" style="19" bestFit="1" customWidth="1"/>
    <col min="10759" max="10759" width="20.26953125" style="19" customWidth="1"/>
    <col min="10760" max="10760" width="9.1796875" style="19"/>
    <col min="10761" max="10761" width="10.7265625" style="19" customWidth="1"/>
    <col min="10762" max="11008" width="9.1796875" style="19"/>
    <col min="11009" max="11009" width="9.7265625" style="19" customWidth="1"/>
    <col min="11010" max="11010" width="11.7265625" style="19" customWidth="1"/>
    <col min="11011" max="11011" width="43.7265625" style="19" customWidth="1"/>
    <col min="11012" max="11012" width="8.26953125" style="19" customWidth="1"/>
    <col min="11013" max="11013" width="9.7265625" style="19" customWidth="1"/>
    <col min="11014" max="11014" width="13.26953125" style="19" bestFit="1" customWidth="1"/>
    <col min="11015" max="11015" width="20.26953125" style="19" customWidth="1"/>
    <col min="11016" max="11016" width="9.1796875" style="19"/>
    <col min="11017" max="11017" width="10.7265625" style="19" customWidth="1"/>
    <col min="11018" max="11264" width="9.1796875" style="19"/>
    <col min="11265" max="11265" width="9.7265625" style="19" customWidth="1"/>
    <col min="11266" max="11266" width="11.7265625" style="19" customWidth="1"/>
    <col min="11267" max="11267" width="43.7265625" style="19" customWidth="1"/>
    <col min="11268" max="11268" width="8.26953125" style="19" customWidth="1"/>
    <col min="11269" max="11269" width="9.7265625" style="19" customWidth="1"/>
    <col min="11270" max="11270" width="13.26953125" style="19" bestFit="1" customWidth="1"/>
    <col min="11271" max="11271" width="20.26953125" style="19" customWidth="1"/>
    <col min="11272" max="11272" width="9.1796875" style="19"/>
    <col min="11273" max="11273" width="10.7265625" style="19" customWidth="1"/>
    <col min="11274" max="11520" width="9.1796875" style="19"/>
    <col min="11521" max="11521" width="9.7265625" style="19" customWidth="1"/>
    <col min="11522" max="11522" width="11.7265625" style="19" customWidth="1"/>
    <col min="11523" max="11523" width="43.7265625" style="19" customWidth="1"/>
    <col min="11524" max="11524" width="8.26953125" style="19" customWidth="1"/>
    <col min="11525" max="11525" width="9.7265625" style="19" customWidth="1"/>
    <col min="11526" max="11526" width="13.26953125" style="19" bestFit="1" customWidth="1"/>
    <col min="11527" max="11527" width="20.26953125" style="19" customWidth="1"/>
    <col min="11528" max="11528" width="9.1796875" style="19"/>
    <col min="11529" max="11529" width="10.7265625" style="19" customWidth="1"/>
    <col min="11530" max="11776" width="9.1796875" style="19"/>
    <col min="11777" max="11777" width="9.7265625" style="19" customWidth="1"/>
    <col min="11778" max="11778" width="11.7265625" style="19" customWidth="1"/>
    <col min="11779" max="11779" width="43.7265625" style="19" customWidth="1"/>
    <col min="11780" max="11780" width="8.26953125" style="19" customWidth="1"/>
    <col min="11781" max="11781" width="9.7265625" style="19" customWidth="1"/>
    <col min="11782" max="11782" width="13.26953125" style="19" bestFit="1" customWidth="1"/>
    <col min="11783" max="11783" width="20.26953125" style="19" customWidth="1"/>
    <col min="11784" max="11784" width="9.1796875" style="19"/>
    <col min="11785" max="11785" width="10.7265625" style="19" customWidth="1"/>
    <col min="11786" max="12032" width="9.1796875" style="19"/>
    <col min="12033" max="12033" width="9.7265625" style="19" customWidth="1"/>
    <col min="12034" max="12034" width="11.7265625" style="19" customWidth="1"/>
    <col min="12035" max="12035" width="43.7265625" style="19" customWidth="1"/>
    <col min="12036" max="12036" width="8.26953125" style="19" customWidth="1"/>
    <col min="12037" max="12037" width="9.7265625" style="19" customWidth="1"/>
    <col min="12038" max="12038" width="13.26953125" style="19" bestFit="1" customWidth="1"/>
    <col min="12039" max="12039" width="20.26953125" style="19" customWidth="1"/>
    <col min="12040" max="12040" width="9.1796875" style="19"/>
    <col min="12041" max="12041" width="10.7265625" style="19" customWidth="1"/>
    <col min="12042" max="12288" width="9.1796875" style="19"/>
    <col min="12289" max="12289" width="9.7265625" style="19" customWidth="1"/>
    <col min="12290" max="12290" width="11.7265625" style="19" customWidth="1"/>
    <col min="12291" max="12291" width="43.7265625" style="19" customWidth="1"/>
    <col min="12292" max="12292" width="8.26953125" style="19" customWidth="1"/>
    <col min="12293" max="12293" width="9.7265625" style="19" customWidth="1"/>
    <col min="12294" max="12294" width="13.26953125" style="19" bestFit="1" customWidth="1"/>
    <col min="12295" max="12295" width="20.26953125" style="19" customWidth="1"/>
    <col min="12296" max="12296" width="9.1796875" style="19"/>
    <col min="12297" max="12297" width="10.7265625" style="19" customWidth="1"/>
    <col min="12298" max="12544" width="9.1796875" style="19"/>
    <col min="12545" max="12545" width="9.7265625" style="19" customWidth="1"/>
    <col min="12546" max="12546" width="11.7265625" style="19" customWidth="1"/>
    <col min="12547" max="12547" width="43.7265625" style="19" customWidth="1"/>
    <col min="12548" max="12548" width="8.26953125" style="19" customWidth="1"/>
    <col min="12549" max="12549" width="9.7265625" style="19" customWidth="1"/>
    <col min="12550" max="12550" width="13.26953125" style="19" bestFit="1" customWidth="1"/>
    <col min="12551" max="12551" width="20.26953125" style="19" customWidth="1"/>
    <col min="12552" max="12552" width="9.1796875" style="19"/>
    <col min="12553" max="12553" width="10.7265625" style="19" customWidth="1"/>
    <col min="12554" max="12800" width="9.1796875" style="19"/>
    <col min="12801" max="12801" width="9.7265625" style="19" customWidth="1"/>
    <col min="12802" max="12802" width="11.7265625" style="19" customWidth="1"/>
    <col min="12803" max="12803" width="43.7265625" style="19" customWidth="1"/>
    <col min="12804" max="12804" width="8.26953125" style="19" customWidth="1"/>
    <col min="12805" max="12805" width="9.7265625" style="19" customWidth="1"/>
    <col min="12806" max="12806" width="13.26953125" style="19" bestFit="1" customWidth="1"/>
    <col min="12807" max="12807" width="20.26953125" style="19" customWidth="1"/>
    <col min="12808" max="12808" width="9.1796875" style="19"/>
    <col min="12809" max="12809" width="10.7265625" style="19" customWidth="1"/>
    <col min="12810" max="13056" width="9.1796875" style="19"/>
    <col min="13057" max="13057" width="9.7265625" style="19" customWidth="1"/>
    <col min="13058" max="13058" width="11.7265625" style="19" customWidth="1"/>
    <col min="13059" max="13059" width="43.7265625" style="19" customWidth="1"/>
    <col min="13060" max="13060" width="8.26953125" style="19" customWidth="1"/>
    <col min="13061" max="13061" width="9.7265625" style="19" customWidth="1"/>
    <col min="13062" max="13062" width="13.26953125" style="19" bestFit="1" customWidth="1"/>
    <col min="13063" max="13063" width="20.26953125" style="19" customWidth="1"/>
    <col min="13064" max="13064" width="9.1796875" style="19"/>
    <col min="13065" max="13065" width="10.7265625" style="19" customWidth="1"/>
    <col min="13066" max="13312" width="9.1796875" style="19"/>
    <col min="13313" max="13313" width="9.7265625" style="19" customWidth="1"/>
    <col min="13314" max="13314" width="11.7265625" style="19" customWidth="1"/>
    <col min="13315" max="13315" width="43.7265625" style="19" customWidth="1"/>
    <col min="13316" max="13316" width="8.26953125" style="19" customWidth="1"/>
    <col min="13317" max="13317" width="9.7265625" style="19" customWidth="1"/>
    <col min="13318" max="13318" width="13.26953125" style="19" bestFit="1" customWidth="1"/>
    <col min="13319" max="13319" width="20.26953125" style="19" customWidth="1"/>
    <col min="13320" max="13320" width="9.1796875" style="19"/>
    <col min="13321" max="13321" width="10.7265625" style="19" customWidth="1"/>
    <col min="13322" max="13568" width="9.1796875" style="19"/>
    <col min="13569" max="13569" width="9.7265625" style="19" customWidth="1"/>
    <col min="13570" max="13570" width="11.7265625" style="19" customWidth="1"/>
    <col min="13571" max="13571" width="43.7265625" style="19" customWidth="1"/>
    <col min="13572" max="13572" width="8.26953125" style="19" customWidth="1"/>
    <col min="13573" max="13573" width="9.7265625" style="19" customWidth="1"/>
    <col min="13574" max="13574" width="13.26953125" style="19" bestFit="1" customWidth="1"/>
    <col min="13575" max="13575" width="20.26953125" style="19" customWidth="1"/>
    <col min="13576" max="13576" width="9.1796875" style="19"/>
    <col min="13577" max="13577" width="10.7265625" style="19" customWidth="1"/>
    <col min="13578" max="13824" width="9.1796875" style="19"/>
    <col min="13825" max="13825" width="9.7265625" style="19" customWidth="1"/>
    <col min="13826" max="13826" width="11.7265625" style="19" customWidth="1"/>
    <col min="13827" max="13827" width="43.7265625" style="19" customWidth="1"/>
    <col min="13828" max="13828" width="8.26953125" style="19" customWidth="1"/>
    <col min="13829" max="13829" width="9.7265625" style="19" customWidth="1"/>
    <col min="13830" max="13830" width="13.26953125" style="19" bestFit="1" customWidth="1"/>
    <col min="13831" max="13831" width="20.26953125" style="19" customWidth="1"/>
    <col min="13832" max="13832" width="9.1796875" style="19"/>
    <col min="13833" max="13833" width="10.7265625" style="19" customWidth="1"/>
    <col min="13834" max="14080" width="9.1796875" style="19"/>
    <col min="14081" max="14081" width="9.7265625" style="19" customWidth="1"/>
    <col min="14082" max="14082" width="11.7265625" style="19" customWidth="1"/>
    <col min="14083" max="14083" width="43.7265625" style="19" customWidth="1"/>
    <col min="14084" max="14084" width="8.26953125" style="19" customWidth="1"/>
    <col min="14085" max="14085" width="9.7265625" style="19" customWidth="1"/>
    <col min="14086" max="14086" width="13.26953125" style="19" bestFit="1" customWidth="1"/>
    <col min="14087" max="14087" width="20.26953125" style="19" customWidth="1"/>
    <col min="14088" max="14088" width="9.1796875" style="19"/>
    <col min="14089" max="14089" width="10.7265625" style="19" customWidth="1"/>
    <col min="14090" max="14336" width="9.1796875" style="19"/>
    <col min="14337" max="14337" width="9.7265625" style="19" customWidth="1"/>
    <col min="14338" max="14338" width="11.7265625" style="19" customWidth="1"/>
    <col min="14339" max="14339" width="43.7265625" style="19" customWidth="1"/>
    <col min="14340" max="14340" width="8.26953125" style="19" customWidth="1"/>
    <col min="14341" max="14341" width="9.7265625" style="19" customWidth="1"/>
    <col min="14342" max="14342" width="13.26953125" style="19" bestFit="1" customWidth="1"/>
    <col min="14343" max="14343" width="20.26953125" style="19" customWidth="1"/>
    <col min="14344" max="14344" width="9.1796875" style="19"/>
    <col min="14345" max="14345" width="10.7265625" style="19" customWidth="1"/>
    <col min="14346" max="14592" width="9.1796875" style="19"/>
    <col min="14593" max="14593" width="9.7265625" style="19" customWidth="1"/>
    <col min="14594" max="14594" width="11.7265625" style="19" customWidth="1"/>
    <col min="14595" max="14595" width="43.7265625" style="19" customWidth="1"/>
    <col min="14596" max="14596" width="8.26953125" style="19" customWidth="1"/>
    <col min="14597" max="14597" width="9.7265625" style="19" customWidth="1"/>
    <col min="14598" max="14598" width="13.26953125" style="19" bestFit="1" customWidth="1"/>
    <col min="14599" max="14599" width="20.26953125" style="19" customWidth="1"/>
    <col min="14600" max="14600" width="9.1796875" style="19"/>
    <col min="14601" max="14601" width="10.7265625" style="19" customWidth="1"/>
    <col min="14602" max="14848" width="9.1796875" style="19"/>
    <col min="14849" max="14849" width="9.7265625" style="19" customWidth="1"/>
    <col min="14850" max="14850" width="11.7265625" style="19" customWidth="1"/>
    <col min="14851" max="14851" width="43.7265625" style="19" customWidth="1"/>
    <col min="14852" max="14852" width="8.26953125" style="19" customWidth="1"/>
    <col min="14853" max="14853" width="9.7265625" style="19" customWidth="1"/>
    <col min="14854" max="14854" width="13.26953125" style="19" bestFit="1" customWidth="1"/>
    <col min="14855" max="14855" width="20.26953125" style="19" customWidth="1"/>
    <col min="14856" max="14856" width="9.1796875" style="19"/>
    <col min="14857" max="14857" width="10.7265625" style="19" customWidth="1"/>
    <col min="14858" max="15104" width="9.1796875" style="19"/>
    <col min="15105" max="15105" width="9.7265625" style="19" customWidth="1"/>
    <col min="15106" max="15106" width="11.7265625" style="19" customWidth="1"/>
    <col min="15107" max="15107" width="43.7265625" style="19" customWidth="1"/>
    <col min="15108" max="15108" width="8.26953125" style="19" customWidth="1"/>
    <col min="15109" max="15109" width="9.7265625" style="19" customWidth="1"/>
    <col min="15110" max="15110" width="13.26953125" style="19" bestFit="1" customWidth="1"/>
    <col min="15111" max="15111" width="20.26953125" style="19" customWidth="1"/>
    <col min="15112" max="15112" width="9.1796875" style="19"/>
    <col min="15113" max="15113" width="10.7265625" style="19" customWidth="1"/>
    <col min="15114" max="15360" width="9.1796875" style="19"/>
    <col min="15361" max="15361" width="9.7265625" style="19" customWidth="1"/>
    <col min="15362" max="15362" width="11.7265625" style="19" customWidth="1"/>
    <col min="15363" max="15363" width="43.7265625" style="19" customWidth="1"/>
    <col min="15364" max="15364" width="8.26953125" style="19" customWidth="1"/>
    <col min="15365" max="15365" width="9.7265625" style="19" customWidth="1"/>
    <col min="15366" max="15366" width="13.26953125" style="19" bestFit="1" customWidth="1"/>
    <col min="15367" max="15367" width="20.26953125" style="19" customWidth="1"/>
    <col min="15368" max="15368" width="9.1796875" style="19"/>
    <col min="15369" max="15369" width="10.7265625" style="19" customWidth="1"/>
    <col min="15370" max="15616" width="9.1796875" style="19"/>
    <col min="15617" max="15617" width="9.7265625" style="19" customWidth="1"/>
    <col min="15618" max="15618" width="11.7265625" style="19" customWidth="1"/>
    <col min="15619" max="15619" width="43.7265625" style="19" customWidth="1"/>
    <col min="15620" max="15620" width="8.26953125" style="19" customWidth="1"/>
    <col min="15621" max="15621" width="9.7265625" style="19" customWidth="1"/>
    <col min="15622" max="15622" width="13.26953125" style="19" bestFit="1" customWidth="1"/>
    <col min="15623" max="15623" width="20.26953125" style="19" customWidth="1"/>
    <col min="15624" max="15624" width="9.1796875" style="19"/>
    <col min="15625" max="15625" width="10.7265625" style="19" customWidth="1"/>
    <col min="15626" max="15872" width="9.1796875" style="19"/>
    <col min="15873" max="15873" width="9.7265625" style="19" customWidth="1"/>
    <col min="15874" max="15874" width="11.7265625" style="19" customWidth="1"/>
    <col min="15875" max="15875" width="43.7265625" style="19" customWidth="1"/>
    <col min="15876" max="15876" width="8.26953125" style="19" customWidth="1"/>
    <col min="15877" max="15877" width="9.7265625" style="19" customWidth="1"/>
    <col min="15878" max="15878" width="13.26953125" style="19" bestFit="1" customWidth="1"/>
    <col min="15879" max="15879" width="20.26953125" style="19" customWidth="1"/>
    <col min="15880" max="15880" width="9.1796875" style="19"/>
    <col min="15881" max="15881" width="10.7265625" style="19" customWidth="1"/>
    <col min="15882" max="16128" width="9.1796875" style="19"/>
    <col min="16129" max="16129" width="9.7265625" style="19" customWidth="1"/>
    <col min="16130" max="16130" width="11.7265625" style="19" customWidth="1"/>
    <col min="16131" max="16131" width="43.7265625" style="19" customWidth="1"/>
    <col min="16132" max="16132" width="8.26953125" style="19" customWidth="1"/>
    <col min="16133" max="16133" width="9.7265625" style="19" customWidth="1"/>
    <col min="16134" max="16134" width="13.26953125" style="19" bestFit="1" customWidth="1"/>
    <col min="16135" max="16135" width="20.26953125" style="19" customWidth="1"/>
    <col min="16136" max="16136" width="9.1796875" style="19"/>
    <col min="16137" max="16137" width="10.7265625" style="19" customWidth="1"/>
    <col min="16138" max="16384" width="9.1796875" style="19"/>
  </cols>
  <sheetData>
    <row r="1" spans="1:13" ht="12.75" customHeight="1" x14ac:dyDescent="0.25">
      <c r="A1" s="1173"/>
      <c r="B1" s="1175"/>
      <c r="C1" s="1477"/>
      <c r="D1" s="1175"/>
      <c r="E1" s="1186"/>
      <c r="F1" s="1540"/>
      <c r="G1" s="1541" t="str">
        <f>'Sch 1 WP 3B P&amp;Gs'!G1</f>
        <v>ZB Sludge Pipeline</v>
      </c>
      <c r="J1" s="1179"/>
      <c r="K1" s="1179"/>
      <c r="L1" s="1179"/>
      <c r="M1" s="1179"/>
    </row>
    <row r="2" spans="1:13" ht="12.75" customHeight="1" x14ac:dyDescent="0.25">
      <c r="A2" s="1181" t="s">
        <v>107</v>
      </c>
      <c r="B2" s="1175"/>
      <c r="C2" s="1250" t="str">
        <f>'Sch 1 WP 3B P&amp;Gs'!$C$2</f>
        <v>RW10397155/22</v>
      </c>
      <c r="D2" s="1175"/>
      <c r="E2" s="1177"/>
      <c r="F2" s="1540"/>
      <c r="G2" s="1542" t="s">
        <v>2118</v>
      </c>
      <c r="J2" s="2084"/>
      <c r="K2" s="2084"/>
      <c r="L2" s="2084"/>
      <c r="M2" s="1543"/>
    </row>
    <row r="3" spans="1:13" ht="12.75" customHeight="1" x14ac:dyDescent="0.25">
      <c r="A3" s="1181" t="s">
        <v>37</v>
      </c>
      <c r="B3" s="1175"/>
      <c r="C3" s="2057" t="str">
        <f>'Sch 1 WP 3B P&amp;Gs'!$C$3</f>
        <v>DESIGN, MANUFACTURE, SUPPLY, DELIVERY, INSTALLATION, TEST, COMMISSION AND MAINTAIN PIPE LAYING AND CIVIL WORKS FOR THE CONSTRUCTION OF 750m, 694mm ID (8mm THICK) SLUDGE STEEL PIPELINE FROM CENTRAL SLUDGE NO. 2 TO THE CROSS CONNECTION CHAMBER (SL2 PIPELINE)</v>
      </c>
      <c r="D3" s="2058"/>
      <c r="E3" s="2058"/>
      <c r="F3" s="2059"/>
      <c r="G3" s="1185">
        <f>'Sch 1 WP 3B P&amp;Gs'!G3</f>
        <v>44470</v>
      </c>
      <c r="J3" s="2084"/>
      <c r="K3" s="2084"/>
      <c r="L3" s="2084"/>
      <c r="M3" s="1179"/>
    </row>
    <row r="4" spans="1:13" ht="12.75" customHeight="1" x14ac:dyDescent="0.25">
      <c r="A4" s="1181"/>
      <c r="B4" s="1175"/>
      <c r="C4" s="2060"/>
      <c r="D4" s="2061"/>
      <c r="E4" s="2061"/>
      <c r="F4" s="2062"/>
      <c r="G4" s="1185"/>
      <c r="J4" s="1187"/>
      <c r="K4" s="1187"/>
      <c r="L4" s="1187"/>
      <c r="M4" s="1179"/>
    </row>
    <row r="5" spans="1:13" ht="12.75" customHeight="1" x14ac:dyDescent="0.25">
      <c r="A5" s="1181"/>
      <c r="B5" s="1175"/>
      <c r="C5" s="2060"/>
      <c r="D5" s="2061"/>
      <c r="E5" s="2061"/>
      <c r="F5" s="2062"/>
      <c r="G5" s="1185"/>
      <c r="J5" s="1187"/>
      <c r="K5" s="1187"/>
      <c r="L5" s="1187"/>
      <c r="M5" s="1179"/>
    </row>
    <row r="6" spans="1:13" ht="30.75" customHeight="1" x14ac:dyDescent="0.25">
      <c r="A6" s="1186"/>
      <c r="B6" s="1175"/>
      <c r="C6" s="2063"/>
      <c r="D6" s="2064"/>
      <c r="E6" s="2064"/>
      <c r="F6" s="2065"/>
      <c r="G6" s="1544"/>
      <c r="J6" s="2084"/>
      <c r="K6" s="2084"/>
      <c r="L6" s="2084"/>
      <c r="M6" s="1179"/>
    </row>
    <row r="7" spans="1:13" ht="13" x14ac:dyDescent="0.25">
      <c r="A7" s="1186"/>
      <c r="B7" s="1175"/>
      <c r="C7" s="1485"/>
      <c r="D7" s="1485"/>
      <c r="E7" s="1485"/>
      <c r="F7" s="1485"/>
      <c r="G7" s="1544"/>
      <c r="J7" s="1187"/>
      <c r="K7" s="1187"/>
      <c r="L7" s="1187"/>
      <c r="M7" s="1179"/>
    </row>
    <row r="8" spans="1:13" ht="16.5" customHeight="1" thickBot="1" x14ac:dyDescent="0.3">
      <c r="A8" s="1186"/>
      <c r="B8" s="1175"/>
      <c r="C8" s="1545" t="s">
        <v>2119</v>
      </c>
      <c r="D8" s="1175"/>
      <c r="E8" s="1186"/>
      <c r="F8" s="1540"/>
      <c r="G8" s="1544"/>
    </row>
    <row r="9" spans="1:13" ht="12.75" customHeight="1" x14ac:dyDescent="0.25">
      <c r="A9" s="1546" t="s">
        <v>80</v>
      </c>
      <c r="B9" s="2101" t="s">
        <v>2756</v>
      </c>
      <c r="C9" s="1547" t="s">
        <v>43</v>
      </c>
      <c r="D9" s="6" t="s">
        <v>45</v>
      </c>
      <c r="E9" s="6" t="s">
        <v>46</v>
      </c>
      <c r="F9" s="1548" t="s">
        <v>47</v>
      </c>
      <c r="G9" s="1548" t="s">
        <v>48</v>
      </c>
    </row>
    <row r="10" spans="1:13" ht="40.5" customHeight="1" x14ac:dyDescent="0.25">
      <c r="A10" s="1549" t="s">
        <v>82</v>
      </c>
      <c r="B10" s="2102"/>
      <c r="C10" s="1550"/>
      <c r="D10" s="7"/>
      <c r="E10" s="7"/>
      <c r="F10" s="1551"/>
      <c r="G10" s="1551"/>
    </row>
    <row r="11" spans="1:13" ht="28.15" customHeight="1" x14ac:dyDescent="0.25">
      <c r="A11" s="1552">
        <v>7</v>
      </c>
      <c r="B11" s="1553"/>
      <c r="C11" s="1554" t="s">
        <v>2120</v>
      </c>
      <c r="D11" s="1555"/>
      <c r="E11" s="1553"/>
      <c r="F11" s="1555"/>
      <c r="G11" s="75"/>
      <c r="L11" s="1556"/>
    </row>
    <row r="12" spans="1:13" ht="13" x14ac:dyDescent="0.25">
      <c r="A12" s="1557"/>
      <c r="B12" s="1553"/>
      <c r="C12" s="1554" t="s">
        <v>188</v>
      </c>
      <c r="D12" s="1555"/>
      <c r="E12" s="1553"/>
      <c r="F12" s="1555"/>
      <c r="G12" s="75"/>
      <c r="L12" s="1556"/>
    </row>
    <row r="13" spans="1:13" ht="52" x14ac:dyDescent="0.25">
      <c r="A13" s="1552">
        <v>7.1</v>
      </c>
      <c r="B13" s="1553">
        <v>3</v>
      </c>
      <c r="C13" s="1554" t="s">
        <v>2121</v>
      </c>
      <c r="D13" s="1555"/>
      <c r="E13" s="1553"/>
      <c r="F13" s="1555"/>
      <c r="G13" s="75"/>
      <c r="L13" s="1556"/>
    </row>
    <row r="14" spans="1:13" ht="13" x14ac:dyDescent="0.25">
      <c r="A14" s="1557" t="s">
        <v>580</v>
      </c>
      <c r="B14" s="1553"/>
      <c r="C14" s="1558" t="s">
        <v>2122</v>
      </c>
      <c r="D14" s="1555" t="s">
        <v>2123</v>
      </c>
      <c r="E14" s="1559">
        <v>2</v>
      </c>
      <c r="F14" s="1555"/>
      <c r="G14" s="75"/>
      <c r="L14" s="1556"/>
    </row>
    <row r="15" spans="1:13" ht="13" x14ac:dyDescent="0.25">
      <c r="A15" s="1557"/>
      <c r="B15" s="1553"/>
      <c r="C15" s="1558"/>
      <c r="D15" s="1555"/>
      <c r="E15" s="1559"/>
      <c r="F15" s="1555"/>
      <c r="G15" s="75"/>
      <c r="L15" s="1556"/>
    </row>
    <row r="16" spans="1:13" ht="12.75" customHeight="1" x14ac:dyDescent="0.25">
      <c r="A16" s="1557" t="s">
        <v>582</v>
      </c>
      <c r="B16" s="1553"/>
      <c r="C16" s="1560" t="s">
        <v>2124</v>
      </c>
      <c r="D16" s="1555" t="s">
        <v>2123</v>
      </c>
      <c r="E16" s="1559">
        <v>5</v>
      </c>
      <c r="F16" s="1555"/>
      <c r="G16" s="75"/>
    </row>
    <row r="17" spans="1:7" ht="12.75" customHeight="1" x14ac:dyDescent="0.25">
      <c r="A17" s="1557"/>
      <c r="B17" s="1553"/>
      <c r="C17" s="1560"/>
      <c r="D17" s="1555"/>
      <c r="E17" s="1559"/>
      <c r="F17" s="1555"/>
      <c r="G17" s="75"/>
    </row>
    <row r="18" spans="1:7" ht="27" customHeight="1" x14ac:dyDescent="0.25">
      <c r="A18" s="1557" t="s">
        <v>582</v>
      </c>
      <c r="B18" s="1553"/>
      <c r="C18" s="1561" t="s">
        <v>2125</v>
      </c>
      <c r="D18" s="1555" t="s">
        <v>2123</v>
      </c>
      <c r="E18" s="1559">
        <v>5</v>
      </c>
      <c r="F18" s="1555"/>
      <c r="G18" s="75"/>
    </row>
    <row r="19" spans="1:7" ht="12.75" customHeight="1" x14ac:dyDescent="0.25">
      <c r="A19" s="1557"/>
      <c r="B19" s="1553"/>
      <c r="C19" s="1561"/>
      <c r="D19" s="1555"/>
      <c r="E19" s="1559"/>
      <c r="F19" s="1555"/>
      <c r="G19" s="75"/>
    </row>
    <row r="20" spans="1:7" ht="51.75" customHeight="1" x14ac:dyDescent="0.25">
      <c r="A20" s="1552">
        <v>7.2</v>
      </c>
      <c r="B20" s="1553">
        <v>4</v>
      </c>
      <c r="C20" s="1554" t="s">
        <v>2126</v>
      </c>
      <c r="D20" s="1555"/>
      <c r="E20" s="1553"/>
      <c r="F20" s="1555"/>
      <c r="G20" s="75"/>
    </row>
    <row r="21" spans="1:7" ht="14.25" customHeight="1" x14ac:dyDescent="0.25">
      <c r="A21" s="1557"/>
      <c r="B21" s="1553"/>
      <c r="C21" s="1562"/>
      <c r="D21" s="1555"/>
      <c r="E21" s="1553"/>
      <c r="F21" s="1555"/>
      <c r="G21" s="75"/>
    </row>
    <row r="22" spans="1:7" x14ac:dyDescent="0.25">
      <c r="A22" s="1557" t="s">
        <v>1055</v>
      </c>
      <c r="B22" s="1553"/>
      <c r="C22" s="1562" t="s">
        <v>2127</v>
      </c>
      <c r="D22" s="1555" t="s">
        <v>2123</v>
      </c>
      <c r="E22" s="1553">
        <v>4</v>
      </c>
      <c r="F22" s="1555"/>
      <c r="G22" s="75"/>
    </row>
    <row r="23" spans="1:7" ht="12.75" customHeight="1" x14ac:dyDescent="0.25">
      <c r="A23" s="1563"/>
      <c r="B23" s="1555"/>
      <c r="C23" s="1562"/>
      <c r="D23" s="1555"/>
      <c r="E23" s="1555"/>
      <c r="F23" s="1553"/>
      <c r="G23" s="75"/>
    </row>
    <row r="24" spans="1:7" ht="28.5" customHeight="1" x14ac:dyDescent="0.25">
      <c r="A24" s="1564">
        <v>7.2</v>
      </c>
      <c r="B24" s="1555"/>
      <c r="C24" s="1554" t="s">
        <v>2128</v>
      </c>
      <c r="D24" s="1555"/>
      <c r="E24" s="1555"/>
      <c r="F24" s="1553"/>
      <c r="G24" s="75"/>
    </row>
    <row r="25" spans="1:7" ht="13.5" customHeight="1" x14ac:dyDescent="0.25">
      <c r="A25" s="1563"/>
      <c r="B25" s="1555"/>
      <c r="C25" s="1554"/>
      <c r="D25" s="1555"/>
      <c r="E25" s="1555"/>
      <c r="F25" s="1553"/>
      <c r="G25" s="75"/>
    </row>
    <row r="26" spans="1:7" ht="25" x14ac:dyDescent="0.25">
      <c r="A26" s="1563" t="s">
        <v>1055</v>
      </c>
      <c r="B26" s="1555"/>
      <c r="C26" s="1562" t="s">
        <v>2129</v>
      </c>
      <c r="D26" s="1555" t="s">
        <v>1909</v>
      </c>
      <c r="E26" s="1555">
        <v>4</v>
      </c>
      <c r="F26" s="1553"/>
      <c r="G26" s="75"/>
    </row>
    <row r="27" spans="1:7" ht="15.75" customHeight="1" x14ac:dyDescent="0.25">
      <c r="A27" s="1563"/>
      <c r="B27" s="1555"/>
      <c r="C27" s="1562"/>
      <c r="D27" s="1555"/>
      <c r="E27" s="1555"/>
      <c r="F27" s="1553"/>
      <c r="G27" s="75"/>
    </row>
    <row r="28" spans="1:7" ht="27.75" customHeight="1" x14ac:dyDescent="0.25">
      <c r="A28" s="1563" t="s">
        <v>1057</v>
      </c>
      <c r="B28" s="1555"/>
      <c r="C28" s="1562" t="s">
        <v>2130</v>
      </c>
      <c r="D28" s="1555" t="s">
        <v>1909</v>
      </c>
      <c r="E28" s="1555">
        <v>7</v>
      </c>
      <c r="F28" s="1553"/>
      <c r="G28" s="75"/>
    </row>
    <row r="29" spans="1:7" ht="15.75" customHeight="1" x14ac:dyDescent="0.25">
      <c r="A29" s="1563"/>
      <c r="B29" s="1555"/>
      <c r="C29" s="1562"/>
      <c r="D29" s="1555"/>
      <c r="E29" s="1555"/>
      <c r="F29" s="1553"/>
      <c r="G29" s="75"/>
    </row>
    <row r="30" spans="1:7" ht="26.25" customHeight="1" x14ac:dyDescent="0.25">
      <c r="A30" s="1563" t="s">
        <v>1059</v>
      </c>
      <c r="B30" s="1555"/>
      <c r="C30" s="1562" t="s">
        <v>2131</v>
      </c>
      <c r="D30" s="1555" t="s">
        <v>2132</v>
      </c>
      <c r="E30" s="1555">
        <v>4</v>
      </c>
      <c r="F30" s="1553"/>
      <c r="G30" s="75"/>
    </row>
    <row r="31" spans="1:7" x14ac:dyDescent="0.25">
      <c r="A31" s="1563"/>
      <c r="B31" s="1555"/>
      <c r="C31" s="1562"/>
      <c r="D31" s="1555"/>
      <c r="E31" s="1555"/>
      <c r="F31" s="1553"/>
      <c r="G31" s="75"/>
    </row>
    <row r="32" spans="1:7" ht="25" x14ac:dyDescent="0.25">
      <c r="A32" s="1563" t="s">
        <v>2133</v>
      </c>
      <c r="B32" s="1555"/>
      <c r="C32" s="1562" t="s">
        <v>2134</v>
      </c>
      <c r="D32" s="1555" t="s">
        <v>2135</v>
      </c>
      <c r="E32" s="1555">
        <v>7</v>
      </c>
      <c r="F32" s="1553"/>
      <c r="G32" s="75"/>
    </row>
    <row r="33" spans="1:8" x14ac:dyDescent="0.25">
      <c r="A33" s="1563"/>
      <c r="B33" s="1555"/>
      <c r="C33" s="1562"/>
      <c r="D33" s="1555"/>
      <c r="E33" s="1555"/>
      <c r="F33" s="1553"/>
      <c r="G33" s="75"/>
    </row>
    <row r="34" spans="1:8" ht="25" x14ac:dyDescent="0.25">
      <c r="A34" s="1563" t="s">
        <v>1063</v>
      </c>
      <c r="B34" s="1555"/>
      <c r="C34" s="1562" t="s">
        <v>2136</v>
      </c>
      <c r="D34" s="1555" t="s">
        <v>2135</v>
      </c>
      <c r="E34" s="1555">
        <v>4</v>
      </c>
      <c r="F34" s="1553"/>
      <c r="G34" s="75"/>
    </row>
    <row r="35" spans="1:8" x14ac:dyDescent="0.25">
      <c r="A35" s="1563"/>
      <c r="B35" s="1555"/>
      <c r="C35" s="1562"/>
      <c r="D35" s="1553"/>
      <c r="E35" s="1555"/>
      <c r="F35" s="1553"/>
      <c r="G35" s="75"/>
    </row>
    <row r="36" spans="1:8" ht="28" x14ac:dyDescent="0.25">
      <c r="A36" s="1564">
        <v>7.3</v>
      </c>
      <c r="B36" s="1555"/>
      <c r="C36" s="1565" t="s">
        <v>2137</v>
      </c>
      <c r="D36" s="1553" t="s">
        <v>825</v>
      </c>
      <c r="E36" s="1555">
        <v>1</v>
      </c>
      <c r="F36" s="1553"/>
      <c r="G36" s="75"/>
    </row>
    <row r="37" spans="1:8" ht="14" x14ac:dyDescent="0.25">
      <c r="A37" s="1563"/>
      <c r="B37" s="1555"/>
      <c r="C37" s="1566"/>
      <c r="D37" s="1553"/>
      <c r="E37" s="1555"/>
      <c r="F37" s="1553"/>
      <c r="G37" s="75"/>
    </row>
    <row r="38" spans="1:8" ht="31" x14ac:dyDescent="0.25">
      <c r="A38" s="1564">
        <v>7.4</v>
      </c>
      <c r="B38" s="1555"/>
      <c r="C38" s="1567" t="s">
        <v>2522</v>
      </c>
      <c r="D38" s="1553"/>
      <c r="E38" s="1555"/>
      <c r="F38" s="1553"/>
      <c r="G38" s="75"/>
    </row>
    <row r="39" spans="1:8" ht="15.5" x14ac:dyDescent="0.25">
      <c r="A39" s="1563"/>
      <c r="B39" s="1555"/>
      <c r="C39" s="1567"/>
      <c r="D39" s="1553"/>
      <c r="E39" s="1555"/>
      <c r="F39" s="1553"/>
      <c r="G39" s="75"/>
    </row>
    <row r="40" spans="1:8" s="1206" customFormat="1" x14ac:dyDescent="0.25">
      <c r="A40" s="1215"/>
      <c r="B40" s="1216"/>
      <c r="C40" s="1217"/>
      <c r="D40" s="1218"/>
      <c r="E40" s="1219"/>
      <c r="F40" s="1220"/>
      <c r="G40" s="1221"/>
      <c r="H40" s="72"/>
    </row>
    <row r="41" spans="1:8" s="1206" customFormat="1" ht="13" x14ac:dyDescent="0.25">
      <c r="A41" s="325"/>
      <c r="B41" s="370" t="s">
        <v>388</v>
      </c>
      <c r="C41" s="371"/>
      <c r="D41" s="326"/>
      <c r="E41" s="368"/>
      <c r="F41" s="372"/>
      <c r="G41" s="373"/>
      <c r="H41" s="72"/>
    </row>
    <row r="42" spans="1:8" s="1206" customFormat="1" ht="26" x14ac:dyDescent="0.25">
      <c r="A42" s="328"/>
      <c r="B42" s="375" t="s">
        <v>389</v>
      </c>
      <c r="C42" s="361"/>
      <c r="D42" s="329"/>
      <c r="E42" s="360"/>
      <c r="F42" s="351"/>
      <c r="G42" s="1222"/>
      <c r="H42" s="72"/>
    </row>
    <row r="43" spans="1:8" ht="15.5" x14ac:dyDescent="0.25">
      <c r="A43" s="1563"/>
      <c r="B43" s="1555"/>
      <c r="C43" s="1568"/>
      <c r="D43" s="1553"/>
      <c r="E43" s="1555"/>
      <c r="F43" s="1553"/>
      <c r="G43" s="75"/>
    </row>
    <row r="44" spans="1:8" ht="15.5" x14ac:dyDescent="0.25">
      <c r="A44" s="1563"/>
      <c r="B44" s="1555"/>
      <c r="C44" s="1568"/>
      <c r="D44" s="1553"/>
      <c r="E44" s="1555"/>
      <c r="F44" s="1553"/>
      <c r="G44" s="75"/>
    </row>
    <row r="45" spans="1:8" ht="14" x14ac:dyDescent="0.25">
      <c r="A45" s="1563" t="s">
        <v>2138</v>
      </c>
      <c r="B45" s="1555"/>
      <c r="C45" s="1566" t="s">
        <v>2139</v>
      </c>
      <c r="D45" s="1553" t="s">
        <v>825</v>
      </c>
      <c r="E45" s="1555">
        <v>1</v>
      </c>
      <c r="F45" s="1553"/>
      <c r="G45" s="75"/>
    </row>
    <row r="46" spans="1:8" ht="14" x14ac:dyDescent="0.25">
      <c r="A46" s="1563"/>
      <c r="B46" s="1555"/>
      <c r="C46" s="1566"/>
      <c r="D46" s="1553"/>
      <c r="E46" s="1555"/>
      <c r="F46" s="1553"/>
      <c r="G46" s="75"/>
    </row>
    <row r="47" spans="1:8" ht="14" x14ac:dyDescent="0.25">
      <c r="A47" s="1563" t="s">
        <v>2140</v>
      </c>
      <c r="B47" s="1555"/>
      <c r="C47" s="1566" t="s">
        <v>2141</v>
      </c>
      <c r="D47" s="1553" t="s">
        <v>54</v>
      </c>
      <c r="E47" s="1555">
        <v>1</v>
      </c>
      <c r="F47" s="1553"/>
      <c r="G47" s="75"/>
    </row>
    <row r="48" spans="1:8" ht="14" x14ac:dyDescent="0.25">
      <c r="A48" s="1563"/>
      <c r="B48" s="1555"/>
      <c r="C48" s="1566"/>
      <c r="D48" s="1553"/>
      <c r="E48" s="1555"/>
      <c r="F48" s="1553"/>
      <c r="G48" s="75"/>
    </row>
    <row r="49" spans="1:7" ht="14" x14ac:dyDescent="0.25">
      <c r="A49" s="1563" t="s">
        <v>2523</v>
      </c>
      <c r="B49" s="1555"/>
      <c r="C49" s="1566" t="s">
        <v>2524</v>
      </c>
      <c r="D49" s="1553" t="s">
        <v>54</v>
      </c>
      <c r="E49" s="1555">
        <v>1</v>
      </c>
      <c r="F49" s="1553"/>
      <c r="G49" s="1680"/>
    </row>
    <row r="50" spans="1:7" ht="14" x14ac:dyDescent="0.25">
      <c r="A50" s="1563"/>
      <c r="B50" s="1555"/>
      <c r="C50" s="1566"/>
      <c r="D50" s="1553"/>
      <c r="E50" s="1555"/>
      <c r="F50" s="1553"/>
      <c r="G50" s="1680"/>
    </row>
    <row r="51" spans="1:7" ht="43.5" customHeight="1" x14ac:dyDescent="0.3">
      <c r="A51" s="1564">
        <v>7.5</v>
      </c>
      <c r="B51" s="1555"/>
      <c r="C51" s="1569" t="s">
        <v>2142</v>
      </c>
      <c r="D51" s="1553"/>
      <c r="E51" s="1555"/>
      <c r="F51" s="1553"/>
      <c r="G51" s="75"/>
    </row>
    <row r="52" spans="1:7" x14ac:dyDescent="0.25">
      <c r="A52" s="1223"/>
      <c r="B52" s="74"/>
      <c r="C52" s="68"/>
      <c r="D52" s="1204"/>
      <c r="E52" s="1204"/>
      <c r="F52" s="953"/>
      <c r="G52" s="953"/>
    </row>
    <row r="53" spans="1:7" ht="13" x14ac:dyDescent="0.25">
      <c r="A53" s="216"/>
      <c r="B53" s="75"/>
      <c r="C53" s="77"/>
      <c r="D53" s="197"/>
      <c r="E53" s="197"/>
      <c r="F53" s="208"/>
      <c r="G53" s="205"/>
    </row>
    <row r="54" spans="1:7" x14ac:dyDescent="0.25">
      <c r="A54" s="168"/>
      <c r="B54" s="75"/>
      <c r="C54" s="196"/>
      <c r="D54" s="197"/>
      <c r="E54" s="197"/>
      <c r="F54" s="208"/>
      <c r="G54" s="205"/>
    </row>
    <row r="55" spans="1:7" x14ac:dyDescent="0.25">
      <c r="A55" s="168"/>
      <c r="B55" s="75"/>
      <c r="C55" s="196"/>
      <c r="D55" s="197"/>
      <c r="E55" s="197"/>
      <c r="F55" s="208"/>
      <c r="G55" s="205"/>
    </row>
    <row r="56" spans="1:7" ht="13" x14ac:dyDescent="0.25">
      <c r="A56" s="216"/>
      <c r="B56" s="75"/>
      <c r="C56" s="1570"/>
      <c r="D56" s="1571"/>
      <c r="E56" s="1571"/>
      <c r="F56" s="208"/>
      <c r="G56" s="205"/>
    </row>
    <row r="57" spans="1:7" x14ac:dyDescent="0.25">
      <c r="A57" s="166"/>
      <c r="B57" s="75"/>
      <c r="C57" s="1385"/>
      <c r="D57" s="1571"/>
      <c r="E57" s="1571"/>
      <c r="F57" s="208"/>
      <c r="G57" s="205"/>
    </row>
    <row r="58" spans="1:7" x14ac:dyDescent="0.25">
      <c r="A58" s="166"/>
      <c r="B58" s="75"/>
      <c r="C58" s="1385"/>
      <c r="D58" s="1571"/>
      <c r="E58" s="1571"/>
      <c r="F58" s="208"/>
      <c r="G58" s="205"/>
    </row>
    <row r="59" spans="1:7" x14ac:dyDescent="0.25">
      <c r="A59" s="166"/>
      <c r="B59" s="75"/>
      <c r="C59" s="1385"/>
      <c r="D59" s="1571"/>
      <c r="E59" s="1571"/>
      <c r="F59" s="208"/>
      <c r="G59" s="205"/>
    </row>
    <row r="60" spans="1:7" x14ac:dyDescent="0.25">
      <c r="A60" s="166"/>
      <c r="B60" s="75"/>
      <c r="C60" s="1385"/>
      <c r="D60" s="1075"/>
      <c r="E60" s="1075"/>
      <c r="F60" s="208"/>
      <c r="G60" s="205"/>
    </row>
    <row r="61" spans="1:7" x14ac:dyDescent="0.25">
      <c r="A61" s="1572"/>
      <c r="B61" s="76"/>
      <c r="C61" s="1573"/>
      <c r="D61" s="1574"/>
      <c r="E61" s="1574"/>
      <c r="F61" s="208"/>
      <c r="G61" s="205"/>
    </row>
    <row r="62" spans="1:7" x14ac:dyDescent="0.25">
      <c r="A62" s="166"/>
      <c r="B62" s="75"/>
      <c r="C62" s="1385"/>
      <c r="D62" s="1075"/>
      <c r="E62" s="1075"/>
      <c r="F62" s="208"/>
      <c r="G62" s="205"/>
    </row>
    <row r="63" spans="1:7" ht="13" x14ac:dyDescent="0.25">
      <c r="A63" s="168"/>
      <c r="B63" s="75"/>
      <c r="C63" s="77"/>
      <c r="D63" s="197"/>
      <c r="E63" s="197"/>
      <c r="F63" s="208"/>
      <c r="G63" s="205"/>
    </row>
    <row r="64" spans="1:7" x14ac:dyDescent="0.25">
      <c r="A64" s="2095" t="s">
        <v>1593</v>
      </c>
      <c r="B64" s="2096"/>
      <c r="C64" s="2096"/>
      <c r="D64" s="2096"/>
      <c r="E64" s="2096"/>
      <c r="F64" s="2097"/>
      <c r="G64" s="1221"/>
    </row>
    <row r="65" spans="1:7" x14ac:dyDescent="0.25">
      <c r="A65" s="2098"/>
      <c r="B65" s="2099"/>
      <c r="C65" s="2099"/>
      <c r="D65" s="2099"/>
      <c r="E65" s="2099"/>
      <c r="F65" s="2100"/>
      <c r="G65" s="373"/>
    </row>
    <row r="66" spans="1:7" ht="13" x14ac:dyDescent="0.25">
      <c r="A66" s="1575"/>
      <c r="B66" s="1576"/>
      <c r="C66" s="1513"/>
      <c r="D66" s="1577"/>
      <c r="E66" s="1578"/>
      <c r="F66" s="1578"/>
      <c r="G66" s="1579"/>
    </row>
    <row r="67" spans="1:7" x14ac:dyDescent="0.25">
      <c r="A67" s="1406"/>
      <c r="B67" s="1406"/>
      <c r="C67" s="1406"/>
      <c r="D67" s="1580"/>
      <c r="E67" s="1580"/>
      <c r="F67" s="1578"/>
      <c r="G67" s="1579"/>
    </row>
    <row r="68" spans="1:7" ht="13" x14ac:dyDescent="0.25">
      <c r="A68" s="1581"/>
      <c r="B68" s="1582"/>
      <c r="C68" s="1576"/>
      <c r="D68" s="1432"/>
      <c r="E68" s="1432"/>
      <c r="F68" s="1578"/>
      <c r="G68" s="1579"/>
    </row>
    <row r="69" spans="1:7" x14ac:dyDescent="0.25">
      <c r="A69" s="1583"/>
      <c r="B69" s="1582"/>
      <c r="C69" s="1406"/>
      <c r="D69" s="1432"/>
      <c r="E69" s="1432"/>
      <c r="F69" s="1578"/>
      <c r="G69" s="1579"/>
    </row>
    <row r="70" spans="1:7" ht="40" customHeight="1" x14ac:dyDescent="0.25">
      <c r="A70" s="1583"/>
      <c r="B70" s="1582"/>
      <c r="C70" s="1406"/>
      <c r="D70" s="1432"/>
      <c r="E70" s="1432"/>
      <c r="F70" s="1578"/>
      <c r="G70" s="1579"/>
    </row>
    <row r="71" spans="1:7" x14ac:dyDescent="0.25">
      <c r="A71" s="1583"/>
      <c r="B71" s="1582"/>
      <c r="C71" s="1406"/>
      <c r="D71" s="1432"/>
      <c r="E71" s="1432"/>
      <c r="F71" s="1578"/>
      <c r="G71" s="1579"/>
    </row>
    <row r="72" spans="1:7" x14ac:dyDescent="0.25">
      <c r="A72" s="1583"/>
      <c r="B72" s="1582"/>
      <c r="C72" s="1406"/>
      <c r="D72" s="1584"/>
      <c r="E72" s="1584"/>
      <c r="F72" s="1578"/>
      <c r="G72" s="1579"/>
    </row>
    <row r="73" spans="1:7" x14ac:dyDescent="0.25">
      <c r="A73" s="1406"/>
      <c r="B73" s="1406"/>
      <c r="C73" s="1406"/>
      <c r="D73" s="1580"/>
      <c r="E73" s="1580"/>
      <c r="F73" s="1578"/>
      <c r="G73" s="1579"/>
    </row>
    <row r="74" spans="1:7" x14ac:dyDescent="0.25">
      <c r="A74" s="1406"/>
      <c r="B74" s="1406"/>
      <c r="C74" s="1406"/>
      <c r="D74" s="1580"/>
      <c r="E74" s="1580"/>
      <c r="F74" s="1578"/>
      <c r="G74" s="1579"/>
    </row>
    <row r="75" spans="1:7" x14ac:dyDescent="0.25">
      <c r="A75" s="1406"/>
      <c r="B75" s="1406"/>
      <c r="C75" s="1406"/>
      <c r="D75" s="1580"/>
      <c r="E75" s="1580"/>
      <c r="F75" s="1578"/>
      <c r="G75" s="1579"/>
    </row>
    <row r="76" spans="1:7" x14ac:dyDescent="0.25">
      <c r="A76" s="1406"/>
      <c r="B76" s="1406"/>
      <c r="C76" s="1406"/>
      <c r="D76" s="1580"/>
      <c r="E76" s="1580"/>
      <c r="F76" s="1578"/>
      <c r="G76" s="1579"/>
    </row>
    <row r="77" spans="1:7" x14ac:dyDescent="0.25">
      <c r="A77" s="1406"/>
      <c r="B77" s="1406"/>
      <c r="C77" s="1406"/>
      <c r="D77" s="1580"/>
      <c r="E77" s="1580"/>
      <c r="F77" s="1578"/>
      <c r="G77" s="1579"/>
    </row>
    <row r="78" spans="1:7" x14ac:dyDescent="0.25">
      <c r="A78" s="1406"/>
      <c r="B78" s="1406"/>
      <c r="C78" s="1406"/>
      <c r="D78" s="1580"/>
      <c r="E78" s="1580"/>
      <c r="F78" s="1578"/>
      <c r="G78" s="1579"/>
    </row>
    <row r="79" spans="1:7" x14ac:dyDescent="0.25">
      <c r="A79" s="1406"/>
      <c r="B79" s="1406"/>
      <c r="C79" s="1406"/>
      <c r="D79" s="1580"/>
      <c r="E79" s="1580"/>
      <c r="F79" s="1578"/>
      <c r="G79" s="1579"/>
    </row>
    <row r="80" spans="1:7" x14ac:dyDescent="0.25">
      <c r="A80" s="1406"/>
      <c r="B80" s="1406"/>
      <c r="C80" s="1406"/>
      <c r="D80" s="1580"/>
      <c r="E80" s="1580"/>
      <c r="F80" s="1578"/>
      <c r="G80" s="1579"/>
    </row>
    <row r="81" spans="1:7" x14ac:dyDescent="0.25">
      <c r="A81" s="1406"/>
      <c r="B81" s="1406"/>
      <c r="C81" s="1406"/>
      <c r="D81" s="1580"/>
      <c r="E81" s="1580"/>
      <c r="F81" s="1578"/>
      <c r="G81" s="1579"/>
    </row>
    <row r="82" spans="1:7" x14ac:dyDescent="0.25">
      <c r="A82" s="1406"/>
      <c r="B82" s="1406"/>
      <c r="C82" s="1406"/>
      <c r="D82" s="1406"/>
      <c r="E82" s="1406"/>
      <c r="F82" s="1578"/>
      <c r="G82" s="1579"/>
    </row>
    <row r="83" spans="1:7" ht="13" x14ac:dyDescent="0.25">
      <c r="A83" s="1585"/>
      <c r="B83" s="1580"/>
      <c r="C83" s="1586"/>
      <c r="D83" s="1432"/>
      <c r="E83" s="1432"/>
      <c r="F83" s="1578"/>
      <c r="G83" s="1579"/>
    </row>
    <row r="84" spans="1:7" x14ac:dyDescent="0.25">
      <c r="A84" s="1587"/>
      <c r="B84" s="1588"/>
      <c r="C84" s="1406"/>
      <c r="D84" s="1432"/>
      <c r="E84" s="1432"/>
      <c r="F84" s="1578"/>
      <c r="G84" s="1579"/>
    </row>
    <row r="85" spans="1:7" x14ac:dyDescent="0.25">
      <c r="A85" s="1587"/>
      <c r="B85" s="1588"/>
      <c r="C85" s="1406"/>
      <c r="D85" s="1432"/>
      <c r="E85" s="1432"/>
      <c r="F85" s="1578"/>
      <c r="G85" s="1579"/>
    </row>
    <row r="86" spans="1:7" x14ac:dyDescent="0.25">
      <c r="A86" s="1587"/>
      <c r="B86" s="1588"/>
      <c r="C86" s="1406"/>
      <c r="D86" s="1432"/>
      <c r="E86" s="1432"/>
      <c r="F86" s="1578"/>
      <c r="G86" s="1579"/>
    </row>
    <row r="87" spans="1:7" x14ac:dyDescent="0.25">
      <c r="A87" s="1406"/>
      <c r="B87" s="1406"/>
      <c r="C87" s="1406"/>
      <c r="D87" s="1580"/>
      <c r="E87" s="1580"/>
      <c r="F87" s="1578"/>
      <c r="G87" s="1579"/>
    </row>
    <row r="88" spans="1:7" x14ac:dyDescent="0.25">
      <c r="A88" s="1587"/>
      <c r="B88" s="1588"/>
      <c r="C88" s="1406"/>
      <c r="D88" s="1432"/>
      <c r="E88" s="1432"/>
      <c r="F88" s="1578"/>
      <c r="G88" s="1579"/>
    </row>
    <row r="89" spans="1:7" ht="13" x14ac:dyDescent="0.25">
      <c r="A89" s="1589"/>
      <c r="B89" s="1584"/>
      <c r="C89" s="1576"/>
      <c r="D89" s="1584"/>
      <c r="E89" s="1584"/>
      <c r="F89" s="1590"/>
      <c r="G89" s="1591"/>
    </row>
    <row r="90" spans="1:7" x14ac:dyDescent="0.25">
      <c r="A90" s="1592"/>
      <c r="B90" s="1584"/>
      <c r="C90" s="1593"/>
      <c r="D90" s="1584"/>
      <c r="E90" s="1584"/>
      <c r="F90" s="1590"/>
      <c r="G90" s="1591"/>
    </row>
    <row r="91" spans="1:7" ht="51" customHeight="1" x14ac:dyDescent="0.25">
      <c r="A91" s="1592"/>
      <c r="B91" s="1594"/>
      <c r="C91" s="1593"/>
      <c r="D91" s="1595"/>
      <c r="E91" s="1595"/>
      <c r="F91" s="1590"/>
      <c r="G91" s="1591"/>
    </row>
    <row r="92" spans="1:7" x14ac:dyDescent="0.25">
      <c r="A92" s="1592"/>
      <c r="B92" s="1594"/>
      <c r="C92" s="1596"/>
      <c r="D92" s="1595"/>
      <c r="E92" s="1595"/>
      <c r="F92" s="1590"/>
      <c r="G92" s="1591"/>
    </row>
    <row r="93" spans="1:7" x14ac:dyDescent="0.25">
      <c r="A93" s="1592"/>
      <c r="B93" s="1594"/>
      <c r="C93" s="1486"/>
      <c r="D93" s="1584"/>
      <c r="E93" s="1584"/>
      <c r="F93" s="1590"/>
      <c r="G93" s="1591"/>
    </row>
    <row r="94" spans="1:7" x14ac:dyDescent="0.25">
      <c r="A94" s="1592"/>
      <c r="B94" s="1594"/>
      <c r="C94" s="1486"/>
      <c r="D94" s="1584"/>
      <c r="E94" s="1584"/>
      <c r="F94" s="1590"/>
      <c r="G94" s="1591"/>
    </row>
    <row r="95" spans="1:7" x14ac:dyDescent="0.25">
      <c r="A95" s="1592"/>
      <c r="B95" s="1594"/>
      <c r="C95" s="1486"/>
      <c r="D95" s="1584"/>
      <c r="E95" s="1584"/>
      <c r="F95" s="1590"/>
      <c r="G95" s="1591"/>
    </row>
    <row r="96" spans="1:7" x14ac:dyDescent="0.25">
      <c r="A96" s="1592"/>
      <c r="B96" s="1594"/>
      <c r="C96" s="1486"/>
      <c r="D96" s="1584"/>
      <c r="E96" s="1584"/>
      <c r="F96" s="1590"/>
      <c r="G96" s="1591"/>
    </row>
    <row r="97" spans="1:7" x14ac:dyDescent="0.25">
      <c r="A97" s="1592"/>
      <c r="B97" s="1594"/>
      <c r="C97" s="1486"/>
      <c r="D97" s="1584"/>
      <c r="E97" s="1584"/>
      <c r="F97" s="1590"/>
      <c r="G97" s="1591"/>
    </row>
    <row r="98" spans="1:7" x14ac:dyDescent="0.25">
      <c r="A98" s="1592"/>
      <c r="B98" s="1594"/>
      <c r="C98" s="1486"/>
      <c r="D98" s="1584"/>
      <c r="E98" s="1584"/>
      <c r="F98" s="1590"/>
      <c r="G98" s="1591"/>
    </row>
    <row r="99" spans="1:7" x14ac:dyDescent="0.25">
      <c r="A99" s="1592"/>
      <c r="B99" s="1594"/>
      <c r="C99" s="1486"/>
      <c r="D99" s="1584"/>
      <c r="E99" s="1584"/>
      <c r="F99" s="1590"/>
      <c r="G99" s="1591"/>
    </row>
    <row r="100" spans="1:7" x14ac:dyDescent="0.25">
      <c r="A100" s="1592"/>
      <c r="B100" s="1594"/>
      <c r="C100" s="1486"/>
      <c r="D100" s="1584"/>
      <c r="E100" s="1584"/>
      <c r="F100" s="1590"/>
      <c r="G100" s="1591"/>
    </row>
    <row r="101" spans="1:7" x14ac:dyDescent="0.25">
      <c r="A101" s="1592"/>
      <c r="B101" s="1594"/>
      <c r="C101" s="1486"/>
      <c r="D101" s="1584"/>
      <c r="E101" s="1584"/>
      <c r="F101" s="1590"/>
      <c r="G101" s="1591"/>
    </row>
    <row r="102" spans="1:7" x14ac:dyDescent="0.25">
      <c r="A102" s="1592"/>
      <c r="B102" s="1594"/>
      <c r="C102" s="1596"/>
      <c r="D102" s="1595"/>
      <c r="E102" s="1595"/>
      <c r="F102" s="1590"/>
      <c r="G102" s="1591"/>
    </row>
    <row r="103" spans="1:7" x14ac:dyDescent="0.25">
      <c r="A103" s="1583"/>
      <c r="B103" s="1582"/>
      <c r="C103" s="1406"/>
      <c r="D103" s="1432"/>
      <c r="E103" s="1432"/>
      <c r="F103" s="1590"/>
      <c r="G103" s="1591"/>
    </row>
    <row r="104" spans="1:7" ht="13" x14ac:dyDescent="0.25">
      <c r="A104" s="1581"/>
      <c r="B104" s="1582"/>
      <c r="C104" s="1576"/>
      <c r="D104" s="1432"/>
      <c r="E104" s="1432"/>
      <c r="F104" s="1590"/>
      <c r="G104" s="1591"/>
    </row>
    <row r="105" spans="1:7" x14ac:dyDescent="0.25">
      <c r="A105" s="1583"/>
      <c r="B105" s="1582"/>
      <c r="C105" s="1406"/>
      <c r="D105" s="1432"/>
      <c r="E105" s="1432"/>
      <c r="F105" s="1590"/>
      <c r="G105" s="1591"/>
    </row>
    <row r="106" spans="1:7" ht="40" customHeight="1" x14ac:dyDescent="0.25">
      <c r="A106" s="1583"/>
      <c r="B106" s="1582"/>
      <c r="C106" s="1406"/>
      <c r="D106" s="1432"/>
      <c r="E106" s="1432"/>
      <c r="F106" s="1590"/>
      <c r="G106" s="1591"/>
    </row>
    <row r="107" spans="1:7" x14ac:dyDescent="0.25">
      <c r="A107" s="1583"/>
      <c r="B107" s="1582"/>
      <c r="C107" s="1406"/>
      <c r="D107" s="1432"/>
      <c r="E107" s="1432"/>
      <c r="F107" s="1590"/>
      <c r="G107" s="1591"/>
    </row>
    <row r="108" spans="1:7" x14ac:dyDescent="0.25">
      <c r="A108" s="1583"/>
      <c r="B108" s="1582"/>
      <c r="C108" s="1406"/>
      <c r="D108" s="1584"/>
      <c r="E108" s="1584"/>
      <c r="F108" s="1590"/>
      <c r="G108" s="1591"/>
    </row>
    <row r="109" spans="1:7" x14ac:dyDescent="0.25">
      <c r="A109" s="1583"/>
      <c r="B109" s="1582"/>
      <c r="C109" s="1406"/>
      <c r="D109" s="1432"/>
      <c r="E109" s="1432"/>
      <c r="F109" s="1590"/>
      <c r="G109" s="1591"/>
    </row>
    <row r="110" spans="1:7" x14ac:dyDescent="0.25">
      <c r="A110" s="1583"/>
      <c r="B110" s="1582"/>
      <c r="C110" s="1406"/>
      <c r="D110" s="1432"/>
      <c r="E110" s="1432"/>
      <c r="F110" s="1590"/>
      <c r="G110" s="1591"/>
    </row>
    <row r="111" spans="1:7" x14ac:dyDescent="0.25">
      <c r="A111" s="1583"/>
      <c r="B111" s="1582"/>
      <c r="C111" s="1406"/>
      <c r="D111" s="1432"/>
      <c r="E111" s="1432"/>
      <c r="F111" s="1590"/>
      <c r="G111" s="1591"/>
    </row>
    <row r="112" spans="1:7" ht="8.15" customHeight="1" x14ac:dyDescent="0.25">
      <c r="A112" s="1587"/>
      <c r="B112" s="1588"/>
      <c r="C112" s="1597"/>
      <c r="D112" s="1598"/>
      <c r="E112" s="1598"/>
      <c r="F112" s="1590"/>
      <c r="G112" s="1591"/>
    </row>
    <row r="113" spans="1:7" ht="25.5" customHeight="1" x14ac:dyDescent="0.25">
      <c r="A113" s="2094"/>
      <c r="B113" s="2094"/>
      <c r="C113" s="2094"/>
      <c r="D113" s="2094"/>
      <c r="E113" s="2094"/>
      <c r="F113" s="2094"/>
      <c r="G113" s="1599"/>
    </row>
    <row r="114" spans="1:7" x14ac:dyDescent="0.25">
      <c r="A114" s="460"/>
      <c r="B114" s="1582"/>
      <c r="C114" s="378"/>
      <c r="D114" s="505"/>
      <c r="E114" s="505"/>
      <c r="F114" s="1590"/>
      <c r="G114" s="1591"/>
    </row>
    <row r="115" spans="1:7" x14ac:dyDescent="0.25">
      <c r="A115" s="460"/>
      <c r="B115" s="1582"/>
      <c r="C115" s="378"/>
      <c r="D115" s="505"/>
      <c r="E115" s="505"/>
      <c r="F115" s="1590"/>
      <c r="G115" s="1591"/>
    </row>
    <row r="116" spans="1:7" x14ac:dyDescent="0.25">
      <c r="A116" s="1579"/>
      <c r="B116" s="1600"/>
      <c r="C116" s="1579"/>
      <c r="D116" s="1601"/>
      <c r="E116" s="1602"/>
      <c r="F116" s="1579"/>
      <c r="G116" s="1579"/>
    </row>
    <row r="117" spans="1:7" ht="13" x14ac:dyDescent="0.25">
      <c r="A117" s="1575"/>
      <c r="B117" s="1603"/>
      <c r="C117" s="4"/>
      <c r="D117" s="1577"/>
      <c r="E117" s="1578"/>
      <c r="F117" s="1604"/>
      <c r="G117" s="1604"/>
    </row>
    <row r="118" spans="1:7" ht="13" x14ac:dyDescent="0.25">
      <c r="A118" s="1575"/>
      <c r="B118" s="1576"/>
      <c r="C118" s="1513"/>
      <c r="D118" s="1577"/>
      <c r="E118" s="1578"/>
      <c r="F118" s="1578"/>
      <c r="G118" s="1579"/>
    </row>
    <row r="119" spans="1:7" x14ac:dyDescent="0.25">
      <c r="A119" s="460"/>
      <c r="B119" s="1582"/>
      <c r="C119" s="378"/>
      <c r="D119" s="505"/>
      <c r="E119" s="505"/>
      <c r="F119" s="1590"/>
      <c r="G119" s="1591"/>
    </row>
    <row r="120" spans="1:7" ht="13" x14ac:dyDescent="0.25">
      <c r="A120" s="1581"/>
      <c r="B120" s="1582"/>
      <c r="C120" s="261"/>
      <c r="D120" s="1432"/>
      <c r="E120" s="1605"/>
      <c r="F120" s="1590"/>
      <c r="G120" s="1591"/>
    </row>
    <row r="121" spans="1:7" ht="13" x14ac:dyDescent="0.25">
      <c r="A121" s="1583"/>
      <c r="B121" s="1582"/>
      <c r="C121" s="261"/>
      <c r="D121" s="1432"/>
      <c r="E121" s="1605"/>
      <c r="F121" s="1590"/>
      <c r="G121" s="1591"/>
    </row>
    <row r="122" spans="1:7" ht="13" x14ac:dyDescent="0.25">
      <c r="A122" s="1583"/>
      <c r="B122" s="1582"/>
      <c r="C122" s="261"/>
      <c r="D122" s="1432"/>
      <c r="E122" s="1605"/>
      <c r="F122" s="1590"/>
      <c r="G122" s="1591"/>
    </row>
    <row r="123" spans="1:7" ht="13" x14ac:dyDescent="0.25">
      <c r="A123" s="1583"/>
      <c r="B123" s="221"/>
      <c r="C123" s="261"/>
      <c r="D123" s="1432"/>
      <c r="E123" s="1605"/>
      <c r="F123" s="1590"/>
      <c r="G123" s="1591"/>
    </row>
    <row r="124" spans="1:7" x14ac:dyDescent="0.25">
      <c r="A124" s="1583"/>
      <c r="B124" s="221"/>
      <c r="C124" s="1406"/>
      <c r="D124" s="1432"/>
      <c r="E124" s="1605"/>
      <c r="F124" s="1590"/>
      <c r="G124" s="1591"/>
    </row>
    <row r="125" spans="1:7" ht="12.75" customHeight="1" x14ac:dyDescent="0.25">
      <c r="A125" s="1583"/>
      <c r="B125" s="1582"/>
      <c r="C125" s="261"/>
      <c r="D125" s="1432"/>
      <c r="E125" s="1605"/>
      <c r="F125" s="1590"/>
      <c r="G125" s="1591"/>
    </row>
    <row r="126" spans="1:7" ht="12.75" customHeight="1" x14ac:dyDescent="0.25">
      <c r="A126" s="1583"/>
      <c r="B126" s="1582"/>
      <c r="C126" s="1606"/>
      <c r="D126" s="1497"/>
      <c r="E126" s="1497"/>
      <c r="F126" s="1607"/>
      <c r="G126" s="1591"/>
    </row>
    <row r="127" spans="1:7" ht="12.75" customHeight="1" x14ac:dyDescent="0.25">
      <c r="A127" s="1587"/>
      <c r="B127" s="1432"/>
      <c r="C127" s="1608"/>
      <c r="D127" s="1598"/>
      <c r="E127" s="1609"/>
      <c r="F127" s="1607"/>
      <c r="G127" s="1591"/>
    </row>
    <row r="128" spans="1:7" x14ac:dyDescent="0.25">
      <c r="A128" s="1583"/>
      <c r="B128" s="1582"/>
      <c r="C128" s="1606"/>
      <c r="D128" s="1497"/>
      <c r="E128" s="1610"/>
      <c r="F128" s="1607"/>
      <c r="G128" s="1591"/>
    </row>
    <row r="129" spans="1:7" ht="12.75" customHeight="1" x14ac:dyDescent="0.25">
      <c r="A129" s="1583"/>
      <c r="B129" s="1582"/>
      <c r="C129" s="1611"/>
      <c r="D129" s="1497"/>
      <c r="E129" s="1497"/>
      <c r="F129" s="1607"/>
      <c r="G129" s="1591"/>
    </row>
    <row r="130" spans="1:7" x14ac:dyDescent="0.25">
      <c r="A130" s="1583"/>
      <c r="B130" s="1582"/>
      <c r="C130" s="1606"/>
      <c r="D130" s="1497"/>
      <c r="E130" s="1497"/>
      <c r="F130" s="1607"/>
      <c r="G130" s="1591"/>
    </row>
    <row r="131" spans="1:7" ht="12.75" customHeight="1" x14ac:dyDescent="0.25">
      <c r="A131" s="1583"/>
      <c r="B131" s="1582"/>
      <c r="C131" s="1606"/>
      <c r="D131" s="1497"/>
      <c r="E131" s="1497"/>
      <c r="F131" s="1607"/>
      <c r="G131" s="1591"/>
    </row>
    <row r="132" spans="1:7" x14ac:dyDescent="0.25">
      <c r="A132" s="460"/>
      <c r="B132" s="1582"/>
      <c r="C132" s="1606"/>
      <c r="D132" s="1497"/>
      <c r="E132" s="1497"/>
      <c r="F132" s="1607"/>
      <c r="G132" s="1591"/>
    </row>
    <row r="133" spans="1:7" ht="12.75" customHeight="1" x14ac:dyDescent="0.25">
      <c r="A133" s="460"/>
      <c r="B133" s="1582"/>
      <c r="C133" s="1606"/>
      <c r="D133" s="1497"/>
      <c r="E133" s="1497"/>
      <c r="F133" s="1607"/>
      <c r="G133" s="1591"/>
    </row>
    <row r="134" spans="1:7" x14ac:dyDescent="0.25">
      <c r="A134" s="460"/>
      <c r="B134" s="1582"/>
      <c r="C134" s="1606"/>
      <c r="D134" s="1497"/>
      <c r="E134" s="1497"/>
      <c r="F134" s="1607"/>
      <c r="G134" s="1591"/>
    </row>
    <row r="135" spans="1:7" ht="12.75" customHeight="1" x14ac:dyDescent="0.25">
      <c r="A135" s="460"/>
      <c r="B135" s="1582"/>
      <c r="C135" s="1606"/>
      <c r="D135" s="1497"/>
      <c r="E135" s="1497"/>
      <c r="F135" s="1607"/>
      <c r="G135" s="1591"/>
    </row>
    <row r="136" spans="1:7" ht="12.75" customHeight="1" x14ac:dyDescent="0.25">
      <c r="A136" s="460"/>
      <c r="B136" s="1582"/>
      <c r="C136" s="1606"/>
      <c r="D136" s="1497"/>
      <c r="E136" s="1497"/>
      <c r="F136" s="1607"/>
      <c r="G136" s="1591"/>
    </row>
    <row r="137" spans="1:7" x14ac:dyDescent="0.25">
      <c r="A137" s="460"/>
      <c r="B137" s="1582"/>
      <c r="C137" s="1606"/>
      <c r="D137" s="1497"/>
      <c r="E137" s="1497"/>
      <c r="F137" s="1607"/>
      <c r="G137" s="1591"/>
    </row>
    <row r="138" spans="1:7" ht="12.75" customHeight="1" x14ac:dyDescent="0.25">
      <c r="A138" s="460"/>
      <c r="B138" s="1582"/>
      <c r="C138" s="1606"/>
      <c r="D138" s="1497"/>
      <c r="E138" s="1497"/>
      <c r="F138" s="1607"/>
      <c r="G138" s="1591"/>
    </row>
    <row r="139" spans="1:7" x14ac:dyDescent="0.25">
      <c r="A139" s="460"/>
      <c r="B139" s="1582"/>
      <c r="C139" s="1606"/>
      <c r="D139" s="1497"/>
      <c r="E139" s="1497"/>
      <c r="F139" s="1607"/>
      <c r="G139" s="1591"/>
    </row>
    <row r="140" spans="1:7" x14ac:dyDescent="0.25">
      <c r="A140" s="460"/>
      <c r="B140" s="1582"/>
      <c r="C140" s="1606"/>
      <c r="D140" s="1497"/>
      <c r="E140" s="1497"/>
      <c r="F140" s="1607"/>
      <c r="G140" s="1591"/>
    </row>
    <row r="141" spans="1:7" x14ac:dyDescent="0.25">
      <c r="A141" s="460"/>
      <c r="B141" s="1582"/>
      <c r="C141" s="1606"/>
      <c r="D141" s="1497"/>
      <c r="E141" s="1497"/>
      <c r="F141" s="1607"/>
      <c r="G141" s="1591"/>
    </row>
    <row r="142" spans="1:7" x14ac:dyDescent="0.25">
      <c r="A142" s="460"/>
      <c r="B142" s="1582"/>
      <c r="C142" s="1606"/>
      <c r="D142" s="1497"/>
      <c r="E142" s="1497"/>
      <c r="F142" s="1607"/>
      <c r="G142" s="1591"/>
    </row>
    <row r="143" spans="1:7" x14ac:dyDescent="0.25">
      <c r="A143" s="460"/>
      <c r="B143" s="1582"/>
      <c r="C143" s="1606"/>
      <c r="D143" s="1497"/>
      <c r="E143" s="1497"/>
      <c r="F143" s="1607"/>
      <c r="G143" s="1591"/>
    </row>
    <row r="144" spans="1:7" x14ac:dyDescent="0.25">
      <c r="A144" s="1583"/>
      <c r="B144" s="1582"/>
      <c r="C144" s="1606"/>
      <c r="D144" s="1497"/>
      <c r="E144" s="1497"/>
      <c r="F144" s="1607"/>
      <c r="G144" s="1591"/>
    </row>
    <row r="145" spans="1:22" ht="13" x14ac:dyDescent="0.25">
      <c r="A145" s="1581"/>
      <c r="B145" s="1406"/>
      <c r="C145" s="261"/>
      <c r="D145" s="505"/>
      <c r="E145" s="505"/>
      <c r="F145" s="1607"/>
      <c r="G145" s="1591"/>
    </row>
    <row r="146" spans="1:22" x14ac:dyDescent="0.25">
      <c r="A146" s="1583"/>
      <c r="B146" s="1406"/>
      <c r="C146" s="378"/>
      <c r="D146" s="505"/>
      <c r="E146" s="505"/>
      <c r="F146" s="1607"/>
      <c r="G146" s="1591"/>
    </row>
    <row r="147" spans="1:22" x14ac:dyDescent="0.25">
      <c r="A147" s="1583"/>
      <c r="B147" s="1406"/>
      <c r="C147" s="1406"/>
      <c r="D147" s="505"/>
      <c r="E147" s="505"/>
      <c r="F147" s="1607"/>
      <c r="G147" s="1591"/>
    </row>
    <row r="148" spans="1:22" ht="12.75" customHeight="1" x14ac:dyDescent="0.25">
      <c r="A148" s="1583"/>
      <c r="B148" s="1406"/>
      <c r="C148" s="1406"/>
      <c r="D148" s="505"/>
      <c r="E148" s="505"/>
      <c r="F148" s="1607"/>
      <c r="G148" s="1591"/>
    </row>
    <row r="149" spans="1:22" ht="12.75" customHeight="1" x14ac:dyDescent="0.25">
      <c r="A149" s="1583"/>
      <c r="B149" s="1582"/>
      <c r="C149" s="378"/>
      <c r="D149" s="505"/>
      <c r="E149" s="505"/>
      <c r="F149" s="1607"/>
      <c r="G149" s="1591"/>
    </row>
    <row r="150" spans="1:22" ht="12.75" customHeight="1" x14ac:dyDescent="0.25">
      <c r="A150" s="1583"/>
      <c r="B150" s="1582"/>
      <c r="C150" s="378"/>
      <c r="D150" s="505"/>
      <c r="E150" s="505"/>
      <c r="F150" s="1607"/>
      <c r="G150" s="1591"/>
    </row>
    <row r="151" spans="1:22" ht="38.25" customHeight="1" x14ac:dyDescent="0.25">
      <c r="A151" s="1583"/>
      <c r="B151" s="1582"/>
      <c r="C151" s="378"/>
      <c r="D151" s="505"/>
      <c r="E151" s="505"/>
      <c r="F151" s="1607"/>
      <c r="G151" s="1591"/>
      <c r="H151" s="2093" t="s">
        <v>2143</v>
      </c>
      <c r="I151" s="2093"/>
      <c r="J151" s="2093"/>
      <c r="K151" s="2093"/>
      <c r="L151" s="2093"/>
      <c r="M151" s="2093"/>
      <c r="N151" s="2093"/>
      <c r="O151" s="2093"/>
      <c r="P151" s="2093"/>
      <c r="Q151" s="2093"/>
      <c r="R151" s="2093"/>
      <c r="S151" s="2093"/>
      <c r="T151" s="2093"/>
      <c r="U151" s="2093"/>
      <c r="V151" s="2093"/>
    </row>
    <row r="152" spans="1:22" x14ac:dyDescent="0.25">
      <c r="A152" s="1583"/>
      <c r="B152" s="1582"/>
      <c r="C152" s="378"/>
      <c r="D152" s="505"/>
      <c r="E152" s="505"/>
      <c r="F152" s="1607"/>
      <c r="G152" s="1591"/>
      <c r="H152" s="2093"/>
      <c r="I152" s="2093"/>
      <c r="J152" s="2093"/>
      <c r="K152" s="2093"/>
      <c r="L152" s="2093"/>
      <c r="M152" s="2093"/>
      <c r="N152" s="2093"/>
      <c r="O152" s="2093"/>
      <c r="P152" s="2093"/>
      <c r="Q152" s="2093"/>
      <c r="R152" s="2093"/>
      <c r="S152" s="2093"/>
      <c r="T152" s="2093"/>
      <c r="U152" s="2093"/>
      <c r="V152" s="2093"/>
    </row>
    <row r="153" spans="1:22" ht="12.75" customHeight="1" x14ac:dyDescent="0.25">
      <c r="A153" s="1583"/>
      <c r="B153" s="1582"/>
      <c r="C153" s="378"/>
      <c r="D153" s="505"/>
      <c r="E153" s="505"/>
      <c r="F153" s="1607"/>
      <c r="G153" s="1591"/>
      <c r="H153" s="2093"/>
      <c r="I153" s="2093"/>
      <c r="J153" s="2093"/>
      <c r="K153" s="2093"/>
      <c r="L153" s="2093"/>
      <c r="M153" s="2093"/>
      <c r="N153" s="2093"/>
      <c r="O153" s="2093"/>
      <c r="P153" s="2093"/>
      <c r="Q153" s="2093"/>
      <c r="R153" s="2093"/>
      <c r="S153" s="2093"/>
      <c r="T153" s="2093"/>
      <c r="U153" s="2093"/>
      <c r="V153" s="2093"/>
    </row>
    <row r="154" spans="1:22" ht="12.75" customHeight="1" x14ac:dyDescent="0.25">
      <c r="A154" s="1583"/>
      <c r="B154" s="1582"/>
      <c r="C154" s="378"/>
      <c r="D154" s="505"/>
      <c r="E154" s="505"/>
      <c r="F154" s="1607"/>
      <c r="G154" s="1591"/>
      <c r="H154" s="2093"/>
      <c r="I154" s="2093"/>
      <c r="J154" s="2093"/>
      <c r="K154" s="2093"/>
      <c r="L154" s="2093"/>
      <c r="M154" s="2093"/>
      <c r="N154" s="2093"/>
      <c r="O154" s="2093"/>
      <c r="P154" s="2093"/>
      <c r="Q154" s="2093"/>
      <c r="R154" s="2093"/>
      <c r="S154" s="2093"/>
      <c r="T154" s="2093"/>
      <c r="U154" s="2093"/>
      <c r="V154" s="2093"/>
    </row>
    <row r="155" spans="1:22" ht="12.75" customHeight="1" x14ac:dyDescent="0.25">
      <c r="A155" s="1583"/>
      <c r="B155" s="1582"/>
      <c r="C155" s="378"/>
      <c r="D155" s="505"/>
      <c r="E155" s="505"/>
      <c r="F155" s="1607"/>
      <c r="G155" s="1591"/>
      <c r="H155" s="2093"/>
      <c r="I155" s="2093"/>
      <c r="J155" s="2093"/>
      <c r="K155" s="2093"/>
      <c r="L155" s="2093"/>
      <c r="M155" s="2093"/>
      <c r="N155" s="2093"/>
      <c r="O155" s="2093"/>
      <c r="P155" s="2093"/>
      <c r="Q155" s="2093"/>
      <c r="R155" s="2093"/>
      <c r="S155" s="2093"/>
      <c r="T155" s="2093"/>
      <c r="U155" s="2093"/>
      <c r="V155" s="2093"/>
    </row>
    <row r="156" spans="1:22" ht="12.75" customHeight="1" x14ac:dyDescent="0.25">
      <c r="A156" s="1583"/>
      <c r="B156" s="1582"/>
      <c r="C156" s="378"/>
      <c r="D156" s="505"/>
      <c r="E156" s="505"/>
      <c r="F156" s="1607"/>
      <c r="G156" s="1591"/>
      <c r="H156" s="2093"/>
      <c r="I156" s="2093"/>
      <c r="J156" s="2093"/>
      <c r="K156" s="2093"/>
      <c r="L156" s="2093"/>
      <c r="M156" s="2093"/>
      <c r="N156" s="2093"/>
      <c r="O156" s="2093"/>
      <c r="P156" s="2093"/>
      <c r="Q156" s="2093"/>
      <c r="R156" s="2093"/>
      <c r="S156" s="2093"/>
      <c r="T156" s="2093"/>
      <c r="U156" s="2093"/>
      <c r="V156" s="2093"/>
    </row>
    <row r="157" spans="1:22" ht="12.75" customHeight="1" x14ac:dyDescent="0.25">
      <c r="A157" s="1583"/>
      <c r="B157" s="1582"/>
      <c r="C157" s="378"/>
      <c r="D157" s="505"/>
      <c r="E157" s="505"/>
      <c r="F157" s="1607"/>
      <c r="G157" s="1591"/>
      <c r="H157" s="2093"/>
      <c r="I157" s="2093"/>
      <c r="J157" s="2093"/>
      <c r="K157" s="2093"/>
      <c r="L157" s="2093"/>
      <c r="M157" s="2093"/>
      <c r="N157" s="2093"/>
      <c r="O157" s="2093"/>
      <c r="P157" s="2093"/>
      <c r="Q157" s="2093"/>
      <c r="R157" s="2093"/>
      <c r="S157" s="2093"/>
      <c r="T157" s="2093"/>
      <c r="U157" s="2093"/>
      <c r="V157" s="2093"/>
    </row>
    <row r="158" spans="1:22" ht="12.75" customHeight="1" x14ac:dyDescent="0.25">
      <c r="A158" s="1583"/>
      <c r="B158" s="1582"/>
      <c r="C158" s="378"/>
      <c r="D158" s="505"/>
      <c r="E158" s="505"/>
      <c r="F158" s="1607"/>
      <c r="G158" s="1591"/>
      <c r="H158" s="2093"/>
      <c r="I158" s="2093"/>
      <c r="J158" s="2093"/>
      <c r="K158" s="2093"/>
      <c r="L158" s="2093"/>
      <c r="M158" s="2093"/>
      <c r="N158" s="2093"/>
      <c r="O158" s="2093"/>
      <c r="P158" s="2093"/>
      <c r="Q158" s="2093"/>
      <c r="R158" s="2093"/>
      <c r="S158" s="2093"/>
      <c r="T158" s="2093"/>
      <c r="U158" s="2093"/>
      <c r="V158" s="2093"/>
    </row>
    <row r="159" spans="1:22" ht="12.75" customHeight="1" x14ac:dyDescent="0.25">
      <c r="A159" s="1583"/>
      <c r="B159" s="1582"/>
      <c r="C159" s="378"/>
      <c r="D159" s="505"/>
      <c r="E159" s="505"/>
      <c r="F159" s="1607"/>
      <c r="G159" s="1591"/>
      <c r="H159" s="2093"/>
      <c r="I159" s="2093"/>
      <c r="J159" s="2093"/>
      <c r="K159" s="2093"/>
      <c r="L159" s="2093"/>
      <c r="M159" s="2093"/>
      <c r="N159" s="2093"/>
      <c r="O159" s="2093"/>
      <c r="P159" s="2093"/>
      <c r="Q159" s="2093"/>
      <c r="R159" s="2093"/>
      <c r="S159" s="2093"/>
      <c r="T159" s="2093"/>
      <c r="U159" s="2093"/>
      <c r="V159" s="2093"/>
    </row>
    <row r="160" spans="1:22" ht="12.75" customHeight="1" x14ac:dyDescent="0.25">
      <c r="A160" s="1583"/>
      <c r="B160" s="1582"/>
      <c r="C160" s="378"/>
      <c r="D160" s="505"/>
      <c r="E160" s="505"/>
      <c r="F160" s="1607"/>
      <c r="G160" s="1591"/>
      <c r="H160" s="2093"/>
      <c r="I160" s="2093"/>
      <c r="J160" s="2093"/>
      <c r="K160" s="2093"/>
      <c r="L160" s="2093"/>
      <c r="M160" s="2093"/>
      <c r="N160" s="2093"/>
      <c r="O160" s="2093"/>
      <c r="P160" s="2093"/>
      <c r="Q160" s="2093"/>
      <c r="R160" s="2093"/>
      <c r="S160" s="2093"/>
      <c r="T160" s="2093"/>
      <c r="U160" s="2093"/>
      <c r="V160" s="2093"/>
    </row>
    <row r="161" spans="1:22" ht="12.75" customHeight="1" x14ac:dyDescent="0.25">
      <c r="A161" s="1583"/>
      <c r="B161" s="1582"/>
      <c r="C161" s="378"/>
      <c r="D161" s="505"/>
      <c r="E161" s="505"/>
      <c r="F161" s="1607"/>
      <c r="G161" s="1591"/>
      <c r="H161" s="2093"/>
      <c r="I161" s="2093"/>
      <c r="J161" s="2093"/>
      <c r="K161" s="2093"/>
      <c r="L161" s="2093"/>
      <c r="M161" s="2093"/>
      <c r="N161" s="2093"/>
      <c r="O161" s="2093"/>
      <c r="P161" s="2093"/>
      <c r="Q161" s="2093"/>
      <c r="R161" s="2093"/>
      <c r="S161" s="2093"/>
      <c r="T161" s="2093"/>
      <c r="U161" s="2093"/>
      <c r="V161" s="2093"/>
    </row>
    <row r="162" spans="1:22" ht="12.75" customHeight="1" x14ac:dyDescent="0.25">
      <c r="A162" s="1583"/>
      <c r="B162" s="1582"/>
      <c r="C162" s="378"/>
      <c r="D162" s="505"/>
      <c r="E162" s="505"/>
      <c r="F162" s="1607"/>
      <c r="G162" s="1591"/>
      <c r="H162" s="2093"/>
      <c r="I162" s="2093"/>
      <c r="J162" s="2093"/>
      <c r="K162" s="2093"/>
      <c r="L162" s="2093"/>
      <c r="M162" s="2093"/>
      <c r="N162" s="2093"/>
      <c r="O162" s="2093"/>
      <c r="P162" s="2093"/>
      <c r="Q162" s="2093"/>
      <c r="R162" s="2093"/>
      <c r="S162" s="2093"/>
      <c r="T162" s="2093"/>
      <c r="U162" s="2093"/>
      <c r="V162" s="2093"/>
    </row>
    <row r="163" spans="1:22" ht="12.75" customHeight="1" x14ac:dyDescent="0.25">
      <c r="A163" s="1583"/>
      <c r="B163" s="1582"/>
      <c r="C163" s="1611"/>
      <c r="D163" s="1497"/>
      <c r="E163" s="1497"/>
      <c r="F163" s="1607"/>
      <c r="G163" s="1591"/>
      <c r="H163" s="2093"/>
      <c r="I163" s="2093"/>
      <c r="J163" s="2093"/>
      <c r="K163" s="2093"/>
      <c r="L163" s="2093"/>
      <c r="M163" s="2093"/>
      <c r="N163" s="2093"/>
      <c r="O163" s="2093"/>
      <c r="P163" s="2093"/>
      <c r="Q163" s="2093"/>
      <c r="R163" s="2093"/>
      <c r="S163" s="2093"/>
      <c r="T163" s="2093"/>
      <c r="U163" s="2093"/>
      <c r="V163" s="2093"/>
    </row>
    <row r="164" spans="1:22" ht="12.75" customHeight="1" x14ac:dyDescent="0.25">
      <c r="A164" s="1579"/>
      <c r="B164" s="1600"/>
      <c r="C164" s="1579"/>
      <c r="D164" s="1601"/>
      <c r="E164" s="1602"/>
      <c r="F164" s="1579"/>
      <c r="G164" s="1579"/>
      <c r="H164" s="2093"/>
      <c r="I164" s="2093"/>
      <c r="J164" s="2093"/>
      <c r="K164" s="2093"/>
      <c r="L164" s="2093"/>
      <c r="M164" s="2093"/>
      <c r="N164" s="2093"/>
      <c r="O164" s="2093"/>
      <c r="P164" s="2093"/>
      <c r="Q164" s="2093"/>
      <c r="R164" s="2093"/>
      <c r="S164" s="2093"/>
      <c r="T164" s="2093"/>
      <c r="U164" s="2093"/>
      <c r="V164" s="2093"/>
    </row>
    <row r="165" spans="1:22" ht="12.75" customHeight="1" x14ac:dyDescent="0.25">
      <c r="A165" s="1575"/>
      <c r="B165" s="1603"/>
      <c r="C165" s="4"/>
      <c r="D165" s="1577"/>
      <c r="E165" s="1578"/>
      <c r="F165" s="1604"/>
      <c r="G165" s="1604"/>
      <c r="H165" s="2093"/>
      <c r="I165" s="2093"/>
      <c r="J165" s="2093"/>
      <c r="K165" s="2093"/>
      <c r="L165" s="2093"/>
      <c r="M165" s="2093"/>
      <c r="N165" s="2093"/>
      <c r="O165" s="2093"/>
      <c r="P165" s="2093"/>
      <c r="Q165" s="2093"/>
      <c r="R165" s="2093"/>
      <c r="S165" s="2093"/>
      <c r="T165" s="2093"/>
      <c r="U165" s="2093"/>
      <c r="V165" s="2093"/>
    </row>
    <row r="166" spans="1:22" ht="12.75" customHeight="1" x14ac:dyDescent="0.25">
      <c r="A166" s="1575"/>
      <c r="B166" s="1576"/>
      <c r="C166" s="1513"/>
      <c r="D166" s="1577"/>
      <c r="E166" s="1578"/>
      <c r="F166" s="1578"/>
      <c r="G166" s="1579"/>
      <c r="H166" s="2093"/>
      <c r="I166" s="2093"/>
      <c r="J166" s="2093"/>
      <c r="K166" s="2093"/>
      <c r="L166" s="2093"/>
      <c r="M166" s="2093"/>
      <c r="N166" s="2093"/>
      <c r="O166" s="2093"/>
      <c r="P166" s="2093"/>
      <c r="Q166" s="2093"/>
      <c r="R166" s="2093"/>
      <c r="S166" s="2093"/>
      <c r="T166" s="2093"/>
      <c r="U166" s="2093"/>
      <c r="V166" s="2093"/>
    </row>
    <row r="167" spans="1:22" ht="12.75" customHeight="1" x14ac:dyDescent="0.25">
      <c r="A167" s="1575"/>
      <c r="B167" s="1576"/>
      <c r="C167" s="1513"/>
      <c r="D167" s="1577"/>
      <c r="E167" s="1578"/>
      <c r="F167" s="1578"/>
      <c r="G167" s="1579"/>
      <c r="H167" s="2093"/>
      <c r="I167" s="2093"/>
      <c r="J167" s="2093"/>
      <c r="K167" s="2093"/>
      <c r="L167" s="2093"/>
      <c r="M167" s="2093"/>
      <c r="N167" s="2093"/>
      <c r="O167" s="2093"/>
      <c r="P167" s="2093"/>
      <c r="Q167" s="2093"/>
      <c r="R167" s="2093"/>
      <c r="S167" s="2093"/>
      <c r="T167" s="2093"/>
      <c r="U167" s="2093"/>
      <c r="V167" s="2093"/>
    </row>
    <row r="168" spans="1:22" ht="12.75" customHeight="1" x14ac:dyDescent="0.25">
      <c r="A168" s="1581"/>
      <c r="B168" s="1582"/>
      <c r="C168" s="261"/>
      <c r="D168" s="1432"/>
      <c r="E168" s="1605"/>
      <c r="F168" s="1590"/>
      <c r="G168" s="1591"/>
      <c r="H168" s="2093"/>
      <c r="I168" s="2093"/>
      <c r="J168" s="2093"/>
      <c r="K168" s="2093"/>
      <c r="L168" s="2093"/>
      <c r="M168" s="2093"/>
      <c r="N168" s="2093"/>
      <c r="O168" s="2093"/>
      <c r="P168" s="2093"/>
      <c r="Q168" s="2093"/>
      <c r="R168" s="2093"/>
      <c r="S168" s="2093"/>
      <c r="T168" s="2093"/>
      <c r="U168" s="2093"/>
      <c r="V168" s="2093"/>
    </row>
    <row r="169" spans="1:22" ht="12.75" customHeight="1" x14ac:dyDescent="0.25">
      <c r="A169" s="1583"/>
      <c r="B169" s="1582"/>
      <c r="C169" s="261"/>
      <c r="D169" s="1432"/>
      <c r="E169" s="1605"/>
      <c r="F169" s="1590"/>
      <c r="G169" s="1591"/>
      <c r="H169" s="2093"/>
      <c r="I169" s="2093"/>
      <c r="J169" s="2093"/>
      <c r="K169" s="2093"/>
      <c r="L169" s="2093"/>
      <c r="M169" s="2093"/>
      <c r="N169" s="2093"/>
      <c r="O169" s="2093"/>
      <c r="P169" s="2093"/>
      <c r="Q169" s="2093"/>
      <c r="R169" s="2093"/>
      <c r="S169" s="2093"/>
      <c r="T169" s="2093"/>
      <c r="U169" s="2093"/>
      <c r="V169" s="2093"/>
    </row>
    <row r="170" spans="1:22" ht="25" customHeight="1" x14ac:dyDescent="0.25">
      <c r="A170" s="1583"/>
      <c r="B170" s="1582"/>
      <c r="C170" s="261"/>
      <c r="D170" s="1432"/>
      <c r="E170" s="1605"/>
      <c r="F170" s="1590"/>
      <c r="G170" s="1591"/>
      <c r="H170" s="2093"/>
      <c r="I170" s="2093"/>
      <c r="J170" s="2093"/>
      <c r="K170" s="2093"/>
      <c r="L170" s="2093"/>
      <c r="M170" s="2093"/>
      <c r="N170" s="2093"/>
      <c r="O170" s="2093"/>
      <c r="P170" s="2093"/>
      <c r="Q170" s="2093"/>
      <c r="R170" s="2093"/>
      <c r="S170" s="2093"/>
      <c r="T170" s="2093"/>
      <c r="U170" s="2093"/>
      <c r="V170" s="2093"/>
    </row>
    <row r="171" spans="1:22" ht="12.75" customHeight="1" x14ac:dyDescent="0.25">
      <c r="A171" s="1583"/>
      <c r="B171" s="221"/>
      <c r="C171" s="261"/>
      <c r="D171" s="1432"/>
      <c r="E171" s="1605"/>
      <c r="F171" s="1590"/>
      <c r="G171" s="1591"/>
      <c r="H171" s="2093"/>
      <c r="I171" s="2093"/>
      <c r="J171" s="2093"/>
      <c r="K171" s="2093"/>
      <c r="L171" s="2093"/>
      <c r="M171" s="2093"/>
      <c r="N171" s="2093"/>
      <c r="O171" s="2093"/>
      <c r="P171" s="2093"/>
      <c r="Q171" s="2093"/>
      <c r="R171" s="2093"/>
      <c r="S171" s="2093"/>
      <c r="T171" s="2093"/>
      <c r="U171" s="2093"/>
      <c r="V171" s="2093"/>
    </row>
    <row r="172" spans="1:22" x14ac:dyDescent="0.25">
      <c r="A172" s="1583"/>
      <c r="B172" s="221"/>
      <c r="C172" s="1406"/>
      <c r="D172" s="1432"/>
      <c r="E172" s="1605"/>
      <c r="F172" s="1590"/>
      <c r="G172" s="1591"/>
      <c r="H172" s="2093"/>
      <c r="I172" s="2093"/>
      <c r="J172" s="2093"/>
      <c r="K172" s="2093"/>
      <c r="L172" s="2093"/>
      <c r="M172" s="2093"/>
      <c r="N172" s="2093"/>
      <c r="O172" s="2093"/>
      <c r="P172" s="2093"/>
      <c r="Q172" s="2093"/>
      <c r="R172" s="2093"/>
      <c r="S172" s="2093"/>
      <c r="T172" s="2093"/>
      <c r="U172" s="2093"/>
      <c r="V172" s="2093"/>
    </row>
    <row r="173" spans="1:22" ht="12.75" customHeight="1" x14ac:dyDescent="0.25">
      <c r="A173" s="1583"/>
      <c r="B173" s="1582"/>
      <c r="C173" s="261"/>
      <c r="D173" s="1432"/>
      <c r="E173" s="1605"/>
      <c r="F173" s="1590"/>
      <c r="G173" s="1591"/>
      <c r="H173" s="2093"/>
      <c r="I173" s="2093"/>
      <c r="J173" s="2093"/>
      <c r="K173" s="2093"/>
      <c r="L173" s="2093"/>
      <c r="M173" s="2093"/>
      <c r="N173" s="2093"/>
      <c r="O173" s="2093"/>
      <c r="P173" s="2093"/>
      <c r="Q173" s="2093"/>
      <c r="R173" s="2093"/>
      <c r="S173" s="2093"/>
      <c r="T173" s="2093"/>
      <c r="U173" s="2093"/>
      <c r="V173" s="2093"/>
    </row>
    <row r="174" spans="1:22" ht="12.75" customHeight="1" x14ac:dyDescent="0.25">
      <c r="A174" s="1583"/>
      <c r="B174" s="1582"/>
      <c r="C174" s="1606"/>
      <c r="D174" s="1497"/>
      <c r="E174" s="1497"/>
      <c r="F174" s="1607"/>
      <c r="G174" s="1591"/>
      <c r="H174" s="2093"/>
      <c r="I174" s="2093"/>
      <c r="J174" s="2093"/>
      <c r="K174" s="2093"/>
      <c r="L174" s="2093"/>
      <c r="M174" s="2093"/>
      <c r="N174" s="2093"/>
      <c r="O174" s="2093"/>
      <c r="P174" s="2093"/>
      <c r="Q174" s="2093"/>
      <c r="R174" s="2093"/>
      <c r="S174" s="2093"/>
      <c r="T174" s="2093"/>
      <c r="U174" s="2093"/>
      <c r="V174" s="2093"/>
    </row>
    <row r="175" spans="1:22" ht="12.75" customHeight="1" x14ac:dyDescent="0.25">
      <c r="A175" s="1587"/>
      <c r="B175" s="1432"/>
      <c r="C175" s="1608"/>
      <c r="D175" s="1598"/>
      <c r="E175" s="1609"/>
      <c r="F175" s="1607"/>
      <c r="G175" s="1591"/>
      <c r="H175" s="2093"/>
      <c r="I175" s="2093"/>
      <c r="J175" s="2093"/>
      <c r="K175" s="2093"/>
      <c r="L175" s="2093"/>
      <c r="M175" s="2093"/>
      <c r="N175" s="2093"/>
      <c r="O175" s="2093"/>
      <c r="P175" s="2093"/>
      <c r="Q175" s="2093"/>
      <c r="R175" s="2093"/>
      <c r="S175" s="2093"/>
      <c r="T175" s="2093"/>
      <c r="U175" s="2093"/>
      <c r="V175" s="2093"/>
    </row>
    <row r="176" spans="1:22" x14ac:dyDescent="0.25">
      <c r="A176" s="1583"/>
      <c r="B176" s="1582"/>
      <c r="C176" s="1606"/>
      <c r="D176" s="1497"/>
      <c r="E176" s="1610"/>
      <c r="F176" s="1607"/>
      <c r="G176" s="1591"/>
      <c r="H176" s="2093"/>
      <c r="I176" s="2093"/>
      <c r="J176" s="2093"/>
      <c r="K176" s="2093"/>
      <c r="L176" s="2093"/>
      <c r="M176" s="2093"/>
      <c r="N176" s="2093"/>
      <c r="O176" s="2093"/>
      <c r="P176" s="2093"/>
      <c r="Q176" s="2093"/>
      <c r="R176" s="2093"/>
      <c r="S176" s="2093"/>
      <c r="T176" s="2093"/>
      <c r="U176" s="2093"/>
      <c r="V176" s="2093"/>
    </row>
    <row r="177" spans="1:22" ht="12.75" customHeight="1" x14ac:dyDescent="0.25">
      <c r="A177" s="1583"/>
      <c r="B177" s="1582"/>
      <c r="C177" s="1611"/>
      <c r="D177" s="1497"/>
      <c r="E177" s="1497"/>
      <c r="F177" s="1607"/>
      <c r="G177" s="1591"/>
      <c r="H177" s="2093"/>
      <c r="I177" s="2093"/>
      <c r="J177" s="2093"/>
      <c r="K177" s="2093"/>
      <c r="L177" s="2093"/>
      <c r="M177" s="2093"/>
      <c r="N177" s="2093"/>
      <c r="O177" s="2093"/>
      <c r="P177" s="2093"/>
      <c r="Q177" s="2093"/>
      <c r="R177" s="2093"/>
      <c r="S177" s="2093"/>
      <c r="T177" s="2093"/>
      <c r="U177" s="2093"/>
      <c r="V177" s="2093"/>
    </row>
    <row r="178" spans="1:22" x14ac:dyDescent="0.25">
      <c r="A178" s="1583"/>
      <c r="B178" s="1582"/>
      <c r="C178" s="1606"/>
      <c r="D178" s="1497"/>
      <c r="E178" s="1497"/>
      <c r="F178" s="1607"/>
      <c r="G178" s="1591"/>
      <c r="H178" s="2093"/>
      <c r="I178" s="2093"/>
      <c r="J178" s="2093"/>
      <c r="K178" s="2093"/>
      <c r="L178" s="2093"/>
      <c r="M178" s="2093"/>
      <c r="N178" s="2093"/>
      <c r="O178" s="2093"/>
      <c r="P178" s="2093"/>
      <c r="Q178" s="2093"/>
      <c r="R178" s="2093"/>
      <c r="S178" s="2093"/>
      <c r="T178" s="2093"/>
      <c r="U178" s="2093"/>
      <c r="V178" s="2093"/>
    </row>
    <row r="179" spans="1:22" ht="12.75" customHeight="1" x14ac:dyDescent="0.25">
      <c r="A179" s="1583"/>
      <c r="B179" s="1582"/>
      <c r="C179" s="1606"/>
      <c r="D179" s="1497"/>
      <c r="E179" s="1497"/>
      <c r="F179" s="1607"/>
      <c r="G179" s="1591"/>
      <c r="H179" s="2093"/>
      <c r="I179" s="2093"/>
      <c r="J179" s="2093"/>
      <c r="K179" s="2093"/>
      <c r="L179" s="2093"/>
      <c r="M179" s="2093"/>
      <c r="N179" s="2093"/>
      <c r="O179" s="2093"/>
      <c r="P179" s="2093"/>
      <c r="Q179" s="2093"/>
      <c r="R179" s="2093"/>
      <c r="S179" s="2093"/>
      <c r="T179" s="2093"/>
      <c r="U179" s="2093"/>
      <c r="V179" s="2093"/>
    </row>
    <row r="180" spans="1:22" x14ac:dyDescent="0.25">
      <c r="A180" s="460"/>
      <c r="B180" s="1582"/>
      <c r="C180" s="1606"/>
      <c r="D180" s="1497"/>
      <c r="E180" s="1497"/>
      <c r="F180" s="1607"/>
      <c r="G180" s="1591"/>
      <c r="H180" s="2093"/>
      <c r="I180" s="2093"/>
      <c r="J180" s="2093"/>
      <c r="K180" s="2093"/>
      <c r="L180" s="2093"/>
      <c r="M180" s="2093"/>
      <c r="N180" s="2093"/>
      <c r="O180" s="2093"/>
      <c r="P180" s="2093"/>
      <c r="Q180" s="2093"/>
      <c r="R180" s="2093"/>
      <c r="S180" s="2093"/>
      <c r="T180" s="2093"/>
      <c r="U180" s="2093"/>
      <c r="V180" s="2093"/>
    </row>
    <row r="181" spans="1:22" ht="12.75" customHeight="1" x14ac:dyDescent="0.25">
      <c r="A181" s="460"/>
      <c r="B181" s="1582"/>
      <c r="C181" s="1606"/>
      <c r="D181" s="1497"/>
      <c r="E181" s="1497"/>
      <c r="F181" s="1607"/>
      <c r="G181" s="1591"/>
      <c r="H181" s="2093"/>
      <c r="I181" s="2093"/>
      <c r="J181" s="2093"/>
      <c r="K181" s="2093"/>
      <c r="L181" s="2093"/>
      <c r="M181" s="2093"/>
      <c r="N181" s="2093"/>
      <c r="O181" s="2093"/>
      <c r="P181" s="2093"/>
      <c r="Q181" s="2093"/>
      <c r="R181" s="2093"/>
      <c r="S181" s="2093"/>
      <c r="T181" s="2093"/>
      <c r="U181" s="2093"/>
      <c r="V181" s="2093"/>
    </row>
    <row r="182" spans="1:22" x14ac:dyDescent="0.25">
      <c r="A182" s="460"/>
      <c r="B182" s="1582"/>
      <c r="C182" s="1606"/>
      <c r="D182" s="1497"/>
      <c r="E182" s="1497"/>
      <c r="F182" s="1607"/>
      <c r="G182" s="1591"/>
      <c r="H182" s="2093"/>
      <c r="I182" s="2093"/>
      <c r="J182" s="2093"/>
      <c r="K182" s="2093"/>
      <c r="L182" s="2093"/>
      <c r="M182" s="2093"/>
      <c r="N182" s="2093"/>
      <c r="O182" s="2093"/>
      <c r="P182" s="2093"/>
      <c r="Q182" s="2093"/>
      <c r="R182" s="2093"/>
      <c r="S182" s="2093"/>
      <c r="T182" s="2093"/>
      <c r="U182" s="2093"/>
      <c r="V182" s="2093"/>
    </row>
    <row r="183" spans="1:22" ht="12.75" customHeight="1" x14ac:dyDescent="0.25">
      <c r="A183" s="460"/>
      <c r="B183" s="1582"/>
      <c r="C183" s="1606"/>
      <c r="D183" s="1497"/>
      <c r="E183" s="1497"/>
      <c r="F183" s="1607"/>
      <c r="G183" s="1591"/>
      <c r="H183" s="2093"/>
      <c r="I183" s="2093"/>
      <c r="J183" s="2093"/>
      <c r="K183" s="2093"/>
      <c r="L183" s="2093"/>
      <c r="M183" s="2093"/>
      <c r="N183" s="2093"/>
      <c r="O183" s="2093"/>
      <c r="P183" s="2093"/>
      <c r="Q183" s="2093"/>
      <c r="R183" s="2093"/>
      <c r="S183" s="2093"/>
      <c r="T183" s="2093"/>
      <c r="U183" s="2093"/>
      <c r="V183" s="2093"/>
    </row>
    <row r="184" spans="1:22" x14ac:dyDescent="0.25">
      <c r="A184" s="460"/>
      <c r="B184" s="1582"/>
      <c r="C184" s="1606"/>
      <c r="D184" s="1497"/>
      <c r="E184" s="1497"/>
      <c r="F184" s="1607"/>
      <c r="G184" s="1591"/>
      <c r="H184" s="2093"/>
      <c r="I184" s="2093"/>
      <c r="J184" s="2093"/>
      <c r="K184" s="2093"/>
      <c r="L184" s="2093"/>
      <c r="M184" s="2093"/>
      <c r="N184" s="2093"/>
      <c r="O184" s="2093"/>
      <c r="P184" s="2093"/>
      <c r="Q184" s="2093"/>
      <c r="R184" s="2093"/>
      <c r="S184" s="2093"/>
      <c r="T184" s="2093"/>
      <c r="U184" s="2093"/>
      <c r="V184" s="2093"/>
    </row>
    <row r="185" spans="1:22" x14ac:dyDescent="0.25">
      <c r="A185" s="460"/>
      <c r="B185" s="1582"/>
      <c r="C185" s="1606"/>
      <c r="D185" s="1497"/>
      <c r="E185" s="1497"/>
      <c r="F185" s="1607"/>
      <c r="G185" s="1591"/>
      <c r="H185" s="2093"/>
      <c r="I185" s="2093"/>
      <c r="J185" s="2093"/>
      <c r="K185" s="2093"/>
      <c r="L185" s="2093"/>
      <c r="M185" s="2093"/>
      <c r="N185" s="2093"/>
      <c r="O185" s="2093"/>
      <c r="P185" s="2093"/>
      <c r="Q185" s="2093"/>
      <c r="R185" s="2093"/>
      <c r="S185" s="2093"/>
      <c r="T185" s="2093"/>
      <c r="U185" s="2093"/>
      <c r="V185" s="2093"/>
    </row>
    <row r="186" spans="1:22" x14ac:dyDescent="0.25">
      <c r="A186" s="460"/>
      <c r="B186" s="1582"/>
      <c r="C186" s="1606"/>
      <c r="D186" s="1497"/>
      <c r="E186" s="1497"/>
      <c r="F186" s="1607"/>
      <c r="G186" s="1591"/>
      <c r="H186" s="2093"/>
      <c r="I186" s="2093"/>
      <c r="J186" s="2093"/>
      <c r="K186" s="2093"/>
      <c r="L186" s="2093"/>
      <c r="M186" s="2093"/>
      <c r="N186" s="2093"/>
      <c r="O186" s="2093"/>
      <c r="P186" s="2093"/>
      <c r="Q186" s="2093"/>
      <c r="R186" s="2093"/>
      <c r="S186" s="2093"/>
      <c r="T186" s="2093"/>
      <c r="U186" s="2093"/>
      <c r="V186" s="2093"/>
    </row>
    <row r="187" spans="1:22" x14ac:dyDescent="0.25">
      <c r="A187" s="460"/>
      <c r="B187" s="1582"/>
      <c r="C187" s="1606"/>
      <c r="D187" s="1497"/>
      <c r="E187" s="1497"/>
      <c r="F187" s="1607"/>
      <c r="G187" s="1591"/>
      <c r="H187" s="2093"/>
      <c r="I187" s="2093"/>
      <c r="J187" s="2093"/>
      <c r="K187" s="2093"/>
      <c r="L187" s="2093"/>
      <c r="M187" s="2093"/>
      <c r="N187" s="2093"/>
      <c r="O187" s="2093"/>
      <c r="P187" s="2093"/>
      <c r="Q187" s="2093"/>
      <c r="R187" s="2093"/>
      <c r="S187" s="2093"/>
      <c r="T187" s="2093"/>
      <c r="U187" s="2093"/>
      <c r="V187" s="2093"/>
    </row>
    <row r="188" spans="1:22" x14ac:dyDescent="0.25">
      <c r="A188" s="460"/>
      <c r="B188" s="1582"/>
      <c r="C188" s="1606"/>
      <c r="D188" s="1497"/>
      <c r="E188" s="1497"/>
      <c r="F188" s="1607"/>
      <c r="G188" s="1591"/>
      <c r="H188" s="2093"/>
      <c r="I188" s="2093"/>
      <c r="J188" s="2093"/>
      <c r="K188" s="2093"/>
      <c r="L188" s="2093"/>
      <c r="M188" s="2093"/>
      <c r="N188" s="2093"/>
      <c r="O188" s="2093"/>
      <c r="P188" s="2093"/>
      <c r="Q188" s="2093"/>
      <c r="R188" s="2093"/>
      <c r="S188" s="2093"/>
      <c r="T188" s="2093"/>
      <c r="U188" s="2093"/>
      <c r="V188" s="2093"/>
    </row>
    <row r="189" spans="1:22" x14ac:dyDescent="0.25">
      <c r="A189" s="460"/>
      <c r="B189" s="1582"/>
      <c r="C189" s="1606"/>
      <c r="D189" s="1497"/>
      <c r="E189" s="1497"/>
      <c r="F189" s="1607"/>
      <c r="G189" s="1591"/>
      <c r="H189" s="2093"/>
      <c r="I189" s="2093"/>
      <c r="J189" s="2093"/>
      <c r="K189" s="2093"/>
      <c r="L189" s="2093"/>
      <c r="M189" s="2093"/>
      <c r="N189" s="2093"/>
      <c r="O189" s="2093"/>
      <c r="P189" s="2093"/>
      <c r="Q189" s="2093"/>
      <c r="R189" s="2093"/>
      <c r="S189" s="2093"/>
      <c r="T189" s="2093"/>
      <c r="U189" s="2093"/>
      <c r="V189" s="2093"/>
    </row>
    <row r="190" spans="1:22" x14ac:dyDescent="0.25">
      <c r="A190" s="460"/>
      <c r="B190" s="1582"/>
      <c r="C190" s="1606"/>
      <c r="D190" s="1497"/>
      <c r="E190" s="1497"/>
      <c r="F190" s="1607"/>
      <c r="G190" s="1591"/>
      <c r="H190" s="2093"/>
      <c r="I190" s="2093"/>
      <c r="J190" s="2093"/>
      <c r="K190" s="2093"/>
      <c r="L190" s="2093"/>
      <c r="M190" s="2093"/>
      <c r="N190" s="2093"/>
      <c r="O190" s="2093"/>
      <c r="P190" s="2093"/>
      <c r="Q190" s="2093"/>
      <c r="R190" s="2093"/>
      <c r="S190" s="2093"/>
      <c r="T190" s="2093"/>
      <c r="U190" s="2093"/>
      <c r="V190" s="2093"/>
    </row>
    <row r="191" spans="1:22" x14ac:dyDescent="0.25">
      <c r="A191" s="460"/>
      <c r="B191" s="1582"/>
      <c r="C191" s="1606"/>
      <c r="D191" s="1497"/>
      <c r="E191" s="1497"/>
      <c r="F191" s="1607"/>
      <c r="G191" s="1591"/>
      <c r="H191" s="2093"/>
      <c r="I191" s="2093"/>
      <c r="J191" s="2093"/>
      <c r="K191" s="2093"/>
      <c r="L191" s="2093"/>
      <c r="M191" s="2093"/>
      <c r="N191" s="2093"/>
      <c r="O191" s="2093"/>
      <c r="P191" s="2093"/>
      <c r="Q191" s="2093"/>
      <c r="R191" s="2093"/>
      <c r="S191" s="2093"/>
      <c r="T191" s="2093"/>
      <c r="U191" s="2093"/>
      <c r="V191" s="2093"/>
    </row>
    <row r="192" spans="1:22" x14ac:dyDescent="0.25">
      <c r="A192" s="460"/>
      <c r="B192" s="1582"/>
      <c r="C192" s="1606"/>
      <c r="D192" s="1497"/>
      <c r="E192" s="1497"/>
      <c r="F192" s="1607"/>
      <c r="G192" s="1591"/>
      <c r="H192" s="2093"/>
      <c r="I192" s="2093"/>
      <c r="J192" s="2093"/>
      <c r="K192" s="2093"/>
      <c r="L192" s="2093"/>
      <c r="M192" s="2093"/>
      <c r="N192" s="2093"/>
      <c r="O192" s="2093"/>
      <c r="P192" s="2093"/>
      <c r="Q192" s="2093"/>
      <c r="R192" s="2093"/>
      <c r="S192" s="2093"/>
      <c r="T192" s="2093"/>
      <c r="U192" s="2093"/>
      <c r="V192" s="2093"/>
    </row>
    <row r="193" spans="1:22" x14ac:dyDescent="0.25">
      <c r="A193" s="460"/>
      <c r="B193" s="1582"/>
      <c r="C193" s="1606"/>
      <c r="D193" s="1497"/>
      <c r="E193" s="1497"/>
      <c r="F193" s="1607"/>
      <c r="G193" s="1591"/>
      <c r="H193" s="2093"/>
      <c r="I193" s="2093"/>
      <c r="J193" s="2093"/>
      <c r="K193" s="2093"/>
      <c r="L193" s="2093"/>
      <c r="M193" s="2093"/>
      <c r="N193" s="2093"/>
      <c r="O193" s="2093"/>
      <c r="P193" s="2093"/>
      <c r="Q193" s="2093"/>
      <c r="R193" s="2093"/>
      <c r="S193" s="2093"/>
      <c r="T193" s="2093"/>
      <c r="U193" s="2093"/>
      <c r="V193" s="2093"/>
    </row>
    <row r="194" spans="1:22" ht="13" x14ac:dyDescent="0.25">
      <c r="A194" s="1581"/>
      <c r="B194" s="1406"/>
      <c r="C194" s="261"/>
      <c r="D194" s="505"/>
      <c r="E194" s="505"/>
      <c r="F194" s="1607"/>
      <c r="G194" s="1591"/>
      <c r="H194" s="2093"/>
      <c r="I194" s="2093"/>
      <c r="J194" s="2093"/>
      <c r="K194" s="2093"/>
      <c r="L194" s="2093"/>
      <c r="M194" s="2093"/>
      <c r="N194" s="2093"/>
      <c r="O194" s="2093"/>
      <c r="P194" s="2093"/>
      <c r="Q194" s="2093"/>
      <c r="R194" s="2093"/>
      <c r="S194" s="2093"/>
      <c r="T194" s="2093"/>
      <c r="U194" s="2093"/>
      <c r="V194" s="2093"/>
    </row>
    <row r="195" spans="1:22" x14ac:dyDescent="0.25">
      <c r="A195" s="1583"/>
      <c r="B195" s="1406"/>
      <c r="C195" s="378"/>
      <c r="D195" s="505"/>
      <c r="E195" s="505"/>
      <c r="F195" s="1607"/>
      <c r="G195" s="1591"/>
      <c r="H195" s="2093"/>
      <c r="I195" s="2093"/>
      <c r="J195" s="2093"/>
      <c r="K195" s="2093"/>
      <c r="L195" s="2093"/>
      <c r="M195" s="2093"/>
      <c r="N195" s="2093"/>
      <c r="O195" s="2093"/>
      <c r="P195" s="2093"/>
      <c r="Q195" s="2093"/>
      <c r="R195" s="2093"/>
      <c r="S195" s="2093"/>
      <c r="T195" s="2093"/>
      <c r="U195" s="2093"/>
      <c r="V195" s="2093"/>
    </row>
    <row r="196" spans="1:22" x14ac:dyDescent="0.25">
      <c r="A196" s="1583"/>
      <c r="B196" s="1406"/>
      <c r="C196" s="1406"/>
      <c r="D196" s="505"/>
      <c r="E196" s="505"/>
      <c r="F196" s="1607"/>
      <c r="G196" s="1591"/>
      <c r="H196" s="2093"/>
      <c r="I196" s="2093"/>
      <c r="J196" s="2093"/>
      <c r="K196" s="2093"/>
      <c r="L196" s="2093"/>
      <c r="M196" s="2093"/>
      <c r="N196" s="2093"/>
      <c r="O196" s="2093"/>
      <c r="P196" s="2093"/>
      <c r="Q196" s="2093"/>
      <c r="R196" s="2093"/>
      <c r="S196" s="2093"/>
      <c r="T196" s="2093"/>
      <c r="U196" s="2093"/>
      <c r="V196" s="2093"/>
    </row>
    <row r="197" spans="1:22" x14ac:dyDescent="0.25">
      <c r="A197" s="1583"/>
      <c r="B197" s="1582"/>
      <c r="C197" s="378"/>
      <c r="D197" s="505"/>
      <c r="E197" s="505"/>
      <c r="F197" s="1607"/>
      <c r="G197" s="1591"/>
      <c r="H197" s="2093"/>
      <c r="I197" s="2093"/>
      <c r="J197" s="2093"/>
      <c r="K197" s="2093"/>
      <c r="L197" s="2093"/>
      <c r="M197" s="2093"/>
      <c r="N197" s="2093"/>
      <c r="O197" s="2093"/>
      <c r="P197" s="2093"/>
      <c r="Q197" s="2093"/>
      <c r="R197" s="2093"/>
      <c r="S197" s="2093"/>
      <c r="T197" s="2093"/>
      <c r="U197" s="2093"/>
      <c r="V197" s="2093"/>
    </row>
    <row r="198" spans="1:22" ht="12.75" customHeight="1" x14ac:dyDescent="0.25">
      <c r="A198" s="1583"/>
      <c r="B198" s="1582"/>
      <c r="C198" s="378"/>
      <c r="D198" s="505"/>
      <c r="E198" s="505"/>
      <c r="F198" s="1607"/>
      <c r="G198" s="1591"/>
      <c r="H198" s="2093"/>
      <c r="I198" s="2093"/>
      <c r="J198" s="2093"/>
      <c r="K198" s="2093"/>
      <c r="L198" s="2093"/>
      <c r="M198" s="2093"/>
      <c r="N198" s="2093"/>
      <c r="O198" s="2093"/>
      <c r="P198" s="2093"/>
      <c r="Q198" s="2093"/>
      <c r="R198" s="2093"/>
      <c r="S198" s="2093"/>
      <c r="T198" s="2093"/>
      <c r="U198" s="2093"/>
      <c r="V198" s="2093"/>
    </row>
    <row r="199" spans="1:22" ht="12.75" customHeight="1" x14ac:dyDescent="0.25">
      <c r="A199" s="1583"/>
      <c r="B199" s="1582"/>
      <c r="C199" s="378"/>
      <c r="D199" s="505"/>
      <c r="E199" s="505"/>
      <c r="F199" s="1607"/>
      <c r="G199" s="1591"/>
      <c r="H199" s="2093"/>
      <c r="I199" s="2093"/>
      <c r="J199" s="2093"/>
      <c r="K199" s="2093"/>
      <c r="L199" s="2093"/>
      <c r="M199" s="2093"/>
      <c r="N199" s="2093"/>
      <c r="O199" s="2093"/>
      <c r="P199" s="2093"/>
      <c r="Q199" s="2093"/>
      <c r="R199" s="2093"/>
      <c r="S199" s="2093"/>
      <c r="T199" s="2093"/>
      <c r="U199" s="2093"/>
      <c r="V199" s="2093"/>
    </row>
    <row r="200" spans="1:22" ht="12.75" customHeight="1" x14ac:dyDescent="0.25">
      <c r="A200" s="1583"/>
      <c r="B200" s="1582"/>
      <c r="C200" s="1611"/>
      <c r="D200" s="1497"/>
      <c r="E200" s="1497"/>
      <c r="F200" s="1607"/>
      <c r="G200" s="1591"/>
      <c r="H200" s="2093"/>
      <c r="I200" s="2093"/>
      <c r="J200" s="2093"/>
      <c r="K200" s="2093"/>
      <c r="L200" s="2093"/>
      <c r="M200" s="2093"/>
      <c r="N200" s="2093"/>
      <c r="O200" s="2093"/>
      <c r="P200" s="2093"/>
      <c r="Q200" s="2093"/>
      <c r="R200" s="2093"/>
      <c r="S200" s="2093"/>
      <c r="T200" s="2093"/>
      <c r="U200" s="2093"/>
      <c r="V200" s="2093"/>
    </row>
    <row r="201" spans="1:22" ht="12.75" customHeight="1" x14ac:dyDescent="0.25">
      <c r="A201" s="460"/>
      <c r="B201" s="1582"/>
      <c r="C201" s="1606"/>
      <c r="D201" s="1497"/>
      <c r="E201" s="1497"/>
      <c r="F201" s="1607"/>
      <c r="G201" s="1591"/>
      <c r="H201" s="2093"/>
      <c r="I201" s="2093"/>
      <c r="J201" s="2093"/>
      <c r="K201" s="2093"/>
      <c r="L201" s="2093"/>
      <c r="M201" s="2093"/>
      <c r="N201" s="2093"/>
      <c r="O201" s="2093"/>
      <c r="P201" s="2093"/>
      <c r="Q201" s="2093"/>
      <c r="R201" s="2093"/>
      <c r="S201" s="2093"/>
      <c r="T201" s="2093"/>
      <c r="U201" s="2093"/>
      <c r="V201" s="2093"/>
    </row>
    <row r="202" spans="1:22" ht="12.75" customHeight="1" x14ac:dyDescent="0.25">
      <c r="A202" s="460"/>
      <c r="B202" s="1582"/>
      <c r="C202" s="1606"/>
      <c r="D202" s="1497"/>
      <c r="E202" s="1497"/>
      <c r="F202" s="1607"/>
      <c r="G202" s="1591"/>
      <c r="H202" s="2093"/>
      <c r="I202" s="2093"/>
      <c r="J202" s="2093"/>
      <c r="K202" s="2093"/>
      <c r="L202" s="2093"/>
      <c r="M202" s="2093"/>
      <c r="N202" s="2093"/>
      <c r="O202" s="2093"/>
      <c r="P202" s="2093"/>
      <c r="Q202" s="2093"/>
      <c r="R202" s="2093"/>
      <c r="S202" s="2093"/>
      <c r="T202" s="2093"/>
      <c r="U202" s="2093"/>
      <c r="V202" s="2093"/>
    </row>
    <row r="203" spans="1:22" ht="12.75" customHeight="1" x14ac:dyDescent="0.25">
      <c r="A203" s="460"/>
      <c r="B203" s="1582"/>
      <c r="C203" s="1606"/>
      <c r="D203" s="1497"/>
      <c r="E203" s="1497"/>
      <c r="F203" s="1607"/>
      <c r="G203" s="1591"/>
      <c r="H203" s="2093"/>
      <c r="I203" s="2093"/>
      <c r="J203" s="2093"/>
      <c r="K203" s="2093"/>
      <c r="L203" s="2093"/>
      <c r="M203" s="2093"/>
      <c r="N203" s="2093"/>
      <c r="O203" s="2093"/>
      <c r="P203" s="2093"/>
      <c r="Q203" s="2093"/>
      <c r="R203" s="2093"/>
      <c r="S203" s="2093"/>
      <c r="T203" s="2093"/>
      <c r="U203" s="2093"/>
      <c r="V203" s="2093"/>
    </row>
    <row r="204" spans="1:22" ht="12.75" customHeight="1" x14ac:dyDescent="0.25">
      <c r="A204" s="460"/>
      <c r="B204" s="1582"/>
      <c r="C204" s="1606"/>
      <c r="D204" s="1497"/>
      <c r="E204" s="1497"/>
      <c r="F204" s="1607"/>
      <c r="G204" s="1591"/>
      <c r="H204" s="2093"/>
      <c r="I204" s="2093"/>
      <c r="J204" s="2093"/>
      <c r="K204" s="2093"/>
      <c r="L204" s="2093"/>
      <c r="M204" s="2093"/>
      <c r="N204" s="2093"/>
      <c r="O204" s="2093"/>
      <c r="P204" s="2093"/>
      <c r="Q204" s="2093"/>
      <c r="R204" s="2093"/>
      <c r="S204" s="2093"/>
      <c r="T204" s="2093"/>
      <c r="U204" s="2093"/>
      <c r="V204" s="2093"/>
    </row>
    <row r="205" spans="1:22" ht="12.75" customHeight="1" x14ac:dyDescent="0.25">
      <c r="A205" s="460"/>
      <c r="B205" s="1582"/>
      <c r="C205" s="1606"/>
      <c r="D205" s="1497"/>
      <c r="E205" s="1497"/>
      <c r="F205" s="1607"/>
      <c r="G205" s="1591"/>
      <c r="H205" s="2093"/>
      <c r="I205" s="2093"/>
      <c r="J205" s="2093"/>
      <c r="K205" s="2093"/>
      <c r="L205" s="2093"/>
      <c r="M205" s="2093"/>
      <c r="N205" s="2093"/>
      <c r="O205" s="2093"/>
      <c r="P205" s="2093"/>
      <c r="Q205" s="2093"/>
      <c r="R205" s="2093"/>
      <c r="S205" s="2093"/>
      <c r="T205" s="2093"/>
      <c r="U205" s="2093"/>
      <c r="V205" s="2093"/>
    </row>
    <row r="206" spans="1:22" ht="12.75" customHeight="1" x14ac:dyDescent="0.25">
      <c r="A206" s="460"/>
      <c r="B206" s="1582"/>
      <c r="C206" s="1606"/>
      <c r="D206" s="1497"/>
      <c r="E206" s="1497"/>
      <c r="F206" s="1607"/>
      <c r="G206" s="1591"/>
      <c r="H206" s="2093"/>
      <c r="I206" s="2093"/>
      <c r="J206" s="2093"/>
      <c r="K206" s="2093"/>
      <c r="L206" s="2093"/>
      <c r="M206" s="2093"/>
      <c r="N206" s="2093"/>
      <c r="O206" s="2093"/>
      <c r="P206" s="2093"/>
      <c r="Q206" s="2093"/>
      <c r="R206" s="2093"/>
      <c r="S206" s="2093"/>
      <c r="T206" s="2093"/>
      <c r="U206" s="2093"/>
      <c r="V206" s="2093"/>
    </row>
    <row r="207" spans="1:22" ht="12.75" customHeight="1" x14ac:dyDescent="0.25">
      <c r="A207" s="460"/>
      <c r="B207" s="1582"/>
      <c r="C207" s="1606"/>
      <c r="D207" s="1497"/>
      <c r="E207" s="1497"/>
      <c r="F207" s="1607"/>
      <c r="G207" s="1591"/>
      <c r="H207" s="2093"/>
      <c r="I207" s="2093"/>
      <c r="J207" s="2093"/>
      <c r="K207" s="2093"/>
      <c r="L207" s="2093"/>
      <c r="M207" s="2093"/>
      <c r="N207" s="2093"/>
      <c r="O207" s="2093"/>
      <c r="P207" s="2093"/>
      <c r="Q207" s="2093"/>
      <c r="R207" s="2093"/>
      <c r="S207" s="2093"/>
      <c r="T207" s="2093"/>
      <c r="U207" s="2093"/>
      <c r="V207" s="2093"/>
    </row>
    <row r="208" spans="1:22" ht="12.75" customHeight="1" x14ac:dyDescent="0.25">
      <c r="A208" s="460"/>
      <c r="B208" s="1582"/>
      <c r="C208" s="1606"/>
      <c r="D208" s="1497"/>
      <c r="E208" s="1497"/>
      <c r="F208" s="1607"/>
      <c r="G208" s="1591"/>
      <c r="H208" s="2093"/>
      <c r="I208" s="2093"/>
      <c r="J208" s="2093"/>
      <c r="K208" s="2093"/>
      <c r="L208" s="2093"/>
      <c r="M208" s="2093"/>
      <c r="N208" s="2093"/>
      <c r="O208" s="2093"/>
      <c r="P208" s="2093"/>
      <c r="Q208" s="2093"/>
      <c r="R208" s="2093"/>
      <c r="S208" s="2093"/>
      <c r="T208" s="2093"/>
      <c r="U208" s="2093"/>
      <c r="V208" s="2093"/>
    </row>
    <row r="209" spans="1:22" ht="12.75" customHeight="1" x14ac:dyDescent="0.25">
      <c r="A209" s="460"/>
      <c r="B209" s="1582"/>
      <c r="C209" s="1606"/>
      <c r="D209" s="1497"/>
      <c r="E209" s="1497"/>
      <c r="F209" s="1607"/>
      <c r="G209" s="1591"/>
      <c r="H209" s="2093"/>
      <c r="I209" s="2093"/>
      <c r="J209" s="2093"/>
      <c r="K209" s="2093"/>
      <c r="L209" s="2093"/>
      <c r="M209" s="2093"/>
      <c r="N209" s="2093"/>
      <c r="O209" s="2093"/>
      <c r="P209" s="2093"/>
      <c r="Q209" s="2093"/>
      <c r="R209" s="2093"/>
      <c r="S209" s="2093"/>
      <c r="T209" s="2093"/>
      <c r="U209" s="2093"/>
      <c r="V209" s="2093"/>
    </row>
    <row r="210" spans="1:22" ht="12.75" customHeight="1" x14ac:dyDescent="0.25">
      <c r="A210" s="460"/>
      <c r="B210" s="1582"/>
      <c r="C210" s="1606"/>
      <c r="D210" s="1497"/>
      <c r="E210" s="1497"/>
      <c r="F210" s="1607"/>
      <c r="G210" s="1591"/>
      <c r="H210" s="2093"/>
      <c r="I210" s="2093"/>
      <c r="J210" s="2093"/>
      <c r="K210" s="2093"/>
      <c r="L210" s="2093"/>
      <c r="M210" s="2093"/>
      <c r="N210" s="2093"/>
      <c r="O210" s="2093"/>
      <c r="P210" s="2093"/>
      <c r="Q210" s="2093"/>
      <c r="R210" s="2093"/>
      <c r="S210" s="2093"/>
      <c r="T210" s="2093"/>
      <c r="U210" s="2093"/>
      <c r="V210" s="2093"/>
    </row>
    <row r="211" spans="1:22" ht="12.75" customHeight="1" x14ac:dyDescent="0.25">
      <c r="A211" s="460"/>
      <c r="B211" s="1582"/>
      <c r="C211" s="1606"/>
      <c r="D211" s="1497"/>
      <c r="E211" s="1497"/>
      <c r="F211" s="1607"/>
      <c r="G211" s="1591"/>
      <c r="H211" s="2093"/>
      <c r="I211" s="2093"/>
      <c r="J211" s="2093"/>
      <c r="K211" s="2093"/>
      <c r="L211" s="2093"/>
      <c r="M211" s="2093"/>
      <c r="N211" s="2093"/>
      <c r="O211" s="2093"/>
      <c r="P211" s="2093"/>
      <c r="Q211" s="2093"/>
      <c r="R211" s="2093"/>
      <c r="S211" s="2093"/>
      <c r="T211" s="2093"/>
      <c r="U211" s="2093"/>
      <c r="V211" s="2093"/>
    </row>
    <row r="212" spans="1:22" ht="12.75" customHeight="1" x14ac:dyDescent="0.25">
      <c r="A212" s="460"/>
      <c r="B212" s="1582"/>
      <c r="C212" s="1606"/>
      <c r="D212" s="1497"/>
      <c r="E212" s="1497"/>
      <c r="F212" s="1607"/>
      <c r="G212" s="1591"/>
      <c r="H212" s="2093"/>
      <c r="I212" s="2093"/>
      <c r="J212" s="2093"/>
      <c r="K212" s="2093"/>
      <c r="L212" s="2093"/>
      <c r="M212" s="2093"/>
      <c r="N212" s="2093"/>
      <c r="O212" s="2093"/>
      <c r="P212" s="2093"/>
      <c r="Q212" s="2093"/>
      <c r="R212" s="2093"/>
      <c r="S212" s="2093"/>
      <c r="T212" s="2093"/>
      <c r="U212" s="2093"/>
      <c r="V212" s="2093"/>
    </row>
    <row r="213" spans="1:22" ht="12.75" customHeight="1" x14ac:dyDescent="0.25">
      <c r="A213" s="1579"/>
      <c r="B213" s="1600"/>
      <c r="C213" s="1579"/>
      <c r="D213" s="1601"/>
      <c r="E213" s="1602"/>
      <c r="F213" s="1579"/>
      <c r="G213" s="1579"/>
      <c r="H213" s="2093"/>
      <c r="I213" s="2093"/>
      <c r="J213" s="2093"/>
      <c r="K213" s="2093"/>
      <c r="L213" s="2093"/>
      <c r="M213" s="2093"/>
      <c r="N213" s="2093"/>
      <c r="O213" s="2093"/>
      <c r="P213" s="2093"/>
      <c r="Q213" s="2093"/>
      <c r="R213" s="2093"/>
      <c r="S213" s="2093"/>
      <c r="T213" s="2093"/>
      <c r="U213" s="2093"/>
      <c r="V213" s="2093"/>
    </row>
    <row r="214" spans="1:22" ht="12.75" customHeight="1" x14ac:dyDescent="0.25">
      <c r="A214" s="1575"/>
      <c r="B214" s="1603"/>
      <c r="C214" s="4"/>
      <c r="D214" s="1577"/>
      <c r="E214" s="1578"/>
      <c r="F214" s="1604"/>
      <c r="G214" s="1604"/>
      <c r="H214" s="2093"/>
      <c r="I214" s="2093"/>
      <c r="J214" s="2093"/>
      <c r="K214" s="2093"/>
      <c r="L214" s="2093"/>
      <c r="M214" s="2093"/>
      <c r="N214" s="2093"/>
      <c r="O214" s="2093"/>
      <c r="P214" s="2093"/>
      <c r="Q214" s="2093"/>
      <c r="R214" s="2093"/>
      <c r="S214" s="2093"/>
      <c r="T214" s="2093"/>
      <c r="U214" s="2093"/>
      <c r="V214" s="2093"/>
    </row>
    <row r="215" spans="1:22" ht="12.75" customHeight="1" x14ac:dyDescent="0.25">
      <c r="A215" s="1575"/>
      <c r="B215" s="1576"/>
      <c r="C215" s="1513"/>
      <c r="D215" s="1577"/>
      <c r="E215" s="1578"/>
      <c r="F215" s="1578"/>
      <c r="G215" s="1579"/>
      <c r="H215" s="2093"/>
      <c r="I215" s="2093"/>
      <c r="J215" s="2093"/>
      <c r="K215" s="2093"/>
      <c r="L215" s="2093"/>
      <c r="M215" s="2093"/>
      <c r="N215" s="2093"/>
      <c r="O215" s="2093"/>
      <c r="P215" s="2093"/>
      <c r="Q215" s="2093"/>
      <c r="R215" s="2093"/>
      <c r="S215" s="2093"/>
      <c r="T215" s="2093"/>
      <c r="U215" s="2093"/>
      <c r="V215" s="2093"/>
    </row>
    <row r="216" spans="1:22" ht="12.75" customHeight="1" x14ac:dyDescent="0.25">
      <c r="A216" s="1583"/>
      <c r="B216" s="1582"/>
      <c r="C216" s="1611"/>
      <c r="D216" s="1497"/>
      <c r="E216" s="1497"/>
      <c r="F216" s="1607"/>
      <c r="G216" s="1591"/>
      <c r="H216" s="2093"/>
      <c r="I216" s="2093"/>
      <c r="J216" s="2093"/>
      <c r="K216" s="2093"/>
      <c r="L216" s="2093"/>
      <c r="M216" s="2093"/>
      <c r="N216" s="2093"/>
      <c r="O216" s="2093"/>
      <c r="P216" s="2093"/>
      <c r="Q216" s="2093"/>
      <c r="R216" s="2093"/>
      <c r="S216" s="2093"/>
      <c r="T216" s="2093"/>
      <c r="U216" s="2093"/>
      <c r="V216" s="2093"/>
    </row>
    <row r="217" spans="1:22" ht="13" x14ac:dyDescent="0.25">
      <c r="A217" s="1581"/>
      <c r="B217" s="1582"/>
      <c r="C217" s="261"/>
      <c r="D217" s="1598"/>
      <c r="E217" s="1609"/>
      <c r="F217" s="1607"/>
      <c r="G217" s="1591"/>
      <c r="H217" s="2093"/>
      <c r="I217" s="2093"/>
      <c r="J217" s="2093"/>
      <c r="K217" s="2093"/>
      <c r="L217" s="2093"/>
      <c r="M217" s="2093"/>
      <c r="N217" s="2093"/>
      <c r="O217" s="2093"/>
      <c r="P217" s="2093"/>
      <c r="Q217" s="2093"/>
      <c r="R217" s="2093"/>
      <c r="S217" s="2093"/>
      <c r="T217" s="2093"/>
      <c r="U217" s="2093"/>
      <c r="V217" s="2093"/>
    </row>
    <row r="218" spans="1:22" ht="12.75" customHeight="1" x14ac:dyDescent="0.25">
      <c r="A218" s="1583"/>
      <c r="B218" s="1582"/>
      <c r="C218" s="1611"/>
      <c r="D218" s="1598"/>
      <c r="E218" s="1609"/>
      <c r="F218" s="1607"/>
      <c r="G218" s="1591"/>
      <c r="H218" s="2093"/>
      <c r="I218" s="2093"/>
      <c r="J218" s="2093"/>
      <c r="K218" s="2093"/>
      <c r="L218" s="2093"/>
      <c r="M218" s="2093"/>
      <c r="N218" s="2093"/>
      <c r="O218" s="2093"/>
      <c r="P218" s="2093"/>
      <c r="Q218" s="2093"/>
      <c r="R218" s="2093"/>
      <c r="S218" s="2093"/>
      <c r="T218" s="2093"/>
      <c r="U218" s="2093"/>
      <c r="V218" s="2093"/>
    </row>
    <row r="219" spans="1:22" ht="12.75" customHeight="1" x14ac:dyDescent="0.25">
      <c r="A219" s="1583"/>
      <c r="B219" s="1582"/>
      <c r="C219" s="261"/>
      <c r="D219" s="1598"/>
      <c r="E219" s="1609"/>
      <c r="F219" s="1607"/>
      <c r="G219" s="1591"/>
      <c r="H219" s="2093"/>
      <c r="I219" s="2093"/>
      <c r="J219" s="2093"/>
      <c r="K219" s="2093"/>
      <c r="L219" s="2093"/>
      <c r="M219" s="2093"/>
      <c r="N219" s="2093"/>
      <c r="O219" s="2093"/>
      <c r="P219" s="2093"/>
      <c r="Q219" s="2093"/>
      <c r="R219" s="2093"/>
      <c r="S219" s="2093"/>
      <c r="T219" s="2093"/>
      <c r="U219" s="2093"/>
      <c r="V219" s="2093"/>
    </row>
    <row r="220" spans="1:22" ht="6" customHeight="1" x14ac:dyDescent="0.25">
      <c r="A220" s="1583"/>
      <c r="B220" s="221"/>
      <c r="C220" s="1611"/>
      <c r="D220" s="1598"/>
      <c r="E220" s="1609"/>
      <c r="F220" s="1607"/>
      <c r="G220" s="1591"/>
      <c r="H220" s="2093"/>
      <c r="I220" s="2093"/>
      <c r="J220" s="2093"/>
      <c r="K220" s="2093"/>
      <c r="L220" s="2093"/>
      <c r="M220" s="2093"/>
      <c r="N220" s="2093"/>
      <c r="O220" s="2093"/>
      <c r="P220" s="2093"/>
      <c r="Q220" s="2093"/>
      <c r="R220" s="2093"/>
      <c r="S220" s="2093"/>
      <c r="T220" s="2093"/>
      <c r="U220" s="2093"/>
      <c r="V220" s="2093"/>
    </row>
    <row r="221" spans="1:22" ht="12.75" customHeight="1" x14ac:dyDescent="0.25">
      <c r="A221" s="1583"/>
      <c r="B221" s="221"/>
      <c r="C221" s="1406"/>
      <c r="D221" s="1598"/>
      <c r="E221" s="1609"/>
      <c r="F221" s="1607"/>
      <c r="G221" s="1591"/>
      <c r="H221" s="2093"/>
      <c r="I221" s="2093"/>
      <c r="J221" s="2093"/>
      <c r="K221" s="2093"/>
      <c r="L221" s="2093"/>
      <c r="M221" s="2093"/>
      <c r="N221" s="2093"/>
      <c r="O221" s="2093"/>
      <c r="P221" s="2093"/>
      <c r="Q221" s="2093"/>
      <c r="R221" s="2093"/>
      <c r="S221" s="2093"/>
      <c r="T221" s="2093"/>
      <c r="U221" s="2093"/>
      <c r="V221" s="2093"/>
    </row>
    <row r="222" spans="1:22" ht="8.15" customHeight="1" x14ac:dyDescent="0.25">
      <c r="A222" s="1583"/>
      <c r="B222" s="1582"/>
      <c r="C222" s="1611"/>
      <c r="D222" s="1497"/>
      <c r="E222" s="1497"/>
      <c r="F222" s="1607"/>
      <c r="G222" s="1591"/>
      <c r="H222" s="2093"/>
      <c r="I222" s="2093"/>
      <c r="J222" s="2093"/>
      <c r="K222" s="2093"/>
      <c r="L222" s="2093"/>
      <c r="M222" s="2093"/>
      <c r="N222" s="2093"/>
      <c r="O222" s="2093"/>
      <c r="P222" s="2093"/>
      <c r="Q222" s="2093"/>
      <c r="R222" s="2093"/>
      <c r="S222" s="2093"/>
      <c r="T222" s="2093"/>
      <c r="U222" s="2093"/>
      <c r="V222" s="2093"/>
    </row>
    <row r="223" spans="1:22" ht="12.75" customHeight="1" x14ac:dyDescent="0.25">
      <c r="A223" s="1587"/>
      <c r="B223" s="1582"/>
      <c r="C223" s="1606"/>
      <c r="D223" s="1497"/>
      <c r="E223" s="1497"/>
      <c r="F223" s="1607"/>
      <c r="G223" s="1591"/>
      <c r="H223" s="2093"/>
      <c r="I223" s="2093"/>
      <c r="J223" s="2093"/>
      <c r="K223" s="2093"/>
      <c r="L223" s="2093"/>
      <c r="M223" s="2093"/>
      <c r="N223" s="2093"/>
      <c r="O223" s="2093"/>
      <c r="P223" s="2093"/>
      <c r="Q223" s="2093"/>
      <c r="R223" s="2093"/>
      <c r="S223" s="2093"/>
      <c r="T223" s="2093"/>
      <c r="U223" s="2093"/>
      <c r="V223" s="2093"/>
    </row>
    <row r="224" spans="1:22" ht="8.15" customHeight="1" x14ac:dyDescent="0.25">
      <c r="A224" s="1583"/>
      <c r="B224" s="1582"/>
      <c r="C224" s="1606"/>
      <c r="D224" s="1497"/>
      <c r="E224" s="1497"/>
      <c r="F224" s="1607"/>
      <c r="G224" s="1591"/>
      <c r="H224" s="2093"/>
      <c r="I224" s="2093"/>
      <c r="J224" s="2093"/>
      <c r="K224" s="2093"/>
      <c r="L224" s="2093"/>
      <c r="M224" s="2093"/>
      <c r="N224" s="2093"/>
      <c r="O224" s="2093"/>
      <c r="P224" s="2093"/>
      <c r="Q224" s="2093"/>
      <c r="R224" s="2093"/>
      <c r="S224" s="2093"/>
      <c r="T224" s="2093"/>
      <c r="U224" s="2093"/>
      <c r="V224" s="2093"/>
    </row>
    <row r="225" spans="1:22" ht="132" customHeight="1" x14ac:dyDescent="0.25">
      <c r="A225" s="1587"/>
      <c r="B225" s="1582"/>
      <c r="C225" s="1606"/>
      <c r="D225" s="1497"/>
      <c r="E225" s="1497"/>
      <c r="F225" s="1607"/>
      <c r="G225" s="1591"/>
      <c r="H225" s="2093"/>
      <c r="I225" s="2093"/>
      <c r="J225" s="2093"/>
      <c r="K225" s="2093"/>
      <c r="L225" s="2093"/>
      <c r="M225" s="2093"/>
      <c r="N225" s="2093"/>
      <c r="O225" s="2093"/>
      <c r="P225" s="2093"/>
      <c r="Q225" s="2093"/>
      <c r="R225" s="2093"/>
      <c r="S225" s="2093"/>
      <c r="T225" s="2093"/>
      <c r="U225" s="2093"/>
      <c r="V225" s="2093"/>
    </row>
    <row r="226" spans="1:22" ht="9" customHeight="1" x14ac:dyDescent="0.25">
      <c r="A226" s="1583"/>
      <c r="B226" s="1582"/>
      <c r="C226" s="1606"/>
      <c r="D226" s="1497"/>
      <c r="E226" s="1497"/>
      <c r="F226" s="1607"/>
      <c r="G226" s="1591"/>
      <c r="H226" s="2093"/>
      <c r="I226" s="2093"/>
      <c r="J226" s="2093"/>
      <c r="K226" s="2093"/>
      <c r="L226" s="2093"/>
      <c r="M226" s="2093"/>
      <c r="N226" s="2093"/>
      <c r="O226" s="2093"/>
      <c r="P226" s="2093"/>
      <c r="Q226" s="2093"/>
      <c r="R226" s="2093"/>
      <c r="S226" s="2093"/>
      <c r="T226" s="2093"/>
      <c r="U226" s="2093"/>
      <c r="V226" s="2093"/>
    </row>
    <row r="227" spans="1:22" x14ac:dyDescent="0.25">
      <c r="A227" s="1587"/>
      <c r="B227" s="1582"/>
      <c r="C227" s="1606"/>
      <c r="D227" s="1497"/>
      <c r="E227" s="1497"/>
      <c r="F227" s="1607"/>
      <c r="G227" s="1591"/>
      <c r="H227" s="2093"/>
      <c r="I227" s="2093"/>
      <c r="J227" s="2093"/>
      <c r="K227" s="2093"/>
      <c r="L227" s="2093"/>
      <c r="M227" s="2093"/>
      <c r="N227" s="2093"/>
      <c r="O227" s="2093"/>
      <c r="P227" s="2093"/>
      <c r="Q227" s="2093"/>
      <c r="R227" s="2093"/>
      <c r="S227" s="2093"/>
      <c r="T227" s="2093"/>
      <c r="U227" s="2093"/>
      <c r="V227" s="2093"/>
    </row>
    <row r="228" spans="1:22" ht="9" customHeight="1" x14ac:dyDescent="0.25">
      <c r="A228" s="1583"/>
      <c r="B228" s="221"/>
      <c r="C228" s="1606"/>
      <c r="D228" s="1497"/>
      <c r="E228" s="1497"/>
      <c r="F228" s="1607"/>
      <c r="G228" s="1591"/>
      <c r="H228" s="2093"/>
      <c r="I228" s="2093"/>
      <c r="J228" s="2093"/>
      <c r="K228" s="2093"/>
      <c r="L228" s="2093"/>
      <c r="M228" s="2093"/>
      <c r="N228" s="2093"/>
      <c r="O228" s="2093"/>
      <c r="P228" s="2093"/>
      <c r="Q228" s="2093"/>
      <c r="R228" s="2093"/>
      <c r="S228" s="2093"/>
      <c r="T228" s="2093"/>
      <c r="U228" s="2093"/>
      <c r="V228" s="2093"/>
    </row>
    <row r="229" spans="1:22" ht="42.75" customHeight="1" x14ac:dyDescent="0.25">
      <c r="A229" s="1587"/>
      <c r="B229" s="221"/>
      <c r="C229" s="1606"/>
      <c r="D229" s="1497"/>
      <c r="E229" s="1497"/>
      <c r="F229" s="1607"/>
      <c r="G229" s="1591"/>
      <c r="H229" s="2093"/>
      <c r="I229" s="2093"/>
      <c r="J229" s="2093"/>
      <c r="K229" s="2093"/>
      <c r="L229" s="2093"/>
      <c r="M229" s="2093"/>
      <c r="N229" s="2093"/>
      <c r="O229" s="2093"/>
      <c r="P229" s="2093"/>
      <c r="Q229" s="2093"/>
      <c r="R229" s="2093"/>
      <c r="S229" s="2093"/>
      <c r="T229" s="2093"/>
      <c r="U229" s="2093"/>
      <c r="V229" s="2093"/>
    </row>
    <row r="230" spans="1:22" ht="10" customHeight="1" x14ac:dyDescent="0.25">
      <c r="A230" s="1612"/>
      <c r="B230" s="1588"/>
      <c r="C230" s="1606"/>
      <c r="D230" s="1497"/>
      <c r="E230" s="1497"/>
      <c r="F230" s="1607"/>
      <c r="G230" s="1591"/>
      <c r="H230" s="2093"/>
      <c r="I230" s="2093"/>
      <c r="J230" s="2093"/>
      <c r="K230" s="2093"/>
      <c r="L230" s="2093"/>
      <c r="M230" s="2093"/>
      <c r="N230" s="2093"/>
      <c r="O230" s="2093"/>
      <c r="P230" s="2093"/>
      <c r="Q230" s="2093"/>
      <c r="R230" s="2093"/>
      <c r="S230" s="2093"/>
      <c r="T230" s="2093"/>
      <c r="U230" s="2093"/>
      <c r="V230" s="2093"/>
    </row>
    <row r="231" spans="1:22" x14ac:dyDescent="0.25">
      <c r="A231" s="1587"/>
      <c r="B231" s="1588"/>
      <c r="C231" s="1597"/>
      <c r="D231" s="1598"/>
      <c r="E231" s="1598"/>
      <c r="F231" s="1607"/>
      <c r="G231" s="1591"/>
      <c r="H231" s="2093"/>
      <c r="I231" s="2093"/>
      <c r="J231" s="2093"/>
      <c r="K231" s="2093"/>
      <c r="L231" s="2093"/>
      <c r="M231" s="2093"/>
      <c r="N231" s="2093"/>
      <c r="O231" s="2093"/>
      <c r="P231" s="2093"/>
      <c r="Q231" s="2093"/>
      <c r="R231" s="2093"/>
      <c r="S231" s="2093"/>
      <c r="T231" s="2093"/>
      <c r="U231" s="2093"/>
      <c r="V231" s="2093"/>
    </row>
    <row r="232" spans="1:22" ht="10" customHeight="1" x14ac:dyDescent="0.25">
      <c r="A232" s="1587"/>
      <c r="B232" s="1588"/>
      <c r="C232" s="1597"/>
      <c r="D232" s="1598"/>
      <c r="E232" s="1598"/>
      <c r="F232" s="1607"/>
      <c r="G232" s="1591"/>
      <c r="H232" s="2093"/>
      <c r="I232" s="2093"/>
      <c r="J232" s="2093"/>
      <c r="K232" s="2093"/>
      <c r="L232" s="2093"/>
      <c r="M232" s="2093"/>
      <c r="N232" s="2093"/>
      <c r="O232" s="2093"/>
      <c r="P232" s="2093"/>
      <c r="Q232" s="2093"/>
      <c r="R232" s="2093"/>
      <c r="S232" s="2093"/>
      <c r="T232" s="2093"/>
      <c r="U232" s="2093"/>
      <c r="V232" s="2093"/>
    </row>
    <row r="233" spans="1:22" x14ac:dyDescent="0.25">
      <c r="A233" s="1587"/>
      <c r="B233" s="1588"/>
      <c r="C233" s="1597"/>
      <c r="D233" s="1598"/>
      <c r="E233" s="1598"/>
      <c r="F233" s="1607"/>
      <c r="G233" s="1591"/>
    </row>
    <row r="234" spans="1:22" x14ac:dyDescent="0.25">
      <c r="A234" s="1587"/>
      <c r="B234" s="1588"/>
      <c r="C234" s="1597"/>
      <c r="D234" s="1598"/>
      <c r="E234" s="1598"/>
      <c r="F234" s="1607"/>
      <c r="G234" s="1591"/>
    </row>
    <row r="235" spans="1:22" x14ac:dyDescent="0.25">
      <c r="A235" s="1587"/>
      <c r="B235" s="1588"/>
      <c r="C235" s="1606"/>
      <c r="D235" s="1598"/>
      <c r="E235" s="1598"/>
      <c r="F235" s="1607"/>
      <c r="G235" s="1591"/>
    </row>
    <row r="236" spans="1:22" x14ac:dyDescent="0.25">
      <c r="A236" s="1587"/>
      <c r="B236" s="1588"/>
      <c r="C236" s="1597"/>
      <c r="D236" s="1598"/>
      <c r="E236" s="1598"/>
      <c r="F236" s="1607"/>
      <c r="G236" s="1591"/>
    </row>
    <row r="237" spans="1:22" x14ac:dyDescent="0.25">
      <c r="A237" s="1587"/>
      <c r="B237" s="1588"/>
      <c r="C237" s="1606"/>
      <c r="D237" s="1598"/>
      <c r="E237" s="1598"/>
      <c r="F237" s="1607"/>
      <c r="G237" s="1591"/>
    </row>
    <row r="238" spans="1:22" x14ac:dyDescent="0.25">
      <c r="A238" s="1587"/>
      <c r="B238" s="1588"/>
      <c r="C238" s="1597"/>
      <c r="D238" s="1598"/>
      <c r="E238" s="1598"/>
      <c r="F238" s="1607"/>
      <c r="G238" s="1591"/>
    </row>
    <row r="239" spans="1:22" x14ac:dyDescent="0.25">
      <c r="A239" s="1587"/>
      <c r="B239" s="1588"/>
      <c r="C239" s="1597"/>
      <c r="D239" s="1598"/>
      <c r="E239" s="1598"/>
      <c r="F239" s="1607"/>
      <c r="G239" s="1591"/>
    </row>
    <row r="240" spans="1:22" x14ac:dyDescent="0.25">
      <c r="A240" s="1587"/>
      <c r="B240" s="1588"/>
      <c r="C240" s="1597"/>
      <c r="D240" s="1598"/>
      <c r="E240" s="1598"/>
      <c r="F240" s="1607"/>
      <c r="G240" s="1591"/>
    </row>
    <row r="241" spans="1:12" x14ac:dyDescent="0.25">
      <c r="A241" s="1587"/>
      <c r="B241" s="1588"/>
      <c r="C241" s="1606"/>
      <c r="D241" s="1497"/>
      <c r="E241" s="1497"/>
      <c r="F241" s="1607"/>
      <c r="G241" s="1591"/>
    </row>
    <row r="242" spans="1:12" x14ac:dyDescent="0.25">
      <c r="A242" s="1587"/>
      <c r="B242" s="1588"/>
      <c r="C242" s="1606"/>
      <c r="D242" s="1598"/>
      <c r="E242" s="1598"/>
      <c r="F242" s="1607"/>
      <c r="G242" s="1591"/>
      <c r="L242" s="196"/>
    </row>
    <row r="243" spans="1:12" ht="12.75" customHeight="1" x14ac:dyDescent="0.25">
      <c r="A243" s="1587"/>
      <c r="B243" s="1588"/>
      <c r="C243" s="1597"/>
      <c r="D243" s="1598"/>
      <c r="E243" s="1598"/>
      <c r="F243" s="1607"/>
      <c r="G243" s="1591"/>
    </row>
    <row r="244" spans="1:12" ht="12.75" customHeight="1" x14ac:dyDescent="0.25">
      <c r="A244" s="1587"/>
      <c r="B244" s="1588"/>
      <c r="C244" s="1606"/>
      <c r="D244" s="1598"/>
      <c r="E244" s="1598"/>
      <c r="F244" s="1607"/>
      <c r="G244" s="1591"/>
    </row>
    <row r="245" spans="1:12" x14ac:dyDescent="0.25">
      <c r="A245" s="1587"/>
      <c r="B245" s="1588"/>
      <c r="C245" s="1606"/>
      <c r="D245" s="1598"/>
      <c r="E245" s="1598"/>
      <c r="F245" s="1607"/>
      <c r="G245" s="1591"/>
    </row>
    <row r="246" spans="1:12" ht="12.75" customHeight="1" x14ac:dyDescent="0.25">
      <c r="A246" s="1587"/>
      <c r="B246" s="1588"/>
      <c r="C246" s="1606"/>
      <c r="D246" s="1598"/>
      <c r="E246" s="1598"/>
      <c r="F246" s="1607"/>
      <c r="G246" s="1591"/>
    </row>
    <row r="247" spans="1:12" x14ac:dyDescent="0.25">
      <c r="A247" s="1587"/>
      <c r="B247" s="1588"/>
      <c r="C247" s="1597"/>
      <c r="D247" s="1598"/>
      <c r="E247" s="1598"/>
      <c r="F247" s="1607"/>
      <c r="G247" s="1591"/>
    </row>
    <row r="248" spans="1:12" ht="12.75" customHeight="1" x14ac:dyDescent="0.25">
      <c r="A248" s="1587"/>
      <c r="B248" s="1588"/>
      <c r="C248" s="1597"/>
      <c r="D248" s="1598"/>
      <c r="E248" s="1598"/>
      <c r="F248" s="1607"/>
      <c r="G248" s="1591"/>
    </row>
    <row r="249" spans="1:12" x14ac:dyDescent="0.25">
      <c r="A249" s="1587"/>
      <c r="B249" s="1588"/>
      <c r="C249" s="1597"/>
      <c r="D249" s="1598"/>
      <c r="E249" s="1598"/>
      <c r="F249" s="1607"/>
      <c r="G249" s="1591"/>
    </row>
    <row r="250" spans="1:12" ht="12.75" customHeight="1" x14ac:dyDescent="0.25">
      <c r="A250" s="1587"/>
      <c r="B250" s="1588"/>
      <c r="C250" s="1597"/>
      <c r="D250" s="1598"/>
      <c r="E250" s="1598"/>
      <c r="F250" s="1607"/>
      <c r="G250" s="1591"/>
    </row>
    <row r="251" spans="1:12" x14ac:dyDescent="0.25">
      <c r="A251" s="1587"/>
      <c r="B251" s="1588"/>
      <c r="C251" s="1606"/>
      <c r="D251" s="1598"/>
      <c r="E251" s="1598"/>
      <c r="F251" s="1607"/>
      <c r="G251" s="1591"/>
    </row>
    <row r="252" spans="1:12" ht="12.75" customHeight="1" x14ac:dyDescent="0.25">
      <c r="A252" s="1587"/>
      <c r="B252" s="1588"/>
      <c r="C252" s="1606"/>
      <c r="D252" s="1598"/>
      <c r="E252" s="1598"/>
      <c r="F252" s="1607"/>
      <c r="G252" s="1591"/>
    </row>
    <row r="253" spans="1:12" x14ac:dyDescent="0.25">
      <c r="A253" s="1587"/>
      <c r="B253" s="1588"/>
      <c r="C253" s="1606"/>
      <c r="D253" s="1497"/>
      <c r="E253" s="1497"/>
      <c r="F253" s="1607"/>
      <c r="G253" s="1591"/>
    </row>
    <row r="254" spans="1:12" x14ac:dyDescent="0.25">
      <c r="A254" s="1587"/>
      <c r="B254" s="1588"/>
      <c r="C254" s="1606"/>
      <c r="D254" s="1598"/>
      <c r="E254" s="1598"/>
      <c r="F254" s="1607"/>
      <c r="G254" s="1591"/>
    </row>
    <row r="255" spans="1:12" ht="12.75" customHeight="1" x14ac:dyDescent="0.25">
      <c r="A255" s="1579"/>
      <c r="B255" s="1600"/>
      <c r="C255" s="1579"/>
      <c r="D255" s="1601"/>
      <c r="E255" s="1602"/>
      <c r="F255" s="1579"/>
      <c r="G255" s="1579"/>
    </row>
    <row r="256" spans="1:12" ht="12.75" customHeight="1" x14ac:dyDescent="0.25">
      <c r="A256" s="1575"/>
      <c r="B256" s="1603"/>
      <c r="C256" s="4"/>
      <c r="D256" s="1577"/>
      <c r="E256" s="1578"/>
      <c r="F256" s="1604"/>
      <c r="G256" s="1604"/>
    </row>
    <row r="257" spans="1:7" ht="12.75" customHeight="1" x14ac:dyDescent="0.25">
      <c r="A257" s="1575"/>
      <c r="B257" s="1576"/>
      <c r="C257" s="1513"/>
      <c r="D257" s="1577"/>
      <c r="E257" s="1578"/>
      <c r="F257" s="1578"/>
      <c r="G257" s="1579"/>
    </row>
    <row r="258" spans="1:7" ht="12.75" customHeight="1" x14ac:dyDescent="0.25">
      <c r="A258" s="1587"/>
      <c r="B258" s="1588"/>
      <c r="C258" s="1606"/>
      <c r="D258" s="1598"/>
      <c r="E258" s="1598"/>
      <c r="F258" s="1607"/>
      <c r="G258" s="1591"/>
    </row>
    <row r="259" spans="1:7" ht="12.75" customHeight="1" x14ac:dyDescent="0.25">
      <c r="A259" s="1581"/>
      <c r="B259" s="1582"/>
      <c r="C259" s="261"/>
      <c r="D259" s="1497"/>
      <c r="E259" s="1497"/>
      <c r="F259" s="1607"/>
      <c r="G259" s="1591"/>
    </row>
    <row r="260" spans="1:7" ht="12.75" customHeight="1" x14ac:dyDescent="0.25">
      <c r="A260" s="1587"/>
      <c r="B260" s="1432"/>
      <c r="C260" s="1606"/>
      <c r="D260" s="1598"/>
      <c r="E260" s="1609"/>
      <c r="F260" s="1607"/>
      <c r="G260" s="1591"/>
    </row>
    <row r="261" spans="1:7" ht="25" customHeight="1" x14ac:dyDescent="0.25">
      <c r="A261" s="1583"/>
      <c r="B261" s="1582"/>
      <c r="C261" s="378"/>
      <c r="D261" s="505"/>
      <c r="E261" s="592"/>
      <c r="F261" s="1607"/>
      <c r="G261" s="1591"/>
    </row>
    <row r="262" spans="1:7" ht="12.75" customHeight="1" x14ac:dyDescent="0.25">
      <c r="A262" s="1583"/>
      <c r="B262" s="1582"/>
      <c r="C262" s="261"/>
      <c r="D262" s="505"/>
      <c r="E262" s="505"/>
      <c r="F262" s="1607"/>
      <c r="G262" s="1591"/>
    </row>
    <row r="263" spans="1:7" x14ac:dyDescent="0.25">
      <c r="A263" s="1583"/>
      <c r="B263" s="1582"/>
      <c r="C263" s="378"/>
      <c r="D263" s="505"/>
      <c r="E263" s="592"/>
      <c r="F263" s="1607"/>
      <c r="G263" s="1591"/>
    </row>
    <row r="264" spans="1:7" x14ac:dyDescent="0.25">
      <c r="A264" s="1583"/>
      <c r="B264" s="1582"/>
      <c r="C264" s="378"/>
      <c r="D264" s="505"/>
      <c r="E264" s="505"/>
      <c r="F264" s="1607"/>
      <c r="G264" s="1591"/>
    </row>
    <row r="265" spans="1:7" x14ac:dyDescent="0.25">
      <c r="A265" s="460"/>
      <c r="B265" s="1582"/>
      <c r="C265" s="378"/>
      <c r="D265" s="505"/>
      <c r="E265" s="505"/>
      <c r="F265" s="1613"/>
      <c r="G265" s="1591"/>
    </row>
    <row r="266" spans="1:7" x14ac:dyDescent="0.25">
      <c r="A266" s="460"/>
      <c r="B266" s="1582"/>
      <c r="C266" s="378"/>
      <c r="D266" s="505"/>
      <c r="E266" s="505"/>
      <c r="F266" s="1613"/>
      <c r="G266" s="1591"/>
    </row>
    <row r="267" spans="1:7" x14ac:dyDescent="0.25">
      <c r="A267" s="460"/>
      <c r="B267" s="1582"/>
      <c r="C267" s="378"/>
      <c r="D267" s="505"/>
      <c r="E267" s="505"/>
      <c r="F267" s="1613"/>
      <c r="G267" s="1591"/>
    </row>
    <row r="268" spans="1:7" ht="12.75" customHeight="1" x14ac:dyDescent="0.25">
      <c r="A268" s="460"/>
      <c r="B268" s="1582"/>
      <c r="C268" s="378"/>
      <c r="D268" s="505"/>
      <c r="E268" s="505"/>
      <c r="F268" s="1613"/>
      <c r="G268" s="1591"/>
    </row>
    <row r="269" spans="1:7" hidden="1" x14ac:dyDescent="0.25">
      <c r="A269" s="1425"/>
      <c r="B269" s="1425"/>
      <c r="C269" s="1614"/>
      <c r="D269" s="1614"/>
      <c r="E269" s="1614"/>
      <c r="F269" s="1613"/>
      <c r="G269" s="1591"/>
    </row>
    <row r="270" spans="1:7" x14ac:dyDescent="0.25">
      <c r="A270" s="1583"/>
      <c r="B270" s="1582"/>
      <c r="C270" s="378"/>
      <c r="D270" s="505"/>
      <c r="E270" s="592"/>
      <c r="F270" s="1613"/>
      <c r="G270" s="1591"/>
    </row>
    <row r="271" spans="1:7" s="1179" customFormat="1" ht="13" x14ac:dyDescent="0.25">
      <c r="A271" s="1615"/>
      <c r="B271" s="1588"/>
      <c r="C271" s="1608"/>
      <c r="D271" s="1598"/>
      <c r="E271" s="1598"/>
      <c r="F271" s="1613"/>
      <c r="G271" s="1591"/>
    </row>
    <row r="272" spans="1:7" s="1179" customFormat="1" x14ac:dyDescent="0.25">
      <c r="A272" s="1583"/>
      <c r="B272" s="1582"/>
      <c r="C272" s="378"/>
      <c r="D272" s="505"/>
      <c r="E272" s="592"/>
      <c r="F272" s="1613"/>
      <c r="G272" s="1591"/>
    </row>
    <row r="273" spans="1:7" s="1179" customFormat="1" x14ac:dyDescent="0.25">
      <c r="A273" s="1583"/>
      <c r="B273" s="1582"/>
      <c r="C273" s="378"/>
      <c r="D273" s="505"/>
      <c r="E273" s="592"/>
      <c r="F273" s="1613"/>
      <c r="G273" s="1591"/>
    </row>
    <row r="274" spans="1:7" s="1179" customFormat="1" ht="13" x14ac:dyDescent="0.25">
      <c r="A274" s="1585"/>
      <c r="B274" s="1580"/>
      <c r="C274" s="1608"/>
      <c r="D274" s="1598"/>
      <c r="E274" s="1598"/>
      <c r="F274" s="1613"/>
      <c r="G274" s="1591"/>
    </row>
    <row r="275" spans="1:7" s="1179" customFormat="1" x14ac:dyDescent="0.25">
      <c r="A275" s="1587"/>
      <c r="B275" s="1588"/>
      <c r="C275" s="1597"/>
      <c r="D275" s="1598"/>
      <c r="E275" s="1598"/>
      <c r="F275" s="1613"/>
      <c r="G275" s="1591"/>
    </row>
    <row r="276" spans="1:7" s="1179" customFormat="1" x14ac:dyDescent="0.25">
      <c r="A276" s="1587"/>
      <c r="B276" s="1406"/>
      <c r="C276" s="1597"/>
      <c r="D276" s="1598"/>
      <c r="E276" s="1598"/>
      <c r="F276" s="1613"/>
      <c r="G276" s="1591"/>
    </row>
    <row r="277" spans="1:7" s="1179" customFormat="1" ht="13" x14ac:dyDescent="0.25">
      <c r="A277" s="1615"/>
      <c r="B277" s="1406"/>
      <c r="C277" s="1608"/>
      <c r="D277" s="1598"/>
      <c r="E277" s="1598"/>
      <c r="F277" s="1613"/>
      <c r="G277" s="1591"/>
    </row>
    <row r="278" spans="1:7" s="1179" customFormat="1" x14ac:dyDescent="0.25">
      <c r="A278" s="1587"/>
      <c r="B278" s="1406"/>
      <c r="C278" s="1597"/>
      <c r="D278" s="1598"/>
      <c r="E278" s="1598"/>
      <c r="F278" s="1613"/>
      <c r="G278" s="1591"/>
    </row>
    <row r="279" spans="1:7" s="1179" customFormat="1" x14ac:dyDescent="0.25">
      <c r="A279" s="1587"/>
      <c r="B279" s="1588"/>
      <c r="C279" s="1597"/>
      <c r="D279" s="1598"/>
      <c r="E279" s="1598"/>
      <c r="F279" s="1613"/>
      <c r="G279" s="1591"/>
    </row>
    <row r="280" spans="1:7" s="1179" customFormat="1" x14ac:dyDescent="0.25">
      <c r="A280" s="1587"/>
      <c r="B280" s="1588"/>
      <c r="C280" s="1597"/>
      <c r="D280" s="1598"/>
      <c r="E280" s="1598"/>
      <c r="F280" s="1613"/>
      <c r="G280" s="1591"/>
    </row>
    <row r="281" spans="1:7" s="1179" customFormat="1" ht="13" x14ac:dyDescent="0.25">
      <c r="A281" s="1585"/>
      <c r="B281" s="1580"/>
      <c r="C281" s="1608"/>
      <c r="D281" s="1598"/>
      <c r="E281" s="1598"/>
      <c r="F281" s="1613"/>
      <c r="G281" s="1591"/>
    </row>
    <row r="282" spans="1:7" s="1179" customFormat="1" x14ac:dyDescent="0.25">
      <c r="A282" s="1587"/>
      <c r="B282" s="1588"/>
      <c r="C282" s="1597"/>
      <c r="D282" s="1598"/>
      <c r="E282" s="1598"/>
      <c r="F282" s="1613"/>
      <c r="G282" s="1591"/>
    </row>
    <row r="283" spans="1:7" s="1179" customFormat="1" x14ac:dyDescent="0.25">
      <c r="A283" s="1587"/>
      <c r="B283" s="1588"/>
      <c r="C283" s="1597"/>
      <c r="D283" s="1598"/>
      <c r="E283" s="1598"/>
      <c r="F283" s="1613"/>
      <c r="G283" s="1591"/>
    </row>
    <row r="284" spans="1:7" s="1179" customFormat="1" x14ac:dyDescent="0.25">
      <c r="A284" s="1587"/>
      <c r="B284" s="1588"/>
      <c r="C284" s="1597"/>
      <c r="D284" s="1598"/>
      <c r="E284" s="1598"/>
      <c r="F284" s="1613"/>
      <c r="G284" s="1591"/>
    </row>
    <row r="285" spans="1:7" s="1179" customFormat="1" x14ac:dyDescent="0.25">
      <c r="A285" s="1587"/>
      <c r="B285" s="1588"/>
      <c r="C285" s="1597"/>
      <c r="D285" s="1598"/>
      <c r="E285" s="1598"/>
      <c r="F285" s="1613"/>
      <c r="G285" s="1591"/>
    </row>
    <row r="286" spans="1:7" s="1179" customFormat="1" x14ac:dyDescent="0.25">
      <c r="A286" s="1587"/>
      <c r="B286" s="1588"/>
      <c r="C286" s="1597"/>
      <c r="D286" s="1598"/>
      <c r="E286" s="1598"/>
      <c r="F286" s="1613"/>
      <c r="G286" s="1591"/>
    </row>
    <row r="287" spans="1:7" s="1179" customFormat="1" x14ac:dyDescent="0.25">
      <c r="A287" s="1587"/>
      <c r="B287" s="1588"/>
      <c r="C287" s="1597"/>
      <c r="D287" s="1598"/>
      <c r="E287" s="1598"/>
      <c r="F287" s="1613"/>
      <c r="G287" s="1591"/>
    </row>
    <row r="288" spans="1:7" s="1179" customFormat="1" x14ac:dyDescent="0.25">
      <c r="A288" s="1587"/>
      <c r="B288" s="1588"/>
      <c r="C288" s="1597"/>
      <c r="D288" s="1598"/>
      <c r="E288" s="1598"/>
      <c r="F288" s="1613"/>
      <c r="G288" s="1591"/>
    </row>
    <row r="289" spans="1:7" s="1179" customFormat="1" x14ac:dyDescent="0.25">
      <c r="A289" s="1587"/>
      <c r="B289" s="1588"/>
      <c r="C289" s="1597"/>
      <c r="D289" s="1598"/>
      <c r="E289" s="1598"/>
      <c r="F289" s="1613"/>
      <c r="G289" s="1591"/>
    </row>
    <row r="290" spans="1:7" s="1179" customFormat="1" x14ac:dyDescent="0.25">
      <c r="A290" s="1587"/>
      <c r="B290" s="1588"/>
      <c r="C290" s="1597"/>
      <c r="D290" s="1598"/>
      <c r="E290" s="1598"/>
      <c r="F290" s="1613"/>
      <c r="G290" s="1591"/>
    </row>
    <row r="291" spans="1:7" s="1179" customFormat="1" x14ac:dyDescent="0.25">
      <c r="A291" s="1587"/>
      <c r="B291" s="1588"/>
      <c r="C291" s="1597"/>
      <c r="D291" s="1598"/>
      <c r="E291" s="1598"/>
      <c r="F291" s="1613"/>
      <c r="G291" s="1591"/>
    </row>
    <row r="292" spans="1:7" s="1179" customFormat="1" x14ac:dyDescent="0.25">
      <c r="A292" s="1587"/>
      <c r="B292" s="1588"/>
      <c r="C292" s="1597"/>
      <c r="D292" s="1598"/>
      <c r="E292" s="1598"/>
      <c r="F292" s="1613"/>
      <c r="G292" s="1591"/>
    </row>
    <row r="293" spans="1:7" s="1179" customFormat="1" x14ac:dyDescent="0.25">
      <c r="A293" s="1587"/>
      <c r="B293" s="1588"/>
      <c r="C293" s="1597"/>
      <c r="D293" s="1598"/>
      <c r="E293" s="1598"/>
      <c r="F293" s="1613"/>
      <c r="G293" s="1591"/>
    </row>
    <row r="294" spans="1:7" s="1179" customFormat="1" x14ac:dyDescent="0.25">
      <c r="A294" s="1587"/>
      <c r="B294" s="1588"/>
      <c r="C294" s="1597"/>
      <c r="D294" s="1598"/>
      <c r="E294" s="1598"/>
      <c r="F294" s="1613"/>
      <c r="G294" s="1591"/>
    </row>
    <row r="295" spans="1:7" s="1179" customFormat="1" x14ac:dyDescent="0.25">
      <c r="A295" s="1587"/>
      <c r="B295" s="1588"/>
      <c r="C295" s="1597"/>
      <c r="D295" s="1598"/>
      <c r="E295" s="1598"/>
      <c r="F295" s="1613"/>
      <c r="G295" s="1591"/>
    </row>
    <row r="296" spans="1:7" s="1179" customFormat="1" x14ac:dyDescent="0.25">
      <c r="A296" s="1587"/>
      <c r="B296" s="1588"/>
      <c r="C296" s="1597"/>
      <c r="D296" s="1598"/>
      <c r="E296" s="1598"/>
      <c r="F296" s="1613"/>
      <c r="G296" s="1591"/>
    </row>
    <row r="297" spans="1:7" s="1179" customFormat="1" x14ac:dyDescent="0.25">
      <c r="A297" s="1587"/>
      <c r="B297" s="1588"/>
      <c r="C297" s="1597"/>
      <c r="D297" s="1598"/>
      <c r="E297" s="1598"/>
      <c r="F297" s="1613"/>
      <c r="G297" s="1591"/>
    </row>
    <row r="298" spans="1:7" s="1179" customFormat="1" x14ac:dyDescent="0.25">
      <c r="A298" s="1587"/>
      <c r="B298" s="1588"/>
      <c r="C298" s="1597"/>
      <c r="D298" s="1598"/>
      <c r="E298" s="1598"/>
      <c r="F298" s="1613"/>
      <c r="G298" s="1591"/>
    </row>
    <row r="299" spans="1:7" s="1179" customFormat="1" x14ac:dyDescent="0.25">
      <c r="A299" s="1587"/>
      <c r="B299" s="1588"/>
      <c r="C299" s="1597"/>
      <c r="D299" s="1598"/>
      <c r="E299" s="1598"/>
      <c r="F299" s="1613"/>
      <c r="G299" s="1591"/>
    </row>
    <row r="300" spans="1:7" s="1179" customFormat="1" x14ac:dyDescent="0.25">
      <c r="A300" s="1587"/>
      <c r="B300" s="1588"/>
      <c r="C300" s="1597"/>
      <c r="D300" s="1598"/>
      <c r="E300" s="1598"/>
      <c r="F300" s="1613"/>
      <c r="G300" s="1591"/>
    </row>
    <row r="301" spans="1:7" s="1179" customFormat="1" x14ac:dyDescent="0.25">
      <c r="A301" s="1587"/>
      <c r="B301" s="1588"/>
      <c r="C301" s="1597"/>
      <c r="D301" s="1598"/>
      <c r="E301" s="1598"/>
      <c r="F301" s="1613"/>
      <c r="G301" s="1591"/>
    </row>
    <row r="302" spans="1:7" s="1179" customFormat="1" x14ac:dyDescent="0.25">
      <c r="A302" s="1587"/>
      <c r="B302" s="1588"/>
      <c r="C302" s="1597"/>
      <c r="D302" s="1598"/>
      <c r="E302" s="1598"/>
      <c r="F302" s="1613"/>
      <c r="G302" s="1591"/>
    </row>
    <row r="303" spans="1:7" s="1179" customFormat="1" x14ac:dyDescent="0.25">
      <c r="A303" s="1587"/>
      <c r="B303" s="1588"/>
      <c r="C303" s="1597"/>
      <c r="D303" s="1598"/>
      <c r="E303" s="1598"/>
      <c r="F303" s="1613"/>
      <c r="G303" s="1591"/>
    </row>
    <row r="304" spans="1:7" s="1179" customFormat="1" x14ac:dyDescent="0.25">
      <c r="A304" s="1587"/>
      <c r="B304" s="1588"/>
      <c r="C304" s="1597"/>
      <c r="D304" s="1598"/>
      <c r="E304" s="1598"/>
      <c r="F304" s="1613"/>
      <c r="G304" s="1591"/>
    </row>
    <row r="305" spans="1:13" s="1179" customFormat="1" x14ac:dyDescent="0.25">
      <c r="A305" s="1587"/>
      <c r="B305" s="1588"/>
      <c r="C305" s="1597"/>
      <c r="D305" s="1598"/>
      <c r="E305" s="1598"/>
      <c r="F305" s="1613"/>
      <c r="G305" s="1591"/>
    </row>
    <row r="306" spans="1:13" s="1179" customFormat="1" x14ac:dyDescent="0.25">
      <c r="A306" s="1587"/>
      <c r="B306" s="1588"/>
      <c r="C306" s="1597"/>
      <c r="D306" s="1598"/>
      <c r="E306" s="1598"/>
      <c r="F306" s="1613"/>
      <c r="G306" s="1591"/>
    </row>
    <row r="307" spans="1:13" s="1179" customFormat="1" x14ac:dyDescent="0.25">
      <c r="A307" s="1587"/>
      <c r="B307" s="1588"/>
      <c r="C307" s="1597"/>
      <c r="D307" s="1598"/>
      <c r="E307" s="1598"/>
      <c r="F307" s="1613"/>
      <c r="G307" s="1591"/>
    </row>
    <row r="308" spans="1:13" s="1179" customFormat="1" x14ac:dyDescent="0.25">
      <c r="A308" s="1587"/>
      <c r="B308" s="1588"/>
      <c r="C308" s="1597"/>
      <c r="D308" s="1598"/>
      <c r="E308" s="1598"/>
      <c r="F308" s="1613"/>
      <c r="G308" s="1591"/>
    </row>
    <row r="309" spans="1:13" s="1179" customFormat="1" x14ac:dyDescent="0.25">
      <c r="A309" s="1587"/>
      <c r="B309" s="1588"/>
      <c r="C309" s="1597"/>
      <c r="D309" s="1598"/>
      <c r="E309" s="1598"/>
      <c r="F309" s="1613"/>
      <c r="G309" s="1591"/>
    </row>
    <row r="310" spans="1:13" s="1179" customFormat="1" x14ac:dyDescent="0.25">
      <c r="A310" s="1587"/>
      <c r="B310" s="1588"/>
      <c r="C310" s="1597"/>
      <c r="D310" s="1598"/>
      <c r="E310" s="1598"/>
      <c r="F310" s="1613"/>
      <c r="G310" s="1591"/>
    </row>
    <row r="311" spans="1:13" s="1179" customFormat="1" x14ac:dyDescent="0.25">
      <c r="A311" s="1587"/>
      <c r="B311" s="1588"/>
      <c r="C311" s="1597"/>
      <c r="D311" s="1598"/>
      <c r="E311" s="1598"/>
      <c r="F311" s="1613"/>
      <c r="G311" s="1591"/>
    </row>
    <row r="312" spans="1:13" s="1179" customFormat="1" x14ac:dyDescent="0.25">
      <c r="A312" s="1587"/>
      <c r="B312" s="1587"/>
      <c r="C312" s="1587"/>
      <c r="D312" s="1587"/>
      <c r="E312" s="1587"/>
      <c r="F312" s="1587"/>
      <c r="G312" s="1587"/>
    </row>
    <row r="313" spans="1:13" s="1179" customFormat="1" x14ac:dyDescent="0.25">
      <c r="A313" s="1587"/>
      <c r="B313" s="1587"/>
      <c r="C313" s="1587"/>
      <c r="D313" s="1587"/>
      <c r="E313" s="1587"/>
      <c r="F313" s="1587"/>
      <c r="G313" s="1587"/>
    </row>
    <row r="314" spans="1:13" s="1179" customFormat="1" x14ac:dyDescent="0.25">
      <c r="A314" s="1587"/>
      <c r="B314" s="1587"/>
      <c r="C314" s="1587"/>
      <c r="D314" s="1587"/>
      <c r="E314" s="1587"/>
      <c r="F314" s="1587"/>
      <c r="G314" s="1587"/>
    </row>
    <row r="315" spans="1:13" s="1179" customFormat="1" x14ac:dyDescent="0.25">
      <c r="A315" s="1587"/>
      <c r="B315" s="1587"/>
      <c r="C315" s="1587"/>
      <c r="D315" s="1587"/>
      <c r="E315" s="1587"/>
      <c r="F315" s="1587"/>
      <c r="G315" s="1587"/>
    </row>
    <row r="316" spans="1:13" s="1179" customFormat="1" x14ac:dyDescent="0.25">
      <c r="A316" s="1587"/>
      <c r="B316" s="1587"/>
      <c r="C316" s="1587"/>
      <c r="D316" s="1587"/>
      <c r="E316" s="1587"/>
      <c r="F316" s="1587"/>
      <c r="G316" s="1587"/>
      <c r="H316" s="1616"/>
      <c r="I316" s="1617"/>
      <c r="J316" s="1618"/>
      <c r="K316" s="1618"/>
      <c r="L316" s="1619"/>
      <c r="M316" s="205"/>
    </row>
    <row r="317" spans="1:13" s="1179" customFormat="1" x14ac:dyDescent="0.25">
      <c r="A317" s="1587"/>
      <c r="B317" s="1587"/>
      <c r="C317" s="1587"/>
      <c r="D317" s="1587"/>
      <c r="E317" s="1587"/>
      <c r="F317" s="1587"/>
      <c r="G317" s="1587"/>
      <c r="H317" s="1616"/>
      <c r="I317" s="1617"/>
      <c r="J317" s="1618"/>
      <c r="K317" s="1618"/>
      <c r="L317" s="1619"/>
      <c r="M317" s="205"/>
    </row>
    <row r="318" spans="1:13" s="1179" customFormat="1" x14ac:dyDescent="0.25">
      <c r="A318" s="1587"/>
      <c r="B318" s="1587"/>
      <c r="C318" s="1587"/>
      <c r="D318" s="1587"/>
      <c r="E318" s="1587"/>
      <c r="F318" s="1587"/>
      <c r="G318" s="1587"/>
      <c r="H318" s="1616"/>
      <c r="I318" s="1617"/>
      <c r="J318" s="1618"/>
      <c r="K318" s="1618"/>
      <c r="L318" s="1619"/>
      <c r="M318" s="205"/>
    </row>
    <row r="319" spans="1:13" s="1179" customFormat="1" x14ac:dyDescent="0.25">
      <c r="A319" s="1587"/>
      <c r="B319" s="1587"/>
      <c r="C319" s="1587"/>
      <c r="D319" s="1587"/>
      <c r="E319" s="1587"/>
      <c r="F319" s="1587"/>
      <c r="G319" s="1587"/>
      <c r="H319" s="1616"/>
      <c r="I319" s="1617"/>
      <c r="J319" s="1618"/>
      <c r="K319" s="1618"/>
      <c r="L319" s="1619"/>
      <c r="M319" s="205"/>
    </row>
    <row r="320" spans="1:13" s="1179" customFormat="1" x14ac:dyDescent="0.25">
      <c r="A320" s="1587"/>
      <c r="B320" s="1588"/>
      <c r="C320" s="1597"/>
      <c r="D320" s="1598"/>
      <c r="E320" s="1598"/>
      <c r="F320" s="1613"/>
      <c r="G320" s="1591"/>
      <c r="H320" s="1616"/>
      <c r="I320" s="1617"/>
      <c r="J320" s="1618"/>
      <c r="K320" s="1618"/>
      <c r="L320" s="1619"/>
      <c r="M320" s="205"/>
    </row>
    <row r="321" spans="1:13" s="1179" customFormat="1" x14ac:dyDescent="0.25">
      <c r="A321" s="1587"/>
      <c r="B321" s="1588"/>
      <c r="C321" s="1597"/>
      <c r="D321" s="1598"/>
      <c r="E321" s="1598"/>
      <c r="F321" s="1613"/>
      <c r="G321" s="1591"/>
      <c r="H321" s="1616"/>
      <c r="I321" s="1617"/>
      <c r="J321" s="1618"/>
      <c r="K321" s="1618"/>
      <c r="L321" s="1619"/>
      <c r="M321" s="205"/>
    </row>
    <row r="322" spans="1:13" s="1179" customFormat="1" x14ac:dyDescent="0.25">
      <c r="A322" s="1587"/>
      <c r="B322" s="1588"/>
      <c r="C322" s="1597"/>
      <c r="D322" s="1598"/>
      <c r="E322" s="1598"/>
      <c r="F322" s="1613"/>
      <c r="G322" s="1591"/>
      <c r="H322" s="1616"/>
      <c r="I322" s="1617"/>
      <c r="J322" s="1618"/>
      <c r="K322" s="1618"/>
      <c r="L322" s="1619"/>
      <c r="M322" s="205"/>
    </row>
    <row r="323" spans="1:13" s="1179" customFormat="1" x14ac:dyDescent="0.25">
      <c r="A323" s="1579"/>
      <c r="B323" s="1600"/>
      <c r="C323" s="1579"/>
      <c r="D323" s="1601"/>
      <c r="E323" s="1602"/>
      <c r="F323" s="1579"/>
      <c r="G323" s="1579"/>
      <c r="H323" s="1616"/>
      <c r="I323" s="1617"/>
      <c r="J323" s="1618"/>
      <c r="K323" s="1618"/>
      <c r="L323" s="1619"/>
      <c r="M323" s="205"/>
    </row>
    <row r="324" spans="1:13" s="1179" customFormat="1" ht="13" x14ac:dyDescent="0.25">
      <c r="A324" s="1575"/>
      <c r="B324" s="1603"/>
      <c r="C324" s="4"/>
      <c r="D324" s="1577"/>
      <c r="E324" s="1578"/>
      <c r="F324" s="1604"/>
      <c r="G324" s="1604"/>
    </row>
    <row r="325" spans="1:13" s="1179" customFormat="1" ht="13" x14ac:dyDescent="0.25">
      <c r="A325" s="1575"/>
      <c r="B325" s="1576"/>
      <c r="C325" s="1513"/>
      <c r="D325" s="1577"/>
      <c r="E325" s="1578"/>
      <c r="F325" s="1578"/>
      <c r="G325" s="1579"/>
    </row>
    <row r="326" spans="1:13" s="1179" customFormat="1" x14ac:dyDescent="0.25">
      <c r="A326" s="1587"/>
      <c r="B326" s="1588"/>
      <c r="C326" s="1597"/>
      <c r="D326" s="1598"/>
      <c r="E326" s="1598"/>
      <c r="F326" s="1613"/>
      <c r="G326" s="1591"/>
    </row>
    <row r="327" spans="1:13" s="1179" customFormat="1" ht="13" x14ac:dyDescent="0.25">
      <c r="A327" s="1585"/>
      <c r="B327" s="1588"/>
      <c r="C327" s="1586"/>
      <c r="D327" s="1598"/>
      <c r="E327" s="1598"/>
      <c r="F327" s="1613"/>
      <c r="G327" s="1591"/>
    </row>
    <row r="328" spans="1:13" s="1179" customFormat="1" ht="13" x14ac:dyDescent="0.25">
      <c r="A328" s="1615"/>
      <c r="B328" s="1588"/>
      <c r="C328" s="1608"/>
      <c r="D328" s="1598"/>
      <c r="E328" s="1598"/>
      <c r="F328" s="1613"/>
      <c r="G328" s="1591"/>
    </row>
    <row r="329" spans="1:13" s="1179" customFormat="1" ht="13" x14ac:dyDescent="0.25">
      <c r="A329" s="1585"/>
      <c r="B329" s="1582"/>
      <c r="C329" s="1586"/>
      <c r="D329" s="1598"/>
      <c r="E329" s="1598"/>
      <c r="F329" s="1613"/>
      <c r="G329" s="1591"/>
    </row>
    <row r="330" spans="1:13" s="1179" customFormat="1" ht="13" x14ac:dyDescent="0.25">
      <c r="A330" s="1615"/>
      <c r="B330" s="1588"/>
      <c r="C330" s="1608"/>
      <c r="D330" s="1598"/>
      <c r="E330" s="1598"/>
      <c r="F330" s="1613"/>
      <c r="G330" s="1591"/>
    </row>
    <row r="331" spans="1:13" s="1179" customFormat="1" x14ac:dyDescent="0.25">
      <c r="A331" s="1615"/>
      <c r="B331" s="221"/>
      <c r="C331" s="1406"/>
      <c r="D331" s="1598"/>
      <c r="E331" s="1598"/>
      <c r="F331" s="1613"/>
      <c r="G331" s="1591"/>
    </row>
    <row r="332" spans="1:13" s="1179" customFormat="1" x14ac:dyDescent="0.25">
      <c r="A332" s="1615"/>
      <c r="B332" s="221"/>
      <c r="C332" s="1597"/>
      <c r="D332" s="1598"/>
      <c r="E332" s="1598"/>
      <c r="F332" s="1613"/>
      <c r="G332" s="1591"/>
    </row>
    <row r="333" spans="1:13" s="1179" customFormat="1" x14ac:dyDescent="0.25">
      <c r="A333" s="1587"/>
      <c r="B333" s="221"/>
      <c r="C333" s="1606"/>
      <c r="D333" s="1598"/>
      <c r="E333" s="1598"/>
      <c r="F333" s="1613"/>
      <c r="G333" s="1591"/>
    </row>
    <row r="334" spans="1:13" s="1179" customFormat="1" x14ac:dyDescent="0.25">
      <c r="A334" s="1615"/>
      <c r="B334" s="221"/>
      <c r="C334" s="1597"/>
      <c r="D334" s="1598"/>
      <c r="E334" s="1598"/>
      <c r="F334" s="1613"/>
      <c r="G334" s="1591"/>
    </row>
    <row r="335" spans="1:13" s="1179" customFormat="1" ht="135.65" customHeight="1" x14ac:dyDescent="0.25">
      <c r="A335" s="1587"/>
      <c r="B335" s="221"/>
      <c r="C335" s="1597"/>
      <c r="D335" s="1598"/>
      <c r="E335" s="1598"/>
      <c r="F335" s="1613"/>
      <c r="G335" s="1591"/>
    </row>
    <row r="336" spans="1:13" s="1179" customFormat="1" x14ac:dyDescent="0.25">
      <c r="A336" s="1587"/>
      <c r="B336" s="1588"/>
      <c r="C336" s="1597"/>
      <c r="D336" s="1598"/>
      <c r="E336" s="1598"/>
      <c r="F336" s="1613"/>
      <c r="G336" s="1591"/>
    </row>
    <row r="337" spans="1:9" s="1179" customFormat="1" x14ac:dyDescent="0.25">
      <c r="A337" s="1587"/>
      <c r="B337" s="1588"/>
      <c r="C337" s="1597"/>
      <c r="D337" s="1598"/>
      <c r="E337" s="1598"/>
      <c r="F337" s="1613"/>
      <c r="G337" s="1591"/>
    </row>
    <row r="338" spans="1:9" s="1179" customFormat="1" x14ac:dyDescent="0.25">
      <c r="A338" s="1587"/>
      <c r="B338" s="1588"/>
      <c r="C338" s="1597"/>
      <c r="D338" s="1598"/>
      <c r="E338" s="1598"/>
      <c r="F338" s="1613"/>
      <c r="G338" s="1591"/>
    </row>
    <row r="339" spans="1:9" s="1179" customFormat="1" x14ac:dyDescent="0.25">
      <c r="A339" s="1587"/>
      <c r="B339" s="1588"/>
      <c r="C339" s="1606"/>
      <c r="D339" s="1598"/>
      <c r="E339" s="1598"/>
      <c r="F339" s="1613"/>
      <c r="G339" s="1591"/>
      <c r="I339" s="1620"/>
    </row>
    <row r="340" spans="1:9" s="1179" customFormat="1" ht="13" x14ac:dyDescent="0.25">
      <c r="A340" s="1615"/>
      <c r="B340" s="1588"/>
      <c r="C340" s="1608"/>
      <c r="D340" s="1598"/>
      <c r="E340" s="1598"/>
      <c r="F340" s="1613"/>
      <c r="G340" s="1591"/>
    </row>
    <row r="341" spans="1:9" s="1179" customFormat="1" ht="13" x14ac:dyDescent="0.25">
      <c r="A341" s="1585"/>
      <c r="B341" s="1580"/>
      <c r="C341" s="1608"/>
      <c r="D341" s="1598"/>
      <c r="E341" s="1598"/>
      <c r="F341" s="1613"/>
      <c r="G341" s="1591"/>
    </row>
    <row r="342" spans="1:9" s="1179" customFormat="1" x14ac:dyDescent="0.25">
      <c r="A342" s="1587"/>
      <c r="B342" s="1588"/>
      <c r="C342" s="1597"/>
      <c r="D342" s="1598"/>
      <c r="E342" s="1598"/>
      <c r="F342" s="1613"/>
      <c r="G342" s="1591"/>
    </row>
    <row r="343" spans="1:9" s="1179" customFormat="1" x14ac:dyDescent="0.25">
      <c r="A343" s="1587"/>
      <c r="B343" s="1406"/>
      <c r="C343" s="1597"/>
      <c r="D343" s="1598"/>
      <c r="E343" s="1598"/>
      <c r="F343" s="1613"/>
      <c r="G343" s="1591"/>
    </row>
    <row r="344" spans="1:9" s="1179" customFormat="1" ht="13" x14ac:dyDescent="0.25">
      <c r="A344" s="1615"/>
      <c r="B344" s="1406"/>
      <c r="C344" s="1608"/>
      <c r="D344" s="1598"/>
      <c r="E344" s="1598"/>
      <c r="F344" s="1613"/>
      <c r="G344" s="1591"/>
    </row>
    <row r="345" spans="1:9" s="1179" customFormat="1" x14ac:dyDescent="0.25">
      <c r="A345" s="1587"/>
      <c r="B345" s="1406"/>
      <c r="C345" s="1597"/>
      <c r="D345" s="1598"/>
      <c r="E345" s="1598"/>
      <c r="F345" s="1613"/>
      <c r="G345" s="1591"/>
    </row>
    <row r="346" spans="1:9" s="1179" customFormat="1" x14ac:dyDescent="0.25">
      <c r="A346" s="1587"/>
      <c r="B346" s="1588"/>
      <c r="C346" s="1597"/>
      <c r="D346" s="1598"/>
      <c r="E346" s="1598"/>
      <c r="F346" s="1613"/>
      <c r="G346" s="1591"/>
    </row>
    <row r="347" spans="1:9" s="1179" customFormat="1" x14ac:dyDescent="0.25">
      <c r="A347" s="1587"/>
      <c r="B347" s="1588"/>
      <c r="C347" s="1597"/>
      <c r="D347" s="1598"/>
      <c r="E347" s="1598"/>
      <c r="F347" s="1613"/>
      <c r="G347" s="1591"/>
    </row>
    <row r="348" spans="1:9" s="1179" customFormat="1" x14ac:dyDescent="0.25">
      <c r="A348" s="1587"/>
      <c r="B348" s="1588"/>
      <c r="C348" s="1597"/>
      <c r="D348" s="1598"/>
      <c r="E348" s="1598"/>
      <c r="F348" s="1613"/>
      <c r="G348" s="1591"/>
    </row>
    <row r="349" spans="1:9" s="1179" customFormat="1" x14ac:dyDescent="0.25">
      <c r="A349" s="1587"/>
      <c r="B349" s="1588"/>
      <c r="C349" s="1597"/>
      <c r="D349" s="1598"/>
      <c r="E349" s="1598"/>
      <c r="F349" s="1613"/>
      <c r="G349" s="1591"/>
    </row>
    <row r="350" spans="1:9" s="1179" customFormat="1" x14ac:dyDescent="0.25">
      <c r="A350" s="1587"/>
      <c r="B350" s="1588"/>
      <c r="C350" s="1597"/>
      <c r="D350" s="1598"/>
      <c r="E350" s="1598"/>
      <c r="F350" s="1613"/>
      <c r="G350" s="1591"/>
    </row>
    <row r="351" spans="1:9" s="1179" customFormat="1" ht="30" customHeight="1" x14ac:dyDescent="0.25">
      <c r="A351" s="1587"/>
      <c r="B351" s="1588"/>
      <c r="C351" s="1597"/>
      <c r="D351" s="1598"/>
      <c r="E351" s="1598"/>
      <c r="F351" s="1613"/>
      <c r="G351" s="1591"/>
    </row>
    <row r="352" spans="1:9" s="1179" customFormat="1" x14ac:dyDescent="0.25">
      <c r="A352" s="1587"/>
      <c r="B352" s="1588"/>
      <c r="C352" s="1597"/>
      <c r="D352" s="1598"/>
      <c r="E352" s="1598"/>
      <c r="F352" s="1613"/>
      <c r="G352" s="1591"/>
    </row>
    <row r="353" spans="1:7" s="1179" customFormat="1" x14ac:dyDescent="0.25">
      <c r="A353" s="1587"/>
      <c r="B353" s="1588"/>
      <c r="C353" s="1597"/>
      <c r="D353" s="1598"/>
      <c r="E353" s="1598"/>
      <c r="F353" s="1613"/>
      <c r="G353" s="1591"/>
    </row>
    <row r="354" spans="1:7" s="1179" customFormat="1" x14ac:dyDescent="0.25">
      <c r="A354" s="1587"/>
      <c r="B354" s="1588"/>
      <c r="C354" s="1597"/>
      <c r="D354" s="1598"/>
      <c r="E354" s="1598"/>
      <c r="F354" s="1613"/>
      <c r="G354" s="1591"/>
    </row>
    <row r="355" spans="1:7" s="1179" customFormat="1" x14ac:dyDescent="0.25">
      <c r="A355" s="1587"/>
      <c r="B355" s="1588"/>
      <c r="C355" s="1597"/>
      <c r="D355" s="1598"/>
      <c r="E355" s="1598"/>
      <c r="F355" s="1613"/>
      <c r="G355" s="1591"/>
    </row>
    <row r="356" spans="1:7" s="1179" customFormat="1" x14ac:dyDescent="0.25">
      <c r="A356" s="1587"/>
      <c r="B356" s="1588"/>
      <c r="C356" s="1597"/>
      <c r="D356" s="1598"/>
      <c r="E356" s="1598"/>
      <c r="F356" s="1613"/>
      <c r="G356" s="1591"/>
    </row>
    <row r="357" spans="1:7" s="1179" customFormat="1" x14ac:dyDescent="0.25">
      <c r="A357" s="1587"/>
      <c r="B357" s="1588"/>
      <c r="C357" s="1597"/>
      <c r="D357" s="1598"/>
      <c r="E357" s="1598"/>
      <c r="F357" s="1613"/>
      <c r="G357" s="1591"/>
    </row>
    <row r="358" spans="1:7" s="1179" customFormat="1" x14ac:dyDescent="0.25">
      <c r="A358" s="1587"/>
      <c r="B358" s="1588"/>
      <c r="C358" s="1597"/>
      <c r="D358" s="1598"/>
      <c r="E358" s="1598"/>
      <c r="F358" s="1613"/>
      <c r="G358" s="1591"/>
    </row>
    <row r="359" spans="1:7" s="1179" customFormat="1" x14ac:dyDescent="0.25">
      <c r="A359" s="1587"/>
      <c r="B359" s="1588"/>
      <c r="C359" s="1597"/>
      <c r="D359" s="1598"/>
      <c r="E359" s="1598"/>
      <c r="F359" s="1613"/>
      <c r="G359" s="1591"/>
    </row>
    <row r="360" spans="1:7" s="1179" customFormat="1" x14ac:dyDescent="0.25">
      <c r="A360" s="1587"/>
      <c r="B360" s="1588"/>
      <c r="C360" s="1597"/>
      <c r="D360" s="1598"/>
      <c r="E360" s="1598"/>
      <c r="F360" s="1613"/>
      <c r="G360" s="1591"/>
    </row>
    <row r="361" spans="1:7" s="1179" customFormat="1" x14ac:dyDescent="0.25">
      <c r="A361" s="1587"/>
      <c r="B361" s="1588"/>
      <c r="C361" s="1597"/>
      <c r="D361" s="1598"/>
      <c r="E361" s="1598"/>
      <c r="F361" s="1613"/>
      <c r="G361" s="1591"/>
    </row>
    <row r="362" spans="1:7" s="1179" customFormat="1" x14ac:dyDescent="0.25">
      <c r="A362" s="1587"/>
      <c r="B362" s="1588"/>
      <c r="C362" s="1597"/>
      <c r="D362" s="1598"/>
      <c r="E362" s="1598"/>
      <c r="F362" s="1613"/>
      <c r="G362" s="1591"/>
    </row>
    <row r="363" spans="1:7" s="1179" customFormat="1" x14ac:dyDescent="0.25">
      <c r="A363" s="1587"/>
      <c r="B363" s="1588"/>
      <c r="C363" s="1597"/>
      <c r="D363" s="1598"/>
      <c r="E363" s="1598"/>
      <c r="F363" s="1613"/>
      <c r="G363" s="1591"/>
    </row>
    <row r="364" spans="1:7" s="1179" customFormat="1" x14ac:dyDescent="0.25">
      <c r="A364" s="1587"/>
      <c r="B364" s="1588"/>
      <c r="C364" s="1597"/>
      <c r="D364" s="1598"/>
      <c r="E364" s="1598"/>
      <c r="F364" s="1613"/>
      <c r="G364" s="1591"/>
    </row>
    <row r="365" spans="1:7" s="1179" customFormat="1" x14ac:dyDescent="0.25">
      <c r="A365" s="1587"/>
      <c r="B365" s="1588"/>
      <c r="C365" s="1597"/>
      <c r="D365" s="1598"/>
      <c r="E365" s="1598"/>
      <c r="F365" s="1613"/>
      <c r="G365" s="1591"/>
    </row>
    <row r="366" spans="1:7" s="1179" customFormat="1" x14ac:dyDescent="0.25">
      <c r="A366" s="1587"/>
      <c r="B366" s="1588"/>
      <c r="C366" s="1597"/>
      <c r="D366" s="1598"/>
      <c r="E366" s="1598"/>
      <c r="F366" s="1613"/>
      <c r="G366" s="1591"/>
    </row>
    <row r="367" spans="1:7" s="1179" customFormat="1" x14ac:dyDescent="0.25">
      <c r="A367" s="1587"/>
      <c r="B367" s="1588"/>
      <c r="C367" s="1597"/>
      <c r="D367" s="1598"/>
      <c r="E367" s="1598"/>
      <c r="F367" s="1613"/>
      <c r="G367" s="1591"/>
    </row>
    <row r="368" spans="1:7" s="1179" customFormat="1" x14ac:dyDescent="0.25">
      <c r="A368" s="1587"/>
      <c r="B368" s="1588"/>
      <c r="C368" s="1597"/>
      <c r="D368" s="1598"/>
      <c r="E368" s="1598"/>
      <c r="F368" s="1613"/>
      <c r="G368" s="1591"/>
    </row>
    <row r="369" spans="1:7" s="1179" customFormat="1" x14ac:dyDescent="0.25">
      <c r="A369" s="1587"/>
      <c r="B369" s="1588"/>
      <c r="C369" s="1597"/>
      <c r="D369" s="1598"/>
      <c r="E369" s="1598"/>
      <c r="F369" s="1613"/>
      <c r="G369" s="1591"/>
    </row>
    <row r="370" spans="1:7" s="1179" customFormat="1" x14ac:dyDescent="0.25">
      <c r="A370" s="1587"/>
      <c r="B370" s="1588"/>
      <c r="C370" s="1597"/>
      <c r="D370" s="1598"/>
      <c r="E370" s="1598"/>
      <c r="F370" s="1613"/>
      <c r="G370" s="1591"/>
    </row>
    <row r="371" spans="1:7" s="1179" customFormat="1" x14ac:dyDescent="0.25">
      <c r="A371" s="1587"/>
      <c r="B371" s="1588"/>
      <c r="C371" s="1597"/>
      <c r="D371" s="1598"/>
      <c r="E371" s="1598"/>
      <c r="F371" s="1613"/>
      <c r="G371" s="1591"/>
    </row>
    <row r="372" spans="1:7" s="1179" customFormat="1" x14ac:dyDescent="0.25">
      <c r="A372" s="1587"/>
      <c r="B372" s="1588"/>
      <c r="C372" s="1597"/>
      <c r="D372" s="1598"/>
      <c r="E372" s="1598"/>
      <c r="F372" s="1613"/>
      <c r="G372" s="1591"/>
    </row>
    <row r="373" spans="1:7" s="1179" customFormat="1" x14ac:dyDescent="0.25">
      <c r="A373" s="1587"/>
      <c r="B373" s="1588"/>
      <c r="C373" s="1597"/>
      <c r="D373" s="1598"/>
      <c r="E373" s="1598"/>
      <c r="F373" s="1613"/>
      <c r="G373" s="1591"/>
    </row>
    <row r="374" spans="1:7" s="1179" customFormat="1" x14ac:dyDescent="0.25">
      <c r="A374" s="1587"/>
      <c r="B374" s="1588"/>
      <c r="C374" s="1597"/>
      <c r="D374" s="1598"/>
      <c r="E374" s="1598"/>
      <c r="F374" s="1613"/>
      <c r="G374" s="1591"/>
    </row>
    <row r="375" spans="1:7" s="1179" customFormat="1" x14ac:dyDescent="0.25">
      <c r="A375" s="1250"/>
      <c r="B375" s="1588"/>
      <c r="C375" s="1597"/>
      <c r="D375" s="1598"/>
      <c r="E375" s="1598"/>
      <c r="F375" s="1613"/>
      <c r="G375" s="1591"/>
    </row>
    <row r="376" spans="1:7" s="1179" customFormat="1" x14ac:dyDescent="0.25">
      <c r="A376" s="1579"/>
      <c r="B376" s="1600"/>
      <c r="C376" s="1579"/>
      <c r="D376" s="1601"/>
      <c r="E376" s="1602"/>
      <c r="F376" s="1579"/>
      <c r="G376" s="1579"/>
    </row>
    <row r="377" spans="1:7" s="1179" customFormat="1" ht="13" x14ac:dyDescent="0.25">
      <c r="A377" s="1575"/>
      <c r="B377" s="1603"/>
      <c r="C377" s="4"/>
      <c r="D377" s="1577"/>
      <c r="E377" s="1578"/>
      <c r="F377" s="1604"/>
      <c r="G377" s="1604"/>
    </row>
    <row r="378" spans="1:7" s="1179" customFormat="1" ht="13" x14ac:dyDescent="0.25">
      <c r="A378" s="1575"/>
      <c r="B378" s="1576"/>
      <c r="C378" s="1513"/>
      <c r="D378" s="1577"/>
      <c r="E378" s="1578"/>
      <c r="F378" s="1578"/>
      <c r="G378" s="1579"/>
    </row>
    <row r="379" spans="1:7" s="1179" customFormat="1" x14ac:dyDescent="0.25">
      <c r="A379" s="1250"/>
      <c r="B379" s="1588"/>
      <c r="C379" s="1597"/>
      <c r="D379" s="1598"/>
      <c r="E379" s="1598"/>
      <c r="F379" s="1613"/>
      <c r="G379" s="1591"/>
    </row>
    <row r="380" spans="1:7" s="1179" customFormat="1" ht="13" x14ac:dyDescent="0.25">
      <c r="A380" s="1585"/>
      <c r="B380" s="1588"/>
      <c r="C380" s="1586"/>
      <c r="D380" s="1598"/>
      <c r="E380" s="1598"/>
      <c r="F380" s="1613"/>
      <c r="G380" s="1591"/>
    </row>
    <row r="381" spans="1:7" s="1179" customFormat="1" x14ac:dyDescent="0.25">
      <c r="A381" s="1612"/>
      <c r="B381" s="1588"/>
      <c r="C381" s="1406"/>
      <c r="D381" s="1598"/>
      <c r="E381" s="1598"/>
      <c r="F381" s="1613"/>
      <c r="G381" s="1591"/>
    </row>
    <row r="382" spans="1:7" s="1179" customFormat="1" ht="13" x14ac:dyDescent="0.25">
      <c r="A382" s="1615"/>
      <c r="B382" s="1582"/>
      <c r="C382" s="1586"/>
      <c r="D382" s="1598"/>
      <c r="E382" s="1598"/>
      <c r="F382" s="1613"/>
      <c r="G382" s="1591"/>
    </row>
    <row r="383" spans="1:7" s="1179" customFormat="1" ht="10" customHeight="1" x14ac:dyDescent="0.25">
      <c r="A383" s="1612"/>
      <c r="B383" s="1588"/>
      <c r="C383" s="1406"/>
      <c r="D383" s="1598"/>
      <c r="E383" s="1598"/>
      <c r="F383" s="1613"/>
      <c r="G383" s="1591"/>
    </row>
    <row r="384" spans="1:7" s="1179" customFormat="1" ht="28.5" customHeight="1" x14ac:dyDescent="0.25">
      <c r="A384" s="1612"/>
      <c r="B384" s="221"/>
      <c r="C384" s="1406"/>
      <c r="D384" s="1598"/>
      <c r="E384" s="1598"/>
      <c r="F384" s="1613"/>
      <c r="G384" s="1591"/>
    </row>
    <row r="385" spans="1:7" s="1179" customFormat="1" x14ac:dyDescent="0.25">
      <c r="A385" s="1250"/>
      <c r="B385" s="1588"/>
      <c r="C385" s="1621"/>
      <c r="D385" s="1598"/>
      <c r="E385" s="1598"/>
      <c r="F385" s="1613"/>
      <c r="G385" s="1591"/>
    </row>
    <row r="386" spans="1:7" s="1179" customFormat="1" x14ac:dyDescent="0.25">
      <c r="A386" s="1250"/>
      <c r="B386" s="1588"/>
      <c r="C386" s="1406"/>
      <c r="D386" s="1432"/>
      <c r="E386" s="1598"/>
      <c r="F386" s="1607"/>
      <c r="G386" s="1591"/>
    </row>
    <row r="387" spans="1:7" s="1179" customFormat="1" ht="10.15" customHeight="1" x14ac:dyDescent="0.25">
      <c r="A387" s="1250"/>
      <c r="B387" s="1588"/>
      <c r="C387" s="1597"/>
      <c r="D387" s="1598"/>
      <c r="E387" s="1598"/>
      <c r="F387" s="1607"/>
      <c r="G387" s="1591"/>
    </row>
    <row r="388" spans="1:7" s="1179" customFormat="1" ht="139.15" customHeight="1" x14ac:dyDescent="0.25">
      <c r="A388" s="1250"/>
      <c r="B388" s="1588"/>
      <c r="C388" s="1406"/>
      <c r="D388" s="1432"/>
      <c r="E388" s="1598"/>
      <c r="F388" s="1607"/>
      <c r="G388" s="1591"/>
    </row>
    <row r="389" spans="1:7" s="1179" customFormat="1" x14ac:dyDescent="0.25">
      <c r="A389" s="1250"/>
      <c r="B389" s="1588"/>
      <c r="C389" s="1597"/>
      <c r="D389" s="1598"/>
      <c r="E389" s="1598"/>
      <c r="F389" s="1607"/>
      <c r="G389" s="1591"/>
    </row>
    <row r="390" spans="1:7" s="1179" customFormat="1" ht="13" x14ac:dyDescent="0.25">
      <c r="A390" s="1585"/>
      <c r="B390" s="1580"/>
      <c r="C390" s="1430"/>
      <c r="D390" s="1432"/>
      <c r="E390" s="1598"/>
      <c r="F390" s="1607"/>
      <c r="G390" s="1591"/>
    </row>
    <row r="391" spans="1:7" s="1179" customFormat="1" x14ac:dyDescent="0.25">
      <c r="A391" s="460"/>
      <c r="B391" s="1588"/>
      <c r="C391" s="1250"/>
      <c r="D391" s="1432"/>
      <c r="E391" s="1598"/>
      <c r="F391" s="1607"/>
      <c r="G391" s="1591"/>
    </row>
    <row r="392" spans="1:7" s="1179" customFormat="1" x14ac:dyDescent="0.25">
      <c r="A392" s="1612"/>
      <c r="B392" s="1406"/>
      <c r="C392" s="1406"/>
      <c r="D392" s="1432"/>
      <c r="E392" s="1598"/>
      <c r="F392" s="1607"/>
      <c r="G392" s="1591"/>
    </row>
    <row r="393" spans="1:7" s="1179" customFormat="1" x14ac:dyDescent="0.25">
      <c r="A393" s="1612"/>
      <c r="B393" s="1406"/>
      <c r="C393" s="1622"/>
      <c r="D393" s="1432"/>
      <c r="E393" s="1598"/>
      <c r="F393" s="1607"/>
      <c r="G393" s="1591"/>
    </row>
    <row r="394" spans="1:7" s="1179" customFormat="1" x14ac:dyDescent="0.25">
      <c r="A394" s="1250"/>
      <c r="B394" s="1406"/>
      <c r="C394" s="1622"/>
      <c r="D394" s="1432"/>
      <c r="E394" s="1598"/>
      <c r="F394" s="1607"/>
      <c r="G394" s="1591"/>
    </row>
    <row r="395" spans="1:7" s="1179" customFormat="1" x14ac:dyDescent="0.25">
      <c r="A395" s="1250"/>
      <c r="B395" s="1588"/>
      <c r="C395" s="1597"/>
      <c r="D395" s="1598"/>
      <c r="E395" s="1598"/>
      <c r="F395" s="1607"/>
      <c r="G395" s="1591"/>
    </row>
    <row r="396" spans="1:7" s="1179" customFormat="1" ht="42" customHeight="1" x14ac:dyDescent="0.25">
      <c r="A396" s="1585"/>
      <c r="B396" s="1588"/>
      <c r="C396" s="1608"/>
      <c r="D396" s="1598"/>
      <c r="E396" s="1598"/>
      <c r="F396" s="1613"/>
      <c r="G396" s="1591"/>
    </row>
    <row r="397" spans="1:7" s="1179" customFormat="1" ht="13" x14ac:dyDescent="0.25">
      <c r="A397" s="1585"/>
      <c r="B397" s="1580"/>
      <c r="C397" s="1623"/>
      <c r="D397" s="1598"/>
      <c r="E397" s="1598"/>
      <c r="F397" s="1613"/>
      <c r="G397" s="1591"/>
    </row>
    <row r="398" spans="1:7" s="1179" customFormat="1" x14ac:dyDescent="0.25">
      <c r="A398" s="1612"/>
      <c r="B398" s="1588"/>
      <c r="C398" s="1597"/>
      <c r="D398" s="1598"/>
      <c r="E398" s="1598"/>
      <c r="F398" s="1613"/>
      <c r="G398" s="1591"/>
    </row>
    <row r="399" spans="1:7" s="1179" customFormat="1" x14ac:dyDescent="0.25">
      <c r="A399" s="1587"/>
      <c r="B399" s="1588"/>
      <c r="C399" s="1597"/>
      <c r="D399" s="1598"/>
      <c r="E399" s="1598"/>
      <c r="F399" s="1613"/>
      <c r="G399" s="1591"/>
    </row>
    <row r="400" spans="1:7" s="1179" customFormat="1" ht="18" customHeight="1" x14ac:dyDescent="0.25">
      <c r="A400" s="1615"/>
      <c r="B400" s="1588"/>
      <c r="C400" s="1597"/>
      <c r="D400" s="1598"/>
      <c r="E400" s="1598"/>
      <c r="F400" s="1613"/>
      <c r="G400" s="1591"/>
    </row>
    <row r="401" spans="1:7" s="1179" customFormat="1" ht="58.9" customHeight="1" x14ac:dyDescent="0.25">
      <c r="A401" s="1587"/>
      <c r="B401" s="1588"/>
      <c r="C401" s="1621"/>
      <c r="D401" s="1598"/>
      <c r="E401" s="1598"/>
      <c r="F401" s="1613"/>
      <c r="G401" s="1591"/>
    </row>
    <row r="402" spans="1:7" s="1179" customFormat="1" x14ac:dyDescent="0.25">
      <c r="A402" s="1615"/>
      <c r="B402" s="1588"/>
      <c r="C402" s="1621"/>
      <c r="D402" s="1598"/>
      <c r="E402" s="1598"/>
      <c r="F402" s="1613"/>
      <c r="G402" s="1591"/>
    </row>
    <row r="403" spans="1:7" s="1179" customFormat="1" x14ac:dyDescent="0.25">
      <c r="A403" s="1587"/>
      <c r="B403" s="1588"/>
      <c r="C403" s="1621"/>
      <c r="D403" s="1598"/>
      <c r="E403" s="1598"/>
      <c r="F403" s="1613"/>
      <c r="G403" s="1591"/>
    </row>
    <row r="404" spans="1:7" s="1179" customFormat="1" x14ac:dyDescent="0.25">
      <c r="A404" s="1615"/>
      <c r="B404" s="1588"/>
      <c r="C404" s="1621"/>
      <c r="D404" s="1598"/>
      <c r="E404" s="1598"/>
      <c r="F404" s="1613"/>
      <c r="G404" s="1591"/>
    </row>
    <row r="405" spans="1:7" s="1179" customFormat="1" x14ac:dyDescent="0.25">
      <c r="A405" s="1587"/>
      <c r="B405" s="1588"/>
      <c r="C405" s="1621"/>
      <c r="D405" s="1598"/>
      <c r="E405" s="1598"/>
      <c r="F405" s="1613"/>
      <c r="G405" s="1591"/>
    </row>
    <row r="406" spans="1:7" s="1179" customFormat="1" x14ac:dyDescent="0.25">
      <c r="A406" s="1615"/>
      <c r="B406" s="1588"/>
      <c r="C406" s="1621"/>
      <c r="D406" s="1598"/>
      <c r="E406" s="1598"/>
      <c r="F406" s="1613"/>
      <c r="G406" s="1591"/>
    </row>
    <row r="407" spans="1:7" s="1179" customFormat="1" x14ac:dyDescent="0.25">
      <c r="A407" s="1587"/>
      <c r="B407" s="1580"/>
      <c r="C407" s="1621"/>
      <c r="D407" s="1598"/>
      <c r="E407" s="1598"/>
      <c r="F407" s="1613"/>
      <c r="G407" s="1591"/>
    </row>
    <row r="408" spans="1:7" s="1179" customFormat="1" x14ac:dyDescent="0.25">
      <c r="A408" s="1587"/>
      <c r="B408" s="1580"/>
      <c r="C408" s="1621"/>
      <c r="D408" s="1598"/>
      <c r="E408" s="1598"/>
      <c r="F408" s="1613"/>
      <c r="G408" s="1591"/>
    </row>
    <row r="409" spans="1:7" s="1179" customFormat="1" x14ac:dyDescent="0.25">
      <c r="A409" s="1587"/>
      <c r="B409" s="1580"/>
      <c r="C409" s="1621"/>
      <c r="D409" s="1598"/>
      <c r="E409" s="1598"/>
      <c r="F409" s="1599"/>
      <c r="G409" s="1599"/>
    </row>
    <row r="410" spans="1:7" s="1179" customFormat="1" x14ac:dyDescent="0.25">
      <c r="A410" s="1250"/>
      <c r="B410" s="1624"/>
      <c r="C410" s="1622"/>
      <c r="D410" s="1432"/>
      <c r="E410" s="1625"/>
      <c r="F410" s="1599"/>
      <c r="G410" s="1599"/>
    </row>
    <row r="411" spans="1:7" s="1179" customFormat="1" ht="14.5" customHeight="1" x14ac:dyDescent="0.25">
      <c r="A411" s="1587"/>
      <c r="B411" s="1580"/>
      <c r="C411" s="1621"/>
      <c r="D411" s="1598"/>
      <c r="E411" s="1598"/>
      <c r="F411" s="1599"/>
      <c r="G411" s="1599"/>
    </row>
    <row r="412" spans="1:7" s="1179" customFormat="1" ht="14.5" customHeight="1" x14ac:dyDescent="0.25">
      <c r="A412" s="1250"/>
      <c r="B412" s="1624"/>
      <c r="C412" s="1622"/>
      <c r="D412" s="1432"/>
      <c r="E412" s="1625"/>
      <c r="F412" s="1599"/>
      <c r="G412" s="1599"/>
    </row>
    <row r="413" spans="1:7" s="1179" customFormat="1" x14ac:dyDescent="0.25">
      <c r="A413" s="1587"/>
      <c r="B413" s="1580"/>
      <c r="C413" s="1621"/>
      <c r="D413" s="1598"/>
      <c r="E413" s="1598"/>
      <c r="F413" s="1599"/>
      <c r="G413" s="1599"/>
    </row>
    <row r="414" spans="1:7" s="1179" customFormat="1" x14ac:dyDescent="0.25">
      <c r="A414" s="1250"/>
      <c r="B414" s="1624"/>
      <c r="C414" s="1622"/>
      <c r="D414" s="1432"/>
      <c r="E414" s="1625"/>
      <c r="F414" s="1599"/>
      <c r="G414" s="1599"/>
    </row>
    <row r="415" spans="1:7" s="1179" customFormat="1" x14ac:dyDescent="0.25">
      <c r="A415" s="1587"/>
      <c r="B415" s="1580"/>
      <c r="C415" s="1621"/>
      <c r="D415" s="1598"/>
      <c r="E415" s="1598"/>
      <c r="F415" s="1599"/>
      <c r="G415" s="1599"/>
    </row>
    <row r="416" spans="1:7" s="1179" customFormat="1" x14ac:dyDescent="0.25">
      <c r="A416" s="1250"/>
      <c r="B416" s="1624"/>
      <c r="C416" s="1622"/>
      <c r="D416" s="1432"/>
      <c r="E416" s="1625"/>
      <c r="F416" s="1599"/>
      <c r="G416" s="1599"/>
    </row>
    <row r="417" spans="1:7" s="1179" customFormat="1" x14ac:dyDescent="0.25">
      <c r="A417" s="1587"/>
      <c r="B417" s="1580"/>
      <c r="C417" s="1621"/>
      <c r="D417" s="1598"/>
      <c r="E417" s="1598"/>
      <c r="F417" s="1599"/>
      <c r="G417" s="1599"/>
    </row>
    <row r="418" spans="1:7" s="1179" customFormat="1" x14ac:dyDescent="0.25">
      <c r="A418" s="1250"/>
      <c r="B418" s="1624"/>
      <c r="C418" s="1622"/>
      <c r="D418" s="1432"/>
      <c r="E418" s="1625"/>
      <c r="F418" s="1599"/>
      <c r="G418" s="1599"/>
    </row>
    <row r="419" spans="1:7" s="1179" customFormat="1" x14ac:dyDescent="0.25">
      <c r="A419" s="1250"/>
      <c r="B419" s="1624"/>
      <c r="C419" s="1622"/>
      <c r="D419" s="1432"/>
      <c r="E419" s="1625"/>
      <c r="F419" s="1599"/>
      <c r="G419" s="1599"/>
    </row>
    <row r="420" spans="1:7" s="1179" customFormat="1" x14ac:dyDescent="0.25">
      <c r="A420" s="1250"/>
      <c r="B420" s="1624"/>
      <c r="C420" s="1622"/>
      <c r="D420" s="1432"/>
      <c r="E420" s="1625"/>
      <c r="F420" s="1599"/>
      <c r="G420" s="1599"/>
    </row>
    <row r="421" spans="1:7" s="1179" customFormat="1" x14ac:dyDescent="0.25">
      <c r="A421" s="1250"/>
      <c r="B421" s="1624"/>
      <c r="C421" s="1622"/>
      <c r="D421" s="1432"/>
      <c r="E421" s="1625"/>
      <c r="F421" s="1599"/>
      <c r="G421" s="1599"/>
    </row>
    <row r="422" spans="1:7" s="1179" customFormat="1" x14ac:dyDescent="0.25">
      <c r="A422" s="1250"/>
      <c r="B422" s="1624"/>
      <c r="C422" s="1622"/>
      <c r="D422" s="1432"/>
      <c r="E422" s="1625"/>
      <c r="F422" s="1599"/>
      <c r="G422" s="1599"/>
    </row>
    <row r="423" spans="1:7" s="1179" customFormat="1" x14ac:dyDescent="0.25">
      <c r="A423" s="1250"/>
      <c r="B423" s="1624"/>
      <c r="C423" s="1622"/>
      <c r="D423" s="1432"/>
      <c r="E423" s="1625"/>
      <c r="F423" s="1599"/>
      <c r="G423" s="1599"/>
    </row>
    <row r="424" spans="1:7" s="1179" customFormat="1" x14ac:dyDescent="0.25">
      <c r="A424" s="1250"/>
      <c r="B424" s="1624"/>
      <c r="C424" s="1622"/>
      <c r="D424" s="1432"/>
      <c r="E424" s="1625"/>
      <c r="F424" s="1599"/>
      <c r="G424" s="1599"/>
    </row>
    <row r="425" spans="1:7" s="1179" customFormat="1" x14ac:dyDescent="0.25">
      <c r="A425" s="1250"/>
      <c r="B425" s="1624"/>
      <c r="C425" s="1622"/>
      <c r="D425" s="1432"/>
      <c r="E425" s="1625"/>
      <c r="F425" s="1599"/>
      <c r="G425" s="1599"/>
    </row>
    <row r="426" spans="1:7" s="1179" customFormat="1" x14ac:dyDescent="0.25">
      <c r="A426" s="1250"/>
      <c r="B426" s="1624"/>
      <c r="C426" s="1622"/>
      <c r="D426" s="1432"/>
      <c r="E426" s="1625"/>
      <c r="F426" s="1599"/>
      <c r="G426" s="1599"/>
    </row>
    <row r="427" spans="1:7" s="1179" customFormat="1" x14ac:dyDescent="0.25">
      <c r="A427" s="1250"/>
      <c r="B427" s="1624"/>
      <c r="C427" s="1622"/>
      <c r="D427" s="1432"/>
      <c r="E427" s="1625"/>
      <c r="F427" s="1599"/>
      <c r="G427" s="1599"/>
    </row>
    <row r="428" spans="1:7" s="1179" customFormat="1" ht="13" x14ac:dyDescent="0.25">
      <c r="A428" s="2094"/>
      <c r="B428" s="2094"/>
      <c r="C428" s="2094"/>
      <c r="D428" s="2094"/>
      <c r="E428" s="2094"/>
      <c r="F428" s="2094"/>
      <c r="G428" s="1599"/>
    </row>
    <row r="429" spans="1:7" s="1179" customFormat="1" x14ac:dyDescent="0.25">
      <c r="A429" s="19"/>
      <c r="B429" s="1170"/>
      <c r="C429" s="1626"/>
      <c r="D429" s="5"/>
      <c r="E429" s="5"/>
      <c r="F429" s="1627"/>
      <c r="G429" s="1627"/>
    </row>
    <row r="430" spans="1:7" s="1179" customFormat="1" x14ac:dyDescent="0.25">
      <c r="A430" s="19"/>
      <c r="B430" s="1170"/>
      <c r="C430" s="1626"/>
      <c r="D430" s="5"/>
      <c r="E430" s="5"/>
      <c r="F430" s="1627"/>
      <c r="G430" s="1627"/>
    </row>
    <row r="431" spans="1:7" s="1179" customFormat="1" x14ac:dyDescent="0.25">
      <c r="A431" s="19"/>
      <c r="B431" s="1170"/>
      <c r="C431" s="1626"/>
      <c r="D431" s="5"/>
      <c r="E431" s="5"/>
      <c r="F431" s="1627"/>
      <c r="G431" s="1627"/>
    </row>
    <row r="432" spans="1:7" s="1179" customFormat="1" ht="25" customHeight="1" x14ac:dyDescent="0.25">
      <c r="A432" s="19"/>
      <c r="B432" s="1170"/>
      <c r="C432" s="1626"/>
      <c r="D432" s="5"/>
      <c r="E432" s="5"/>
      <c r="F432" s="1627"/>
      <c r="G432" s="1627"/>
    </row>
    <row r="433" spans="1:7" x14ac:dyDescent="0.25">
      <c r="A433" s="19"/>
      <c r="B433" s="1170"/>
      <c r="C433" s="1626"/>
      <c r="D433" s="5"/>
      <c r="E433" s="5"/>
      <c r="F433" s="1627"/>
      <c r="G433" s="1627"/>
    </row>
    <row r="434" spans="1:7" x14ac:dyDescent="0.25">
      <c r="A434" s="19"/>
      <c r="B434" s="1170"/>
      <c r="C434" s="1626"/>
      <c r="D434" s="5"/>
      <c r="E434" s="5"/>
      <c r="F434" s="1627"/>
      <c r="G434" s="1627"/>
    </row>
    <row r="435" spans="1:7" x14ac:dyDescent="0.25">
      <c r="A435" s="19"/>
      <c r="B435" s="1170"/>
      <c r="C435" s="1626"/>
      <c r="D435" s="5"/>
      <c r="E435" s="5"/>
      <c r="F435" s="1627"/>
      <c r="G435" s="1627"/>
    </row>
    <row r="436" spans="1:7" x14ac:dyDescent="0.25">
      <c r="A436" s="19"/>
      <c r="B436" s="1170"/>
      <c r="C436" s="1626"/>
      <c r="D436" s="5"/>
      <c r="E436" s="5"/>
      <c r="F436" s="1627"/>
      <c r="G436" s="1627"/>
    </row>
  </sheetData>
  <mergeCells count="9">
    <mergeCell ref="H151:V232"/>
    <mergeCell ref="A428:F428"/>
    <mergeCell ref="J2:L2"/>
    <mergeCell ref="C3:F6"/>
    <mergeCell ref="J3:L3"/>
    <mergeCell ref="J6:L6"/>
    <mergeCell ref="A64:F65"/>
    <mergeCell ref="A113:F113"/>
    <mergeCell ref="B9:B10"/>
  </mergeCells>
  <conditionalFormatting sqref="F409:G427">
    <cfRule type="expression" dxfId="11" priority="3" stopIfTrue="1">
      <formula>$M$2=0</formula>
    </cfRule>
  </conditionalFormatting>
  <conditionalFormatting sqref="G428">
    <cfRule type="expression" dxfId="10" priority="2" stopIfTrue="1">
      <formula>$M$2=0</formula>
    </cfRule>
  </conditionalFormatting>
  <conditionalFormatting sqref="G113">
    <cfRule type="expression" dxfId="9" priority="1" stopIfTrue="1">
      <formula>$M$2=0</formula>
    </cfRule>
  </conditionalFormatting>
  <pageMargins left="0.70866141732283472" right="0.70866141732283472" top="0.74803149606299213" bottom="0.74803149606299213" header="0.31496062992125984" footer="0.31496062992125984"/>
  <pageSetup paperSize="9" scale="76" firstPageNumber="20" fitToHeight="0" orientation="portrait" r:id="rId1"/>
  <headerFooter>
    <oddFooter>&amp;C&amp;P of &amp;N&amp;R&amp;A</oddFooter>
  </headerFooter>
  <rowBreaks count="9" manualBreakCount="9">
    <brk id="41" max="6" man="1"/>
    <brk id="65" max="6" man="1"/>
    <brk id="113" max="6" man="1"/>
    <brk id="117" max="6" man="1"/>
    <brk id="165" max="6" man="1"/>
    <brk id="214" max="6" man="1"/>
    <brk id="256" max="6" man="1"/>
    <brk id="324" max="6" man="1"/>
    <brk id="37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6"/>
  <sheetViews>
    <sheetView view="pageBreakPreview" zoomScale="85" zoomScaleNormal="42" zoomScaleSheetLayoutView="85" workbookViewId="0">
      <selection activeCell="D12" sqref="D12"/>
    </sheetView>
  </sheetViews>
  <sheetFormatPr defaultRowHeight="12.5" x14ac:dyDescent="0.25"/>
  <cols>
    <col min="1" max="1" width="125.7265625" style="1041" customWidth="1"/>
    <col min="2" max="2" width="7.7265625" style="1041" customWidth="1"/>
    <col min="3" max="3" width="38.54296875" style="1041" customWidth="1"/>
    <col min="4" max="4" width="87.54296875" style="1041" customWidth="1"/>
    <col min="5" max="5" width="8.1796875" style="1041" customWidth="1"/>
    <col min="6" max="6" width="7.1796875" style="1041" customWidth="1"/>
    <col min="7" max="7" width="12.1796875" style="1041" customWidth="1"/>
    <col min="8" max="8" width="87.54296875" style="1041" customWidth="1"/>
    <col min="9" max="256" width="9.1796875" style="993"/>
    <col min="257" max="257" width="255.7265625" style="993" customWidth="1"/>
    <col min="258" max="264" width="87.54296875" style="993" customWidth="1"/>
    <col min="265" max="512" width="9.1796875" style="993"/>
    <col min="513" max="513" width="255.7265625" style="993" customWidth="1"/>
    <col min="514" max="520" width="87.54296875" style="993" customWidth="1"/>
    <col min="521" max="768" width="9.1796875" style="993"/>
    <col min="769" max="769" width="255.7265625" style="993" customWidth="1"/>
    <col min="770" max="776" width="87.54296875" style="993" customWidth="1"/>
    <col min="777" max="1024" width="9.1796875" style="993"/>
    <col min="1025" max="1025" width="255.7265625" style="993" customWidth="1"/>
    <col min="1026" max="1032" width="87.54296875" style="993" customWidth="1"/>
    <col min="1033" max="1280" width="9.1796875" style="993"/>
    <col min="1281" max="1281" width="255.7265625" style="993" customWidth="1"/>
    <col min="1282" max="1288" width="87.54296875" style="993" customWidth="1"/>
    <col min="1289" max="1536" width="9.1796875" style="993"/>
    <col min="1537" max="1537" width="255.7265625" style="993" customWidth="1"/>
    <col min="1538" max="1544" width="87.54296875" style="993" customWidth="1"/>
    <col min="1545" max="1792" width="9.1796875" style="993"/>
    <col min="1793" max="1793" width="255.7265625" style="993" customWidth="1"/>
    <col min="1794" max="1800" width="87.54296875" style="993" customWidth="1"/>
    <col min="1801" max="2048" width="9.1796875" style="993"/>
    <col min="2049" max="2049" width="255.7265625" style="993" customWidth="1"/>
    <col min="2050" max="2056" width="87.54296875" style="993" customWidth="1"/>
    <col min="2057" max="2304" width="9.1796875" style="993"/>
    <col min="2305" max="2305" width="255.7265625" style="993" customWidth="1"/>
    <col min="2306" max="2312" width="87.54296875" style="993" customWidth="1"/>
    <col min="2313" max="2560" width="9.1796875" style="993"/>
    <col min="2561" max="2561" width="255.7265625" style="993" customWidth="1"/>
    <col min="2562" max="2568" width="87.54296875" style="993" customWidth="1"/>
    <col min="2569" max="2816" width="9.1796875" style="993"/>
    <col min="2817" max="2817" width="255.7265625" style="993" customWidth="1"/>
    <col min="2818" max="2824" width="87.54296875" style="993" customWidth="1"/>
    <col min="2825" max="3072" width="9.1796875" style="993"/>
    <col min="3073" max="3073" width="255.7265625" style="993" customWidth="1"/>
    <col min="3074" max="3080" width="87.54296875" style="993" customWidth="1"/>
    <col min="3081" max="3328" width="9.1796875" style="993"/>
    <col min="3329" max="3329" width="255.7265625" style="993" customWidth="1"/>
    <col min="3330" max="3336" width="87.54296875" style="993" customWidth="1"/>
    <col min="3337" max="3584" width="9.1796875" style="993"/>
    <col min="3585" max="3585" width="255.7265625" style="993" customWidth="1"/>
    <col min="3586" max="3592" width="87.54296875" style="993" customWidth="1"/>
    <col min="3593" max="3840" width="9.1796875" style="993"/>
    <col min="3841" max="3841" width="255.7265625" style="993" customWidth="1"/>
    <col min="3842" max="3848" width="87.54296875" style="993" customWidth="1"/>
    <col min="3849" max="4096" width="9.1796875" style="993"/>
    <col min="4097" max="4097" width="255.7265625" style="993" customWidth="1"/>
    <col min="4098" max="4104" width="87.54296875" style="993" customWidth="1"/>
    <col min="4105" max="4352" width="9.1796875" style="993"/>
    <col min="4353" max="4353" width="255.7265625" style="993" customWidth="1"/>
    <col min="4354" max="4360" width="87.54296875" style="993" customWidth="1"/>
    <col min="4361" max="4608" width="9.1796875" style="993"/>
    <col min="4609" max="4609" width="255.7265625" style="993" customWidth="1"/>
    <col min="4610" max="4616" width="87.54296875" style="993" customWidth="1"/>
    <col min="4617" max="4864" width="9.1796875" style="993"/>
    <col min="4865" max="4865" width="255.7265625" style="993" customWidth="1"/>
    <col min="4866" max="4872" width="87.54296875" style="993" customWidth="1"/>
    <col min="4873" max="5120" width="9.1796875" style="993"/>
    <col min="5121" max="5121" width="255.7265625" style="993" customWidth="1"/>
    <col min="5122" max="5128" width="87.54296875" style="993" customWidth="1"/>
    <col min="5129" max="5376" width="9.1796875" style="993"/>
    <col min="5377" max="5377" width="255.7265625" style="993" customWidth="1"/>
    <col min="5378" max="5384" width="87.54296875" style="993" customWidth="1"/>
    <col min="5385" max="5632" width="9.1796875" style="993"/>
    <col min="5633" max="5633" width="255.7265625" style="993" customWidth="1"/>
    <col min="5634" max="5640" width="87.54296875" style="993" customWidth="1"/>
    <col min="5641" max="5888" width="9.1796875" style="993"/>
    <col min="5889" max="5889" width="255.7265625" style="993" customWidth="1"/>
    <col min="5890" max="5896" width="87.54296875" style="993" customWidth="1"/>
    <col min="5897" max="6144" width="9.1796875" style="993"/>
    <col min="6145" max="6145" width="255.7265625" style="993" customWidth="1"/>
    <col min="6146" max="6152" width="87.54296875" style="993" customWidth="1"/>
    <col min="6153" max="6400" width="9.1796875" style="993"/>
    <col min="6401" max="6401" width="255.7265625" style="993" customWidth="1"/>
    <col min="6402" max="6408" width="87.54296875" style="993" customWidth="1"/>
    <col min="6409" max="6656" width="9.1796875" style="993"/>
    <col min="6657" max="6657" width="255.7265625" style="993" customWidth="1"/>
    <col min="6658" max="6664" width="87.54296875" style="993" customWidth="1"/>
    <col min="6665" max="6912" width="9.1796875" style="993"/>
    <col min="6913" max="6913" width="255.7265625" style="993" customWidth="1"/>
    <col min="6914" max="6920" width="87.54296875" style="993" customWidth="1"/>
    <col min="6921" max="7168" width="9.1796875" style="993"/>
    <col min="7169" max="7169" width="255.7265625" style="993" customWidth="1"/>
    <col min="7170" max="7176" width="87.54296875" style="993" customWidth="1"/>
    <col min="7177" max="7424" width="9.1796875" style="993"/>
    <col min="7425" max="7425" width="255.7265625" style="993" customWidth="1"/>
    <col min="7426" max="7432" width="87.54296875" style="993" customWidth="1"/>
    <col min="7433" max="7680" width="9.1796875" style="993"/>
    <col min="7681" max="7681" width="255.7265625" style="993" customWidth="1"/>
    <col min="7682" max="7688" width="87.54296875" style="993" customWidth="1"/>
    <col min="7689" max="7936" width="9.1796875" style="993"/>
    <col min="7937" max="7937" width="255.7265625" style="993" customWidth="1"/>
    <col min="7938" max="7944" width="87.54296875" style="993" customWidth="1"/>
    <col min="7945" max="8192" width="9.1796875" style="993"/>
    <col min="8193" max="8193" width="255.7265625" style="993" customWidth="1"/>
    <col min="8194" max="8200" width="87.54296875" style="993" customWidth="1"/>
    <col min="8201" max="8448" width="9.1796875" style="993"/>
    <col min="8449" max="8449" width="255.7265625" style="993" customWidth="1"/>
    <col min="8450" max="8456" width="87.54296875" style="993" customWidth="1"/>
    <col min="8457" max="8704" width="9.1796875" style="993"/>
    <col min="8705" max="8705" width="255.7265625" style="993" customWidth="1"/>
    <col min="8706" max="8712" width="87.54296875" style="993" customWidth="1"/>
    <col min="8713" max="8960" width="9.1796875" style="993"/>
    <col min="8961" max="8961" width="255.7265625" style="993" customWidth="1"/>
    <col min="8962" max="8968" width="87.54296875" style="993" customWidth="1"/>
    <col min="8969" max="9216" width="9.1796875" style="993"/>
    <col min="9217" max="9217" width="255.7265625" style="993" customWidth="1"/>
    <col min="9218" max="9224" width="87.54296875" style="993" customWidth="1"/>
    <col min="9225" max="9472" width="9.1796875" style="993"/>
    <col min="9473" max="9473" width="255.7265625" style="993" customWidth="1"/>
    <col min="9474" max="9480" width="87.54296875" style="993" customWidth="1"/>
    <col min="9481" max="9728" width="9.1796875" style="993"/>
    <col min="9729" max="9729" width="255.7265625" style="993" customWidth="1"/>
    <col min="9730" max="9736" width="87.54296875" style="993" customWidth="1"/>
    <col min="9737" max="9984" width="9.1796875" style="993"/>
    <col min="9985" max="9985" width="255.7265625" style="993" customWidth="1"/>
    <col min="9986" max="9992" width="87.54296875" style="993" customWidth="1"/>
    <col min="9993" max="10240" width="9.1796875" style="993"/>
    <col min="10241" max="10241" width="255.7265625" style="993" customWidth="1"/>
    <col min="10242" max="10248" width="87.54296875" style="993" customWidth="1"/>
    <col min="10249" max="10496" width="9.1796875" style="993"/>
    <col min="10497" max="10497" width="255.7265625" style="993" customWidth="1"/>
    <col min="10498" max="10504" width="87.54296875" style="993" customWidth="1"/>
    <col min="10505" max="10752" width="9.1796875" style="993"/>
    <col min="10753" max="10753" width="255.7265625" style="993" customWidth="1"/>
    <col min="10754" max="10760" width="87.54296875" style="993" customWidth="1"/>
    <col min="10761" max="11008" width="9.1796875" style="993"/>
    <col min="11009" max="11009" width="255.7265625" style="993" customWidth="1"/>
    <col min="11010" max="11016" width="87.54296875" style="993" customWidth="1"/>
    <col min="11017" max="11264" width="9.1796875" style="993"/>
    <col min="11265" max="11265" width="255.7265625" style="993" customWidth="1"/>
    <col min="11266" max="11272" width="87.54296875" style="993" customWidth="1"/>
    <col min="11273" max="11520" width="9.1796875" style="993"/>
    <col min="11521" max="11521" width="255.7265625" style="993" customWidth="1"/>
    <col min="11522" max="11528" width="87.54296875" style="993" customWidth="1"/>
    <col min="11529" max="11776" width="9.1796875" style="993"/>
    <col min="11777" max="11777" width="255.7265625" style="993" customWidth="1"/>
    <col min="11778" max="11784" width="87.54296875" style="993" customWidth="1"/>
    <col min="11785" max="12032" width="9.1796875" style="993"/>
    <col min="12033" max="12033" width="255.7265625" style="993" customWidth="1"/>
    <col min="12034" max="12040" width="87.54296875" style="993" customWidth="1"/>
    <col min="12041" max="12288" width="9.1796875" style="993"/>
    <col min="12289" max="12289" width="255.7265625" style="993" customWidth="1"/>
    <col min="12290" max="12296" width="87.54296875" style="993" customWidth="1"/>
    <col min="12297" max="12544" width="9.1796875" style="993"/>
    <col min="12545" max="12545" width="255.7265625" style="993" customWidth="1"/>
    <col min="12546" max="12552" width="87.54296875" style="993" customWidth="1"/>
    <col min="12553" max="12800" width="9.1796875" style="993"/>
    <col min="12801" max="12801" width="255.7265625" style="993" customWidth="1"/>
    <col min="12802" max="12808" width="87.54296875" style="993" customWidth="1"/>
    <col min="12809" max="13056" width="9.1796875" style="993"/>
    <col min="13057" max="13057" width="255.7265625" style="993" customWidth="1"/>
    <col min="13058" max="13064" width="87.54296875" style="993" customWidth="1"/>
    <col min="13065" max="13312" width="9.1796875" style="993"/>
    <col min="13313" max="13313" width="255.7265625" style="993" customWidth="1"/>
    <col min="13314" max="13320" width="87.54296875" style="993" customWidth="1"/>
    <col min="13321" max="13568" width="9.1796875" style="993"/>
    <col min="13569" max="13569" width="255.7265625" style="993" customWidth="1"/>
    <col min="13570" max="13576" width="87.54296875" style="993" customWidth="1"/>
    <col min="13577" max="13824" width="9.1796875" style="993"/>
    <col min="13825" max="13825" width="255.7265625" style="993" customWidth="1"/>
    <col min="13826" max="13832" width="87.54296875" style="993" customWidth="1"/>
    <col min="13833" max="14080" width="9.1796875" style="993"/>
    <col min="14081" max="14081" width="255.7265625" style="993" customWidth="1"/>
    <col min="14082" max="14088" width="87.54296875" style="993" customWidth="1"/>
    <col min="14089" max="14336" width="9.1796875" style="993"/>
    <col min="14337" max="14337" width="255.7265625" style="993" customWidth="1"/>
    <col min="14338" max="14344" width="87.54296875" style="993" customWidth="1"/>
    <col min="14345" max="14592" width="9.1796875" style="993"/>
    <col min="14593" max="14593" width="255.7265625" style="993" customWidth="1"/>
    <col min="14594" max="14600" width="87.54296875" style="993" customWidth="1"/>
    <col min="14601" max="14848" width="9.1796875" style="993"/>
    <col min="14849" max="14849" width="255.7265625" style="993" customWidth="1"/>
    <col min="14850" max="14856" width="87.54296875" style="993" customWidth="1"/>
    <col min="14857" max="15104" width="9.1796875" style="993"/>
    <col min="15105" max="15105" width="255.7265625" style="993" customWidth="1"/>
    <col min="15106" max="15112" width="87.54296875" style="993" customWidth="1"/>
    <col min="15113" max="15360" width="9.1796875" style="993"/>
    <col min="15361" max="15361" width="255.7265625" style="993" customWidth="1"/>
    <col min="15362" max="15368" width="87.54296875" style="993" customWidth="1"/>
    <col min="15369" max="15616" width="9.1796875" style="993"/>
    <col min="15617" max="15617" width="255.7265625" style="993" customWidth="1"/>
    <col min="15618" max="15624" width="87.54296875" style="993" customWidth="1"/>
    <col min="15625" max="15872" width="9.1796875" style="993"/>
    <col min="15873" max="15873" width="255.7265625" style="993" customWidth="1"/>
    <col min="15874" max="15880" width="87.54296875" style="993" customWidth="1"/>
    <col min="15881" max="16128" width="9.1796875" style="993"/>
    <col min="16129" max="16129" width="255.7265625" style="993" customWidth="1"/>
    <col min="16130" max="16136" width="87.54296875" style="993" customWidth="1"/>
    <col min="16137" max="16384" width="9.1796875" style="993"/>
  </cols>
  <sheetData>
    <row r="1" spans="1:5" ht="13" x14ac:dyDescent="0.3">
      <c r="A1" s="1040" t="s">
        <v>1100</v>
      </c>
      <c r="B1" s="1040"/>
      <c r="C1" s="1040"/>
      <c r="D1" s="1040"/>
    </row>
    <row r="3" spans="1:5" ht="13" x14ac:dyDescent="0.3">
      <c r="A3" s="1040" t="s">
        <v>1101</v>
      </c>
      <c r="B3" s="1040"/>
      <c r="C3" s="1040"/>
      <c r="D3" s="1040"/>
      <c r="E3" s="1040"/>
    </row>
    <row r="4" spans="1:5" ht="25" x14ac:dyDescent="0.25">
      <c r="A4" s="1041" t="s">
        <v>1102</v>
      </c>
    </row>
    <row r="5" spans="1:5" ht="75" x14ac:dyDescent="0.25">
      <c r="A5" s="1042" t="s">
        <v>1103</v>
      </c>
    </row>
    <row r="6" spans="1:5" ht="25" x14ac:dyDescent="0.25">
      <c r="A6" s="1041" t="s">
        <v>1104</v>
      </c>
    </row>
    <row r="7" spans="1:5" ht="25" x14ac:dyDescent="0.25">
      <c r="A7" s="1041" t="s">
        <v>1105</v>
      </c>
    </row>
    <row r="8" spans="1:5" x14ac:dyDescent="0.25">
      <c r="A8" s="1041" t="s">
        <v>1106</v>
      </c>
    </row>
    <row r="9" spans="1:5" x14ac:dyDescent="0.25">
      <c r="A9" s="1041" t="s">
        <v>1107</v>
      </c>
    </row>
    <row r="10" spans="1:5" x14ac:dyDescent="0.25">
      <c r="A10" s="1041" t="s">
        <v>1108</v>
      </c>
    </row>
    <row r="11" spans="1:5" x14ac:dyDescent="0.25">
      <c r="A11" s="1041" t="s">
        <v>1109</v>
      </c>
    </row>
    <row r="12" spans="1:5" ht="50" x14ac:dyDescent="0.25">
      <c r="A12" s="1041" t="s">
        <v>1110</v>
      </c>
    </row>
    <row r="13" spans="1:5" ht="25" x14ac:dyDescent="0.25">
      <c r="A13" s="1041" t="s">
        <v>1111</v>
      </c>
    </row>
    <row r="14" spans="1:5" ht="37.5" x14ac:dyDescent="0.25">
      <c r="A14" s="1041" t="s">
        <v>1112</v>
      </c>
    </row>
    <row r="15" spans="1:5" ht="25" x14ac:dyDescent="0.25">
      <c r="A15" s="1041" t="s">
        <v>1113</v>
      </c>
    </row>
    <row r="16" spans="1:5" ht="37.5" x14ac:dyDescent="0.25">
      <c r="A16" s="1041" t="s">
        <v>1114</v>
      </c>
    </row>
    <row r="17" spans="1:23" ht="25" x14ac:dyDescent="0.25">
      <c r="A17" s="1041" t="s">
        <v>1115</v>
      </c>
    </row>
    <row r="20" spans="1:23" ht="13" x14ac:dyDescent="0.3">
      <c r="A20" s="1040" t="s">
        <v>1116</v>
      </c>
    </row>
    <row r="21" spans="1:23" ht="25" x14ac:dyDescent="0.25">
      <c r="A21" s="1042" t="s">
        <v>1117</v>
      </c>
      <c r="I21" s="1043"/>
      <c r="J21" s="1043"/>
      <c r="K21" s="1043"/>
      <c r="L21" s="1043"/>
      <c r="M21" s="1043"/>
      <c r="N21" s="1043"/>
      <c r="O21" s="1043"/>
      <c r="P21" s="1043"/>
      <c r="Q21" s="1043"/>
      <c r="R21" s="1043"/>
      <c r="S21" s="1043"/>
      <c r="T21" s="1043"/>
      <c r="U21" s="1043"/>
      <c r="V21" s="1043"/>
      <c r="W21" s="1043"/>
    </row>
    <row r="22" spans="1:23" x14ac:dyDescent="0.25">
      <c r="I22" s="1043"/>
      <c r="J22" s="1043"/>
      <c r="K22" s="1043"/>
      <c r="L22" s="1043"/>
      <c r="M22" s="1043"/>
      <c r="N22" s="1043"/>
      <c r="O22" s="1043"/>
      <c r="P22" s="1043"/>
      <c r="Q22" s="1043"/>
      <c r="R22" s="1043"/>
      <c r="S22" s="1043"/>
      <c r="T22" s="1043"/>
      <c r="U22" s="1043"/>
      <c r="V22" s="1043"/>
      <c r="W22" s="1043"/>
    </row>
    <row r="23" spans="1:23" x14ac:dyDescent="0.25">
      <c r="I23" s="1043"/>
      <c r="J23" s="1043"/>
      <c r="K23" s="1043"/>
      <c r="L23" s="1043"/>
      <c r="M23" s="1043"/>
      <c r="N23" s="1043"/>
      <c r="O23" s="1043"/>
      <c r="P23" s="1043"/>
      <c r="Q23" s="1043"/>
      <c r="R23" s="1043"/>
      <c r="S23" s="1043"/>
      <c r="T23" s="1043"/>
      <c r="U23" s="1043"/>
      <c r="V23" s="1043"/>
      <c r="W23" s="1043"/>
    </row>
    <row r="24" spans="1:23" x14ac:dyDescent="0.25">
      <c r="I24" s="1043"/>
      <c r="J24" s="1043"/>
      <c r="K24" s="1043"/>
      <c r="L24" s="1043"/>
      <c r="M24" s="1043"/>
      <c r="N24" s="1043"/>
      <c r="O24" s="1043"/>
      <c r="P24" s="1043"/>
      <c r="Q24" s="1043"/>
      <c r="R24" s="1043"/>
      <c r="S24" s="1043"/>
      <c r="T24" s="1043"/>
      <c r="U24" s="1043"/>
      <c r="V24" s="1043"/>
      <c r="W24" s="1043"/>
    </row>
    <row r="25" spans="1:23" x14ac:dyDescent="0.25">
      <c r="I25" s="1043"/>
      <c r="J25" s="1043"/>
      <c r="K25" s="1043"/>
      <c r="L25" s="1043"/>
      <c r="M25" s="1043"/>
      <c r="N25" s="1043"/>
      <c r="O25" s="1043"/>
      <c r="P25" s="1043"/>
      <c r="Q25" s="1043"/>
      <c r="R25" s="1043"/>
      <c r="S25" s="1043"/>
      <c r="T25" s="1043"/>
      <c r="U25" s="1043"/>
      <c r="V25" s="1043"/>
      <c r="W25" s="1043"/>
    </row>
    <row r="26" spans="1:23" x14ac:dyDescent="0.25">
      <c r="I26" s="1043"/>
      <c r="J26" s="1043"/>
      <c r="K26" s="1043"/>
      <c r="L26" s="1043"/>
      <c r="M26" s="1043"/>
      <c r="N26" s="1043"/>
      <c r="O26" s="1043"/>
      <c r="P26" s="1043"/>
      <c r="Q26" s="1043"/>
      <c r="R26" s="1043"/>
      <c r="S26" s="1043"/>
      <c r="T26" s="1043"/>
      <c r="U26" s="1043"/>
      <c r="V26" s="1043"/>
      <c r="W26" s="1043"/>
    </row>
  </sheetData>
  <pageMargins left="0.70866141732283472" right="0.70866141732283472" top="0.74803149606299213" bottom="0.74803149606299213" header="0.31496062992125984" footer="0.31496062992125984"/>
  <pageSetup paperSize="9" scale="70" firstPageNumber="2" fitToHeight="0" orientation="portrait" r:id="rId1"/>
  <headerFooter>
    <oddFooter>&amp;C&amp;P of &amp;N&amp;R&amp;A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tint="0.79998168889431442"/>
    <pageSetUpPr fitToPage="1"/>
  </sheetPr>
  <dimension ref="A1:M586"/>
  <sheetViews>
    <sheetView view="pageBreakPreview" zoomScale="70" zoomScaleNormal="90" zoomScaleSheetLayoutView="70" workbookViewId="0">
      <selection activeCell="C15" sqref="C15"/>
    </sheetView>
  </sheetViews>
  <sheetFormatPr defaultRowHeight="12.5" x14ac:dyDescent="0.25"/>
  <cols>
    <col min="1" max="1" width="9.54296875" style="3" customWidth="1"/>
    <col min="2" max="2" width="10.7265625" style="85" customWidth="1"/>
    <col min="3" max="3" width="45.26953125" style="1628" customWidth="1"/>
    <col min="4" max="4" width="8.26953125" style="1748" customWidth="1"/>
    <col min="5" max="5" width="8.7265625" style="1749" customWidth="1"/>
    <col min="6" max="6" width="14" style="1629" customWidth="1"/>
    <col min="7" max="7" width="20.26953125" style="1629" customWidth="1"/>
    <col min="8" max="8" width="9.1796875" style="19"/>
    <col min="9" max="9" width="10.7265625" style="19" customWidth="1"/>
    <col min="10" max="256" width="9.1796875" style="19"/>
    <col min="257" max="257" width="9.54296875" style="19" customWidth="1"/>
    <col min="258" max="258" width="10.7265625" style="19" customWidth="1"/>
    <col min="259" max="259" width="45.26953125" style="19" customWidth="1"/>
    <col min="260" max="260" width="8.26953125" style="19" customWidth="1"/>
    <col min="261" max="261" width="8.7265625" style="19" customWidth="1"/>
    <col min="262" max="262" width="14" style="19" customWidth="1"/>
    <col min="263" max="263" width="20.26953125" style="19" customWidth="1"/>
    <col min="264" max="264" width="9.1796875" style="19"/>
    <col min="265" max="265" width="10.7265625" style="19" customWidth="1"/>
    <col min="266" max="512" width="9.1796875" style="19"/>
    <col min="513" max="513" width="9.54296875" style="19" customWidth="1"/>
    <col min="514" max="514" width="10.7265625" style="19" customWidth="1"/>
    <col min="515" max="515" width="45.26953125" style="19" customWidth="1"/>
    <col min="516" max="516" width="8.26953125" style="19" customWidth="1"/>
    <col min="517" max="517" width="8.7265625" style="19" customWidth="1"/>
    <col min="518" max="518" width="14" style="19" customWidth="1"/>
    <col min="519" max="519" width="20.26953125" style="19" customWidth="1"/>
    <col min="520" max="520" width="9.1796875" style="19"/>
    <col min="521" max="521" width="10.7265625" style="19" customWidth="1"/>
    <col min="522" max="768" width="9.1796875" style="19"/>
    <col min="769" max="769" width="9.54296875" style="19" customWidth="1"/>
    <col min="770" max="770" width="10.7265625" style="19" customWidth="1"/>
    <col min="771" max="771" width="45.26953125" style="19" customWidth="1"/>
    <col min="772" max="772" width="8.26953125" style="19" customWidth="1"/>
    <col min="773" max="773" width="8.7265625" style="19" customWidth="1"/>
    <col min="774" max="774" width="14" style="19" customWidth="1"/>
    <col min="775" max="775" width="20.26953125" style="19" customWidth="1"/>
    <col min="776" max="776" width="9.1796875" style="19"/>
    <col min="777" max="777" width="10.7265625" style="19" customWidth="1"/>
    <col min="778" max="1024" width="9.1796875" style="19"/>
    <col min="1025" max="1025" width="9.54296875" style="19" customWidth="1"/>
    <col min="1026" max="1026" width="10.7265625" style="19" customWidth="1"/>
    <col min="1027" max="1027" width="45.26953125" style="19" customWidth="1"/>
    <col min="1028" max="1028" width="8.26953125" style="19" customWidth="1"/>
    <col min="1029" max="1029" width="8.7265625" style="19" customWidth="1"/>
    <col min="1030" max="1030" width="14" style="19" customWidth="1"/>
    <col min="1031" max="1031" width="20.26953125" style="19" customWidth="1"/>
    <col min="1032" max="1032" width="9.1796875" style="19"/>
    <col min="1033" max="1033" width="10.7265625" style="19" customWidth="1"/>
    <col min="1034" max="1280" width="9.1796875" style="19"/>
    <col min="1281" max="1281" width="9.54296875" style="19" customWidth="1"/>
    <col min="1282" max="1282" width="10.7265625" style="19" customWidth="1"/>
    <col min="1283" max="1283" width="45.26953125" style="19" customWidth="1"/>
    <col min="1284" max="1284" width="8.26953125" style="19" customWidth="1"/>
    <col min="1285" max="1285" width="8.7265625" style="19" customWidth="1"/>
    <col min="1286" max="1286" width="14" style="19" customWidth="1"/>
    <col min="1287" max="1287" width="20.26953125" style="19" customWidth="1"/>
    <col min="1288" max="1288" width="9.1796875" style="19"/>
    <col min="1289" max="1289" width="10.7265625" style="19" customWidth="1"/>
    <col min="1290" max="1536" width="9.1796875" style="19"/>
    <col min="1537" max="1537" width="9.54296875" style="19" customWidth="1"/>
    <col min="1538" max="1538" width="10.7265625" style="19" customWidth="1"/>
    <col min="1539" max="1539" width="45.26953125" style="19" customWidth="1"/>
    <col min="1540" max="1540" width="8.26953125" style="19" customWidth="1"/>
    <col min="1541" max="1541" width="8.7265625" style="19" customWidth="1"/>
    <col min="1542" max="1542" width="14" style="19" customWidth="1"/>
    <col min="1543" max="1543" width="20.26953125" style="19" customWidth="1"/>
    <col min="1544" max="1544" width="9.1796875" style="19"/>
    <col min="1545" max="1545" width="10.7265625" style="19" customWidth="1"/>
    <col min="1546" max="1792" width="9.1796875" style="19"/>
    <col min="1793" max="1793" width="9.54296875" style="19" customWidth="1"/>
    <col min="1794" max="1794" width="10.7265625" style="19" customWidth="1"/>
    <col min="1795" max="1795" width="45.26953125" style="19" customWidth="1"/>
    <col min="1796" max="1796" width="8.26953125" style="19" customWidth="1"/>
    <col min="1797" max="1797" width="8.7265625" style="19" customWidth="1"/>
    <col min="1798" max="1798" width="14" style="19" customWidth="1"/>
    <col min="1799" max="1799" width="20.26953125" style="19" customWidth="1"/>
    <col min="1800" max="1800" width="9.1796875" style="19"/>
    <col min="1801" max="1801" width="10.7265625" style="19" customWidth="1"/>
    <col min="1802" max="2048" width="9.1796875" style="19"/>
    <col min="2049" max="2049" width="9.54296875" style="19" customWidth="1"/>
    <col min="2050" max="2050" width="10.7265625" style="19" customWidth="1"/>
    <col min="2051" max="2051" width="45.26953125" style="19" customWidth="1"/>
    <col min="2052" max="2052" width="8.26953125" style="19" customWidth="1"/>
    <col min="2053" max="2053" width="8.7265625" style="19" customWidth="1"/>
    <col min="2054" max="2054" width="14" style="19" customWidth="1"/>
    <col min="2055" max="2055" width="20.26953125" style="19" customWidth="1"/>
    <col min="2056" max="2056" width="9.1796875" style="19"/>
    <col min="2057" max="2057" width="10.7265625" style="19" customWidth="1"/>
    <col min="2058" max="2304" width="9.1796875" style="19"/>
    <col min="2305" max="2305" width="9.54296875" style="19" customWidth="1"/>
    <col min="2306" max="2306" width="10.7265625" style="19" customWidth="1"/>
    <col min="2307" max="2307" width="45.26953125" style="19" customWidth="1"/>
    <col min="2308" max="2308" width="8.26953125" style="19" customWidth="1"/>
    <col min="2309" max="2309" width="8.7265625" style="19" customWidth="1"/>
    <col min="2310" max="2310" width="14" style="19" customWidth="1"/>
    <col min="2311" max="2311" width="20.26953125" style="19" customWidth="1"/>
    <col min="2312" max="2312" width="9.1796875" style="19"/>
    <col min="2313" max="2313" width="10.7265625" style="19" customWidth="1"/>
    <col min="2314" max="2560" width="9.1796875" style="19"/>
    <col min="2561" max="2561" width="9.54296875" style="19" customWidth="1"/>
    <col min="2562" max="2562" width="10.7265625" style="19" customWidth="1"/>
    <col min="2563" max="2563" width="45.26953125" style="19" customWidth="1"/>
    <col min="2564" max="2564" width="8.26953125" style="19" customWidth="1"/>
    <col min="2565" max="2565" width="8.7265625" style="19" customWidth="1"/>
    <col min="2566" max="2566" width="14" style="19" customWidth="1"/>
    <col min="2567" max="2567" width="20.26953125" style="19" customWidth="1"/>
    <col min="2568" max="2568" width="9.1796875" style="19"/>
    <col min="2569" max="2569" width="10.7265625" style="19" customWidth="1"/>
    <col min="2570" max="2816" width="9.1796875" style="19"/>
    <col min="2817" max="2817" width="9.54296875" style="19" customWidth="1"/>
    <col min="2818" max="2818" width="10.7265625" style="19" customWidth="1"/>
    <col min="2819" max="2819" width="45.26953125" style="19" customWidth="1"/>
    <col min="2820" max="2820" width="8.26953125" style="19" customWidth="1"/>
    <col min="2821" max="2821" width="8.7265625" style="19" customWidth="1"/>
    <col min="2822" max="2822" width="14" style="19" customWidth="1"/>
    <col min="2823" max="2823" width="20.26953125" style="19" customWidth="1"/>
    <col min="2824" max="2824" width="9.1796875" style="19"/>
    <col min="2825" max="2825" width="10.7265625" style="19" customWidth="1"/>
    <col min="2826" max="3072" width="9.1796875" style="19"/>
    <col min="3073" max="3073" width="9.54296875" style="19" customWidth="1"/>
    <col min="3074" max="3074" width="10.7265625" style="19" customWidth="1"/>
    <col min="3075" max="3075" width="45.26953125" style="19" customWidth="1"/>
    <col min="3076" max="3076" width="8.26953125" style="19" customWidth="1"/>
    <col min="3077" max="3077" width="8.7265625" style="19" customWidth="1"/>
    <col min="3078" max="3078" width="14" style="19" customWidth="1"/>
    <col min="3079" max="3079" width="20.26953125" style="19" customWidth="1"/>
    <col min="3080" max="3080" width="9.1796875" style="19"/>
    <col min="3081" max="3081" width="10.7265625" style="19" customWidth="1"/>
    <col min="3082" max="3328" width="9.1796875" style="19"/>
    <col min="3329" max="3329" width="9.54296875" style="19" customWidth="1"/>
    <col min="3330" max="3330" width="10.7265625" style="19" customWidth="1"/>
    <col min="3331" max="3331" width="45.26953125" style="19" customWidth="1"/>
    <col min="3332" max="3332" width="8.26953125" style="19" customWidth="1"/>
    <col min="3333" max="3333" width="8.7265625" style="19" customWidth="1"/>
    <col min="3334" max="3334" width="14" style="19" customWidth="1"/>
    <col min="3335" max="3335" width="20.26953125" style="19" customWidth="1"/>
    <col min="3336" max="3336" width="9.1796875" style="19"/>
    <col min="3337" max="3337" width="10.7265625" style="19" customWidth="1"/>
    <col min="3338" max="3584" width="9.1796875" style="19"/>
    <col min="3585" max="3585" width="9.54296875" style="19" customWidth="1"/>
    <col min="3586" max="3586" width="10.7265625" style="19" customWidth="1"/>
    <col min="3587" max="3587" width="45.26953125" style="19" customWidth="1"/>
    <col min="3588" max="3588" width="8.26953125" style="19" customWidth="1"/>
    <col min="3589" max="3589" width="8.7265625" style="19" customWidth="1"/>
    <col min="3590" max="3590" width="14" style="19" customWidth="1"/>
    <col min="3591" max="3591" width="20.26953125" style="19" customWidth="1"/>
    <col min="3592" max="3592" width="9.1796875" style="19"/>
    <col min="3593" max="3593" width="10.7265625" style="19" customWidth="1"/>
    <col min="3594" max="3840" width="9.1796875" style="19"/>
    <col min="3841" max="3841" width="9.54296875" style="19" customWidth="1"/>
    <col min="3842" max="3842" width="10.7265625" style="19" customWidth="1"/>
    <col min="3843" max="3843" width="45.26953125" style="19" customWidth="1"/>
    <col min="3844" max="3844" width="8.26953125" style="19" customWidth="1"/>
    <col min="3845" max="3845" width="8.7265625" style="19" customWidth="1"/>
    <col min="3846" max="3846" width="14" style="19" customWidth="1"/>
    <col min="3847" max="3847" width="20.26953125" style="19" customWidth="1"/>
    <col min="3848" max="3848" width="9.1796875" style="19"/>
    <col min="3849" max="3849" width="10.7265625" style="19" customWidth="1"/>
    <col min="3850" max="4096" width="9.1796875" style="19"/>
    <col min="4097" max="4097" width="9.54296875" style="19" customWidth="1"/>
    <col min="4098" max="4098" width="10.7265625" style="19" customWidth="1"/>
    <col min="4099" max="4099" width="45.26953125" style="19" customWidth="1"/>
    <col min="4100" max="4100" width="8.26953125" style="19" customWidth="1"/>
    <col min="4101" max="4101" width="8.7265625" style="19" customWidth="1"/>
    <col min="4102" max="4102" width="14" style="19" customWidth="1"/>
    <col min="4103" max="4103" width="20.26953125" style="19" customWidth="1"/>
    <col min="4104" max="4104" width="9.1796875" style="19"/>
    <col min="4105" max="4105" width="10.7265625" style="19" customWidth="1"/>
    <col min="4106" max="4352" width="9.1796875" style="19"/>
    <col min="4353" max="4353" width="9.54296875" style="19" customWidth="1"/>
    <col min="4354" max="4354" width="10.7265625" style="19" customWidth="1"/>
    <col min="4355" max="4355" width="45.26953125" style="19" customWidth="1"/>
    <col min="4356" max="4356" width="8.26953125" style="19" customWidth="1"/>
    <col min="4357" max="4357" width="8.7265625" style="19" customWidth="1"/>
    <col min="4358" max="4358" width="14" style="19" customWidth="1"/>
    <col min="4359" max="4359" width="20.26953125" style="19" customWidth="1"/>
    <col min="4360" max="4360" width="9.1796875" style="19"/>
    <col min="4361" max="4361" width="10.7265625" style="19" customWidth="1"/>
    <col min="4362" max="4608" width="9.1796875" style="19"/>
    <col min="4609" max="4609" width="9.54296875" style="19" customWidth="1"/>
    <col min="4610" max="4610" width="10.7265625" style="19" customWidth="1"/>
    <col min="4611" max="4611" width="45.26953125" style="19" customWidth="1"/>
    <col min="4612" max="4612" width="8.26953125" style="19" customWidth="1"/>
    <col min="4613" max="4613" width="8.7265625" style="19" customWidth="1"/>
    <col min="4614" max="4614" width="14" style="19" customWidth="1"/>
    <col min="4615" max="4615" width="20.26953125" style="19" customWidth="1"/>
    <col min="4616" max="4616" width="9.1796875" style="19"/>
    <col min="4617" max="4617" width="10.7265625" style="19" customWidth="1"/>
    <col min="4618" max="4864" width="9.1796875" style="19"/>
    <col min="4865" max="4865" width="9.54296875" style="19" customWidth="1"/>
    <col min="4866" max="4866" width="10.7265625" style="19" customWidth="1"/>
    <col min="4867" max="4867" width="45.26953125" style="19" customWidth="1"/>
    <col min="4868" max="4868" width="8.26953125" style="19" customWidth="1"/>
    <col min="4869" max="4869" width="8.7265625" style="19" customWidth="1"/>
    <col min="4870" max="4870" width="14" style="19" customWidth="1"/>
    <col min="4871" max="4871" width="20.26953125" style="19" customWidth="1"/>
    <col min="4872" max="4872" width="9.1796875" style="19"/>
    <col min="4873" max="4873" width="10.7265625" style="19" customWidth="1"/>
    <col min="4874" max="5120" width="9.1796875" style="19"/>
    <col min="5121" max="5121" width="9.54296875" style="19" customWidth="1"/>
    <col min="5122" max="5122" width="10.7265625" style="19" customWidth="1"/>
    <col min="5123" max="5123" width="45.26953125" style="19" customWidth="1"/>
    <col min="5124" max="5124" width="8.26953125" style="19" customWidth="1"/>
    <col min="5125" max="5125" width="8.7265625" style="19" customWidth="1"/>
    <col min="5126" max="5126" width="14" style="19" customWidth="1"/>
    <col min="5127" max="5127" width="20.26953125" style="19" customWidth="1"/>
    <col min="5128" max="5128" width="9.1796875" style="19"/>
    <col min="5129" max="5129" width="10.7265625" style="19" customWidth="1"/>
    <col min="5130" max="5376" width="9.1796875" style="19"/>
    <col min="5377" max="5377" width="9.54296875" style="19" customWidth="1"/>
    <col min="5378" max="5378" width="10.7265625" style="19" customWidth="1"/>
    <col min="5379" max="5379" width="45.26953125" style="19" customWidth="1"/>
    <col min="5380" max="5380" width="8.26953125" style="19" customWidth="1"/>
    <col min="5381" max="5381" width="8.7265625" style="19" customWidth="1"/>
    <col min="5382" max="5382" width="14" style="19" customWidth="1"/>
    <col min="5383" max="5383" width="20.26953125" style="19" customWidth="1"/>
    <col min="5384" max="5384" width="9.1796875" style="19"/>
    <col min="5385" max="5385" width="10.7265625" style="19" customWidth="1"/>
    <col min="5386" max="5632" width="9.1796875" style="19"/>
    <col min="5633" max="5633" width="9.54296875" style="19" customWidth="1"/>
    <col min="5634" max="5634" width="10.7265625" style="19" customWidth="1"/>
    <col min="5635" max="5635" width="45.26953125" style="19" customWidth="1"/>
    <col min="5636" max="5636" width="8.26953125" style="19" customWidth="1"/>
    <col min="5637" max="5637" width="8.7265625" style="19" customWidth="1"/>
    <col min="5638" max="5638" width="14" style="19" customWidth="1"/>
    <col min="5639" max="5639" width="20.26953125" style="19" customWidth="1"/>
    <col min="5640" max="5640" width="9.1796875" style="19"/>
    <col min="5641" max="5641" width="10.7265625" style="19" customWidth="1"/>
    <col min="5642" max="5888" width="9.1796875" style="19"/>
    <col min="5889" max="5889" width="9.54296875" style="19" customWidth="1"/>
    <col min="5890" max="5890" width="10.7265625" style="19" customWidth="1"/>
    <col min="5891" max="5891" width="45.26953125" style="19" customWidth="1"/>
    <col min="5892" max="5892" width="8.26953125" style="19" customWidth="1"/>
    <col min="5893" max="5893" width="8.7265625" style="19" customWidth="1"/>
    <col min="5894" max="5894" width="14" style="19" customWidth="1"/>
    <col min="5895" max="5895" width="20.26953125" style="19" customWidth="1"/>
    <col min="5896" max="5896" width="9.1796875" style="19"/>
    <col min="5897" max="5897" width="10.7265625" style="19" customWidth="1"/>
    <col min="5898" max="6144" width="9.1796875" style="19"/>
    <col min="6145" max="6145" width="9.54296875" style="19" customWidth="1"/>
    <col min="6146" max="6146" width="10.7265625" style="19" customWidth="1"/>
    <col min="6147" max="6147" width="45.26953125" style="19" customWidth="1"/>
    <col min="6148" max="6148" width="8.26953125" style="19" customWidth="1"/>
    <col min="6149" max="6149" width="8.7265625" style="19" customWidth="1"/>
    <col min="6150" max="6150" width="14" style="19" customWidth="1"/>
    <col min="6151" max="6151" width="20.26953125" style="19" customWidth="1"/>
    <col min="6152" max="6152" width="9.1796875" style="19"/>
    <col min="6153" max="6153" width="10.7265625" style="19" customWidth="1"/>
    <col min="6154" max="6400" width="9.1796875" style="19"/>
    <col min="6401" max="6401" width="9.54296875" style="19" customWidth="1"/>
    <col min="6402" max="6402" width="10.7265625" style="19" customWidth="1"/>
    <col min="6403" max="6403" width="45.26953125" style="19" customWidth="1"/>
    <col min="6404" max="6404" width="8.26953125" style="19" customWidth="1"/>
    <col min="6405" max="6405" width="8.7265625" style="19" customWidth="1"/>
    <col min="6406" max="6406" width="14" style="19" customWidth="1"/>
    <col min="6407" max="6407" width="20.26953125" style="19" customWidth="1"/>
    <col min="6408" max="6408" width="9.1796875" style="19"/>
    <col min="6409" max="6409" width="10.7265625" style="19" customWidth="1"/>
    <col min="6410" max="6656" width="9.1796875" style="19"/>
    <col min="6657" max="6657" width="9.54296875" style="19" customWidth="1"/>
    <col min="6658" max="6658" width="10.7265625" style="19" customWidth="1"/>
    <col min="6659" max="6659" width="45.26953125" style="19" customWidth="1"/>
    <col min="6660" max="6660" width="8.26953125" style="19" customWidth="1"/>
    <col min="6661" max="6661" width="8.7265625" style="19" customWidth="1"/>
    <col min="6662" max="6662" width="14" style="19" customWidth="1"/>
    <col min="6663" max="6663" width="20.26953125" style="19" customWidth="1"/>
    <col min="6664" max="6664" width="9.1796875" style="19"/>
    <col min="6665" max="6665" width="10.7265625" style="19" customWidth="1"/>
    <col min="6666" max="6912" width="9.1796875" style="19"/>
    <col min="6913" max="6913" width="9.54296875" style="19" customWidth="1"/>
    <col min="6914" max="6914" width="10.7265625" style="19" customWidth="1"/>
    <col min="6915" max="6915" width="45.26953125" style="19" customWidth="1"/>
    <col min="6916" max="6916" width="8.26953125" style="19" customWidth="1"/>
    <col min="6917" max="6917" width="8.7265625" style="19" customWidth="1"/>
    <col min="6918" max="6918" width="14" style="19" customWidth="1"/>
    <col min="6919" max="6919" width="20.26953125" style="19" customWidth="1"/>
    <col min="6920" max="6920" width="9.1796875" style="19"/>
    <col min="6921" max="6921" width="10.7265625" style="19" customWidth="1"/>
    <col min="6922" max="7168" width="9.1796875" style="19"/>
    <col min="7169" max="7169" width="9.54296875" style="19" customWidth="1"/>
    <col min="7170" max="7170" width="10.7265625" style="19" customWidth="1"/>
    <col min="7171" max="7171" width="45.26953125" style="19" customWidth="1"/>
    <col min="7172" max="7172" width="8.26953125" style="19" customWidth="1"/>
    <col min="7173" max="7173" width="8.7265625" style="19" customWidth="1"/>
    <col min="7174" max="7174" width="14" style="19" customWidth="1"/>
    <col min="7175" max="7175" width="20.26953125" style="19" customWidth="1"/>
    <col min="7176" max="7176" width="9.1796875" style="19"/>
    <col min="7177" max="7177" width="10.7265625" style="19" customWidth="1"/>
    <col min="7178" max="7424" width="9.1796875" style="19"/>
    <col min="7425" max="7425" width="9.54296875" style="19" customWidth="1"/>
    <col min="7426" max="7426" width="10.7265625" style="19" customWidth="1"/>
    <col min="7427" max="7427" width="45.26953125" style="19" customWidth="1"/>
    <col min="7428" max="7428" width="8.26953125" style="19" customWidth="1"/>
    <col min="7429" max="7429" width="8.7265625" style="19" customWidth="1"/>
    <col min="7430" max="7430" width="14" style="19" customWidth="1"/>
    <col min="7431" max="7431" width="20.26953125" style="19" customWidth="1"/>
    <col min="7432" max="7432" width="9.1796875" style="19"/>
    <col min="7433" max="7433" width="10.7265625" style="19" customWidth="1"/>
    <col min="7434" max="7680" width="9.1796875" style="19"/>
    <col min="7681" max="7681" width="9.54296875" style="19" customWidth="1"/>
    <col min="7682" max="7682" width="10.7265625" style="19" customWidth="1"/>
    <col min="7683" max="7683" width="45.26953125" style="19" customWidth="1"/>
    <col min="7684" max="7684" width="8.26953125" style="19" customWidth="1"/>
    <col min="7685" max="7685" width="8.7265625" style="19" customWidth="1"/>
    <col min="7686" max="7686" width="14" style="19" customWidth="1"/>
    <col min="7687" max="7687" width="20.26953125" style="19" customWidth="1"/>
    <col min="7688" max="7688" width="9.1796875" style="19"/>
    <col min="7689" max="7689" width="10.7265625" style="19" customWidth="1"/>
    <col min="7690" max="7936" width="9.1796875" style="19"/>
    <col min="7937" max="7937" width="9.54296875" style="19" customWidth="1"/>
    <col min="7938" max="7938" width="10.7265625" style="19" customWidth="1"/>
    <col min="7939" max="7939" width="45.26953125" style="19" customWidth="1"/>
    <col min="7940" max="7940" width="8.26953125" style="19" customWidth="1"/>
    <col min="7941" max="7941" width="8.7265625" style="19" customWidth="1"/>
    <col min="7942" max="7942" width="14" style="19" customWidth="1"/>
    <col min="7943" max="7943" width="20.26953125" style="19" customWidth="1"/>
    <col min="7944" max="7944" width="9.1796875" style="19"/>
    <col min="7945" max="7945" width="10.7265625" style="19" customWidth="1"/>
    <col min="7946" max="8192" width="9.1796875" style="19"/>
    <col min="8193" max="8193" width="9.54296875" style="19" customWidth="1"/>
    <col min="8194" max="8194" width="10.7265625" style="19" customWidth="1"/>
    <col min="8195" max="8195" width="45.26953125" style="19" customWidth="1"/>
    <col min="8196" max="8196" width="8.26953125" style="19" customWidth="1"/>
    <col min="8197" max="8197" width="8.7265625" style="19" customWidth="1"/>
    <col min="8198" max="8198" width="14" style="19" customWidth="1"/>
    <col min="8199" max="8199" width="20.26953125" style="19" customWidth="1"/>
    <col min="8200" max="8200" width="9.1796875" style="19"/>
    <col min="8201" max="8201" width="10.7265625" style="19" customWidth="1"/>
    <col min="8202" max="8448" width="9.1796875" style="19"/>
    <col min="8449" max="8449" width="9.54296875" style="19" customWidth="1"/>
    <col min="8450" max="8450" width="10.7265625" style="19" customWidth="1"/>
    <col min="8451" max="8451" width="45.26953125" style="19" customWidth="1"/>
    <col min="8452" max="8452" width="8.26953125" style="19" customWidth="1"/>
    <col min="8453" max="8453" width="8.7265625" style="19" customWidth="1"/>
    <col min="8454" max="8454" width="14" style="19" customWidth="1"/>
    <col min="8455" max="8455" width="20.26953125" style="19" customWidth="1"/>
    <col min="8456" max="8456" width="9.1796875" style="19"/>
    <col min="8457" max="8457" width="10.7265625" style="19" customWidth="1"/>
    <col min="8458" max="8704" width="9.1796875" style="19"/>
    <col min="8705" max="8705" width="9.54296875" style="19" customWidth="1"/>
    <col min="8706" max="8706" width="10.7265625" style="19" customWidth="1"/>
    <col min="8707" max="8707" width="45.26953125" style="19" customWidth="1"/>
    <col min="8708" max="8708" width="8.26953125" style="19" customWidth="1"/>
    <col min="8709" max="8709" width="8.7265625" style="19" customWidth="1"/>
    <col min="8710" max="8710" width="14" style="19" customWidth="1"/>
    <col min="8711" max="8711" width="20.26953125" style="19" customWidth="1"/>
    <col min="8712" max="8712" width="9.1796875" style="19"/>
    <col min="8713" max="8713" width="10.7265625" style="19" customWidth="1"/>
    <col min="8714" max="8960" width="9.1796875" style="19"/>
    <col min="8961" max="8961" width="9.54296875" style="19" customWidth="1"/>
    <col min="8962" max="8962" width="10.7265625" style="19" customWidth="1"/>
    <col min="8963" max="8963" width="45.26953125" style="19" customWidth="1"/>
    <col min="8964" max="8964" width="8.26953125" style="19" customWidth="1"/>
    <col min="8965" max="8965" width="8.7265625" style="19" customWidth="1"/>
    <col min="8966" max="8966" width="14" style="19" customWidth="1"/>
    <col min="8967" max="8967" width="20.26953125" style="19" customWidth="1"/>
    <col min="8968" max="8968" width="9.1796875" style="19"/>
    <col min="8969" max="8969" width="10.7265625" style="19" customWidth="1"/>
    <col min="8970" max="9216" width="9.1796875" style="19"/>
    <col min="9217" max="9217" width="9.54296875" style="19" customWidth="1"/>
    <col min="9218" max="9218" width="10.7265625" style="19" customWidth="1"/>
    <col min="9219" max="9219" width="45.26953125" style="19" customWidth="1"/>
    <col min="9220" max="9220" width="8.26953125" style="19" customWidth="1"/>
    <col min="9221" max="9221" width="8.7265625" style="19" customWidth="1"/>
    <col min="9222" max="9222" width="14" style="19" customWidth="1"/>
    <col min="9223" max="9223" width="20.26953125" style="19" customWidth="1"/>
    <col min="9224" max="9224" width="9.1796875" style="19"/>
    <col min="9225" max="9225" width="10.7265625" style="19" customWidth="1"/>
    <col min="9226" max="9472" width="9.1796875" style="19"/>
    <col min="9473" max="9473" width="9.54296875" style="19" customWidth="1"/>
    <col min="9474" max="9474" width="10.7265625" style="19" customWidth="1"/>
    <col min="9475" max="9475" width="45.26953125" style="19" customWidth="1"/>
    <col min="9476" max="9476" width="8.26953125" style="19" customWidth="1"/>
    <col min="9477" max="9477" width="8.7265625" style="19" customWidth="1"/>
    <col min="9478" max="9478" width="14" style="19" customWidth="1"/>
    <col min="9479" max="9479" width="20.26953125" style="19" customWidth="1"/>
    <col min="9480" max="9480" width="9.1796875" style="19"/>
    <col min="9481" max="9481" width="10.7265625" style="19" customWidth="1"/>
    <col min="9482" max="9728" width="9.1796875" style="19"/>
    <col min="9729" max="9729" width="9.54296875" style="19" customWidth="1"/>
    <col min="9730" max="9730" width="10.7265625" style="19" customWidth="1"/>
    <col min="9731" max="9731" width="45.26953125" style="19" customWidth="1"/>
    <col min="9732" max="9732" width="8.26953125" style="19" customWidth="1"/>
    <col min="9733" max="9733" width="8.7265625" style="19" customWidth="1"/>
    <col min="9734" max="9734" width="14" style="19" customWidth="1"/>
    <col min="9735" max="9735" width="20.26953125" style="19" customWidth="1"/>
    <col min="9736" max="9736" width="9.1796875" style="19"/>
    <col min="9737" max="9737" width="10.7265625" style="19" customWidth="1"/>
    <col min="9738" max="9984" width="9.1796875" style="19"/>
    <col min="9985" max="9985" width="9.54296875" style="19" customWidth="1"/>
    <col min="9986" max="9986" width="10.7265625" style="19" customWidth="1"/>
    <col min="9987" max="9987" width="45.26953125" style="19" customWidth="1"/>
    <col min="9988" max="9988" width="8.26953125" style="19" customWidth="1"/>
    <col min="9989" max="9989" width="8.7265625" style="19" customWidth="1"/>
    <col min="9990" max="9990" width="14" style="19" customWidth="1"/>
    <col min="9991" max="9991" width="20.26953125" style="19" customWidth="1"/>
    <col min="9992" max="9992" width="9.1796875" style="19"/>
    <col min="9993" max="9993" width="10.7265625" style="19" customWidth="1"/>
    <col min="9994" max="10240" width="9.1796875" style="19"/>
    <col min="10241" max="10241" width="9.54296875" style="19" customWidth="1"/>
    <col min="10242" max="10242" width="10.7265625" style="19" customWidth="1"/>
    <col min="10243" max="10243" width="45.26953125" style="19" customWidth="1"/>
    <col min="10244" max="10244" width="8.26953125" style="19" customWidth="1"/>
    <col min="10245" max="10245" width="8.7265625" style="19" customWidth="1"/>
    <col min="10246" max="10246" width="14" style="19" customWidth="1"/>
    <col min="10247" max="10247" width="20.26953125" style="19" customWidth="1"/>
    <col min="10248" max="10248" width="9.1796875" style="19"/>
    <col min="10249" max="10249" width="10.7265625" style="19" customWidth="1"/>
    <col min="10250" max="10496" width="9.1796875" style="19"/>
    <col min="10497" max="10497" width="9.54296875" style="19" customWidth="1"/>
    <col min="10498" max="10498" width="10.7265625" style="19" customWidth="1"/>
    <col min="10499" max="10499" width="45.26953125" style="19" customWidth="1"/>
    <col min="10500" max="10500" width="8.26953125" style="19" customWidth="1"/>
    <col min="10501" max="10501" width="8.7265625" style="19" customWidth="1"/>
    <col min="10502" max="10502" width="14" style="19" customWidth="1"/>
    <col min="10503" max="10503" width="20.26953125" style="19" customWidth="1"/>
    <col min="10504" max="10504" width="9.1796875" style="19"/>
    <col min="10505" max="10505" width="10.7265625" style="19" customWidth="1"/>
    <col min="10506" max="10752" width="9.1796875" style="19"/>
    <col min="10753" max="10753" width="9.54296875" style="19" customWidth="1"/>
    <col min="10754" max="10754" width="10.7265625" style="19" customWidth="1"/>
    <col min="10755" max="10755" width="45.26953125" style="19" customWidth="1"/>
    <col min="10756" max="10756" width="8.26953125" style="19" customWidth="1"/>
    <col min="10757" max="10757" width="8.7265625" style="19" customWidth="1"/>
    <col min="10758" max="10758" width="14" style="19" customWidth="1"/>
    <col min="10759" max="10759" width="20.26953125" style="19" customWidth="1"/>
    <col min="10760" max="10760" width="9.1796875" style="19"/>
    <col min="10761" max="10761" width="10.7265625" style="19" customWidth="1"/>
    <col min="10762" max="11008" width="9.1796875" style="19"/>
    <col min="11009" max="11009" width="9.54296875" style="19" customWidth="1"/>
    <col min="11010" max="11010" width="10.7265625" style="19" customWidth="1"/>
    <col min="11011" max="11011" width="45.26953125" style="19" customWidth="1"/>
    <col min="11012" max="11012" width="8.26953125" style="19" customWidth="1"/>
    <col min="11013" max="11013" width="8.7265625" style="19" customWidth="1"/>
    <col min="11014" max="11014" width="14" style="19" customWidth="1"/>
    <col min="11015" max="11015" width="20.26953125" style="19" customWidth="1"/>
    <col min="11016" max="11016" width="9.1796875" style="19"/>
    <col min="11017" max="11017" width="10.7265625" style="19" customWidth="1"/>
    <col min="11018" max="11264" width="9.1796875" style="19"/>
    <col min="11265" max="11265" width="9.54296875" style="19" customWidth="1"/>
    <col min="11266" max="11266" width="10.7265625" style="19" customWidth="1"/>
    <col min="11267" max="11267" width="45.26953125" style="19" customWidth="1"/>
    <col min="11268" max="11268" width="8.26953125" style="19" customWidth="1"/>
    <col min="11269" max="11269" width="8.7265625" style="19" customWidth="1"/>
    <col min="11270" max="11270" width="14" style="19" customWidth="1"/>
    <col min="11271" max="11271" width="20.26953125" style="19" customWidth="1"/>
    <col min="11272" max="11272" width="9.1796875" style="19"/>
    <col min="11273" max="11273" width="10.7265625" style="19" customWidth="1"/>
    <col min="11274" max="11520" width="9.1796875" style="19"/>
    <col min="11521" max="11521" width="9.54296875" style="19" customWidth="1"/>
    <col min="11522" max="11522" width="10.7265625" style="19" customWidth="1"/>
    <col min="11523" max="11523" width="45.26953125" style="19" customWidth="1"/>
    <col min="11524" max="11524" width="8.26953125" style="19" customWidth="1"/>
    <col min="11525" max="11525" width="8.7265625" style="19" customWidth="1"/>
    <col min="11526" max="11526" width="14" style="19" customWidth="1"/>
    <col min="11527" max="11527" width="20.26953125" style="19" customWidth="1"/>
    <col min="11528" max="11528" width="9.1796875" style="19"/>
    <col min="11529" max="11529" width="10.7265625" style="19" customWidth="1"/>
    <col min="11530" max="11776" width="9.1796875" style="19"/>
    <col min="11777" max="11777" width="9.54296875" style="19" customWidth="1"/>
    <col min="11778" max="11778" width="10.7265625" style="19" customWidth="1"/>
    <col min="11779" max="11779" width="45.26953125" style="19" customWidth="1"/>
    <col min="11780" max="11780" width="8.26953125" style="19" customWidth="1"/>
    <col min="11781" max="11781" width="8.7265625" style="19" customWidth="1"/>
    <col min="11782" max="11782" width="14" style="19" customWidth="1"/>
    <col min="11783" max="11783" width="20.26953125" style="19" customWidth="1"/>
    <col min="11784" max="11784" width="9.1796875" style="19"/>
    <col min="11785" max="11785" width="10.7265625" style="19" customWidth="1"/>
    <col min="11786" max="12032" width="9.1796875" style="19"/>
    <col min="12033" max="12033" width="9.54296875" style="19" customWidth="1"/>
    <col min="12034" max="12034" width="10.7265625" style="19" customWidth="1"/>
    <col min="12035" max="12035" width="45.26953125" style="19" customWidth="1"/>
    <col min="12036" max="12036" width="8.26953125" style="19" customWidth="1"/>
    <col min="12037" max="12037" width="8.7265625" style="19" customWidth="1"/>
    <col min="12038" max="12038" width="14" style="19" customWidth="1"/>
    <col min="12039" max="12039" width="20.26953125" style="19" customWidth="1"/>
    <col min="12040" max="12040" width="9.1796875" style="19"/>
    <col min="12041" max="12041" width="10.7265625" style="19" customWidth="1"/>
    <col min="12042" max="12288" width="9.1796875" style="19"/>
    <col min="12289" max="12289" width="9.54296875" style="19" customWidth="1"/>
    <col min="12290" max="12290" width="10.7265625" style="19" customWidth="1"/>
    <col min="12291" max="12291" width="45.26953125" style="19" customWidth="1"/>
    <col min="12292" max="12292" width="8.26953125" style="19" customWidth="1"/>
    <col min="12293" max="12293" width="8.7265625" style="19" customWidth="1"/>
    <col min="12294" max="12294" width="14" style="19" customWidth="1"/>
    <col min="12295" max="12295" width="20.26953125" style="19" customWidth="1"/>
    <col min="12296" max="12296" width="9.1796875" style="19"/>
    <col min="12297" max="12297" width="10.7265625" style="19" customWidth="1"/>
    <col min="12298" max="12544" width="9.1796875" style="19"/>
    <col min="12545" max="12545" width="9.54296875" style="19" customWidth="1"/>
    <col min="12546" max="12546" width="10.7265625" style="19" customWidth="1"/>
    <col min="12547" max="12547" width="45.26953125" style="19" customWidth="1"/>
    <col min="12548" max="12548" width="8.26953125" style="19" customWidth="1"/>
    <col min="12549" max="12549" width="8.7265625" style="19" customWidth="1"/>
    <col min="12550" max="12550" width="14" style="19" customWidth="1"/>
    <col min="12551" max="12551" width="20.26953125" style="19" customWidth="1"/>
    <col min="12552" max="12552" width="9.1796875" style="19"/>
    <col min="12553" max="12553" width="10.7265625" style="19" customWidth="1"/>
    <col min="12554" max="12800" width="9.1796875" style="19"/>
    <col min="12801" max="12801" width="9.54296875" style="19" customWidth="1"/>
    <col min="12802" max="12802" width="10.7265625" style="19" customWidth="1"/>
    <col min="12803" max="12803" width="45.26953125" style="19" customWidth="1"/>
    <col min="12804" max="12804" width="8.26953125" style="19" customWidth="1"/>
    <col min="12805" max="12805" width="8.7265625" style="19" customWidth="1"/>
    <col min="12806" max="12806" width="14" style="19" customWidth="1"/>
    <col min="12807" max="12807" width="20.26953125" style="19" customWidth="1"/>
    <col min="12808" max="12808" width="9.1796875" style="19"/>
    <col min="12809" max="12809" width="10.7265625" style="19" customWidth="1"/>
    <col min="12810" max="13056" width="9.1796875" style="19"/>
    <col min="13057" max="13057" width="9.54296875" style="19" customWidth="1"/>
    <col min="13058" max="13058" width="10.7265625" style="19" customWidth="1"/>
    <col min="13059" max="13059" width="45.26953125" style="19" customWidth="1"/>
    <col min="13060" max="13060" width="8.26953125" style="19" customWidth="1"/>
    <col min="13061" max="13061" width="8.7265625" style="19" customWidth="1"/>
    <col min="13062" max="13062" width="14" style="19" customWidth="1"/>
    <col min="13063" max="13063" width="20.26953125" style="19" customWidth="1"/>
    <col min="13064" max="13064" width="9.1796875" style="19"/>
    <col min="13065" max="13065" width="10.7265625" style="19" customWidth="1"/>
    <col min="13066" max="13312" width="9.1796875" style="19"/>
    <col min="13313" max="13313" width="9.54296875" style="19" customWidth="1"/>
    <col min="13314" max="13314" width="10.7265625" style="19" customWidth="1"/>
    <col min="13315" max="13315" width="45.26953125" style="19" customWidth="1"/>
    <col min="13316" max="13316" width="8.26953125" style="19" customWidth="1"/>
    <col min="13317" max="13317" width="8.7265625" style="19" customWidth="1"/>
    <col min="13318" max="13318" width="14" style="19" customWidth="1"/>
    <col min="13319" max="13319" width="20.26953125" style="19" customWidth="1"/>
    <col min="13320" max="13320" width="9.1796875" style="19"/>
    <col min="13321" max="13321" width="10.7265625" style="19" customWidth="1"/>
    <col min="13322" max="13568" width="9.1796875" style="19"/>
    <col min="13569" max="13569" width="9.54296875" style="19" customWidth="1"/>
    <col min="13570" max="13570" width="10.7265625" style="19" customWidth="1"/>
    <col min="13571" max="13571" width="45.26953125" style="19" customWidth="1"/>
    <col min="13572" max="13572" width="8.26953125" style="19" customWidth="1"/>
    <col min="13573" max="13573" width="8.7265625" style="19" customWidth="1"/>
    <col min="13574" max="13574" width="14" style="19" customWidth="1"/>
    <col min="13575" max="13575" width="20.26953125" style="19" customWidth="1"/>
    <col min="13576" max="13576" width="9.1796875" style="19"/>
    <col min="13577" max="13577" width="10.7265625" style="19" customWidth="1"/>
    <col min="13578" max="13824" width="9.1796875" style="19"/>
    <col min="13825" max="13825" width="9.54296875" style="19" customWidth="1"/>
    <col min="13826" max="13826" width="10.7265625" style="19" customWidth="1"/>
    <col min="13827" max="13827" width="45.26953125" style="19" customWidth="1"/>
    <col min="13828" max="13828" width="8.26953125" style="19" customWidth="1"/>
    <col min="13829" max="13829" width="8.7265625" style="19" customWidth="1"/>
    <col min="13830" max="13830" width="14" style="19" customWidth="1"/>
    <col min="13831" max="13831" width="20.26953125" style="19" customWidth="1"/>
    <col min="13832" max="13832" width="9.1796875" style="19"/>
    <col min="13833" max="13833" width="10.7265625" style="19" customWidth="1"/>
    <col min="13834" max="14080" width="9.1796875" style="19"/>
    <col min="14081" max="14081" width="9.54296875" style="19" customWidth="1"/>
    <col min="14082" max="14082" width="10.7265625" style="19" customWidth="1"/>
    <col min="14083" max="14083" width="45.26953125" style="19" customWidth="1"/>
    <col min="14084" max="14084" width="8.26953125" style="19" customWidth="1"/>
    <col min="14085" max="14085" width="8.7265625" style="19" customWidth="1"/>
    <col min="14086" max="14086" width="14" style="19" customWidth="1"/>
    <col min="14087" max="14087" width="20.26953125" style="19" customWidth="1"/>
    <col min="14088" max="14088" width="9.1796875" style="19"/>
    <col min="14089" max="14089" width="10.7265625" style="19" customWidth="1"/>
    <col min="14090" max="14336" width="9.1796875" style="19"/>
    <col min="14337" max="14337" width="9.54296875" style="19" customWidth="1"/>
    <col min="14338" max="14338" width="10.7265625" style="19" customWidth="1"/>
    <col min="14339" max="14339" width="45.26953125" style="19" customWidth="1"/>
    <col min="14340" max="14340" width="8.26953125" style="19" customWidth="1"/>
    <col min="14341" max="14341" width="8.7265625" style="19" customWidth="1"/>
    <col min="14342" max="14342" width="14" style="19" customWidth="1"/>
    <col min="14343" max="14343" width="20.26953125" style="19" customWidth="1"/>
    <col min="14344" max="14344" width="9.1796875" style="19"/>
    <col min="14345" max="14345" width="10.7265625" style="19" customWidth="1"/>
    <col min="14346" max="14592" width="9.1796875" style="19"/>
    <col min="14593" max="14593" width="9.54296875" style="19" customWidth="1"/>
    <col min="14594" max="14594" width="10.7265625" style="19" customWidth="1"/>
    <col min="14595" max="14595" width="45.26953125" style="19" customWidth="1"/>
    <col min="14596" max="14596" width="8.26953125" style="19" customWidth="1"/>
    <col min="14597" max="14597" width="8.7265625" style="19" customWidth="1"/>
    <col min="14598" max="14598" width="14" style="19" customWidth="1"/>
    <col min="14599" max="14599" width="20.26953125" style="19" customWidth="1"/>
    <col min="14600" max="14600" width="9.1796875" style="19"/>
    <col min="14601" max="14601" width="10.7265625" style="19" customWidth="1"/>
    <col min="14602" max="14848" width="9.1796875" style="19"/>
    <col min="14849" max="14849" width="9.54296875" style="19" customWidth="1"/>
    <col min="14850" max="14850" width="10.7265625" style="19" customWidth="1"/>
    <col min="14851" max="14851" width="45.26953125" style="19" customWidth="1"/>
    <col min="14852" max="14852" width="8.26953125" style="19" customWidth="1"/>
    <col min="14853" max="14853" width="8.7265625" style="19" customWidth="1"/>
    <col min="14854" max="14854" width="14" style="19" customWidth="1"/>
    <col min="14855" max="14855" width="20.26953125" style="19" customWidth="1"/>
    <col min="14856" max="14856" width="9.1796875" style="19"/>
    <col min="14857" max="14857" width="10.7265625" style="19" customWidth="1"/>
    <col min="14858" max="15104" width="9.1796875" style="19"/>
    <col min="15105" max="15105" width="9.54296875" style="19" customWidth="1"/>
    <col min="15106" max="15106" width="10.7265625" style="19" customWidth="1"/>
    <col min="15107" max="15107" width="45.26953125" style="19" customWidth="1"/>
    <col min="15108" max="15108" width="8.26953125" style="19" customWidth="1"/>
    <col min="15109" max="15109" width="8.7265625" style="19" customWidth="1"/>
    <col min="15110" max="15110" width="14" style="19" customWidth="1"/>
    <col min="15111" max="15111" width="20.26953125" style="19" customWidth="1"/>
    <col min="15112" max="15112" width="9.1796875" style="19"/>
    <col min="15113" max="15113" width="10.7265625" style="19" customWidth="1"/>
    <col min="15114" max="15360" width="9.1796875" style="19"/>
    <col min="15361" max="15361" width="9.54296875" style="19" customWidth="1"/>
    <col min="15362" max="15362" width="10.7265625" style="19" customWidth="1"/>
    <col min="15363" max="15363" width="45.26953125" style="19" customWidth="1"/>
    <col min="15364" max="15364" width="8.26953125" style="19" customWidth="1"/>
    <col min="15365" max="15365" width="8.7265625" style="19" customWidth="1"/>
    <col min="15366" max="15366" width="14" style="19" customWidth="1"/>
    <col min="15367" max="15367" width="20.26953125" style="19" customWidth="1"/>
    <col min="15368" max="15368" width="9.1796875" style="19"/>
    <col min="15369" max="15369" width="10.7265625" style="19" customWidth="1"/>
    <col min="15370" max="15616" width="9.1796875" style="19"/>
    <col min="15617" max="15617" width="9.54296875" style="19" customWidth="1"/>
    <col min="15618" max="15618" width="10.7265625" style="19" customWidth="1"/>
    <col min="15619" max="15619" width="45.26953125" style="19" customWidth="1"/>
    <col min="15620" max="15620" width="8.26953125" style="19" customWidth="1"/>
    <col min="15621" max="15621" width="8.7265625" style="19" customWidth="1"/>
    <col min="15622" max="15622" width="14" style="19" customWidth="1"/>
    <col min="15623" max="15623" width="20.26953125" style="19" customWidth="1"/>
    <col min="15624" max="15624" width="9.1796875" style="19"/>
    <col min="15625" max="15625" width="10.7265625" style="19" customWidth="1"/>
    <col min="15626" max="15872" width="9.1796875" style="19"/>
    <col min="15873" max="15873" width="9.54296875" style="19" customWidth="1"/>
    <col min="15874" max="15874" width="10.7265625" style="19" customWidth="1"/>
    <col min="15875" max="15875" width="45.26953125" style="19" customWidth="1"/>
    <col min="15876" max="15876" width="8.26953125" style="19" customWidth="1"/>
    <col min="15877" max="15877" width="8.7265625" style="19" customWidth="1"/>
    <col min="15878" max="15878" width="14" style="19" customWidth="1"/>
    <col min="15879" max="15879" width="20.26953125" style="19" customWidth="1"/>
    <col min="15880" max="15880" width="9.1796875" style="19"/>
    <col min="15881" max="15881" width="10.7265625" style="19" customWidth="1"/>
    <col min="15882" max="16128" width="9.1796875" style="19"/>
    <col min="16129" max="16129" width="9.54296875" style="19" customWidth="1"/>
    <col min="16130" max="16130" width="10.7265625" style="19" customWidth="1"/>
    <col min="16131" max="16131" width="45.26953125" style="19" customWidth="1"/>
    <col min="16132" max="16132" width="8.26953125" style="19" customWidth="1"/>
    <col min="16133" max="16133" width="8.7265625" style="19" customWidth="1"/>
    <col min="16134" max="16134" width="14" style="19" customWidth="1"/>
    <col min="16135" max="16135" width="20.26953125" style="19" customWidth="1"/>
    <col min="16136" max="16136" width="9.1796875" style="19"/>
    <col min="16137" max="16137" width="10.7265625" style="19" customWidth="1"/>
    <col min="16138" max="16384" width="9.1796875" style="19"/>
  </cols>
  <sheetData>
    <row r="1" spans="1:13" ht="12.75" customHeight="1" x14ac:dyDescent="0.25">
      <c r="A1" s="16"/>
      <c r="B1" s="17"/>
      <c r="C1" s="5"/>
      <c r="D1" s="1630"/>
      <c r="E1" s="1631"/>
      <c r="F1" s="1540"/>
      <c r="G1" s="1541" t="str">
        <f>'Sch 1 WP 3B P&amp;Gs'!G1</f>
        <v>ZB Sludge Pipeline</v>
      </c>
      <c r="J1" s="1632"/>
      <c r="K1" s="1632"/>
      <c r="L1" s="1632"/>
      <c r="M1" s="1632"/>
    </row>
    <row r="2" spans="1:13" ht="12.75" customHeight="1" x14ac:dyDescent="0.25">
      <c r="A2" s="23" t="s">
        <v>107</v>
      </c>
      <c r="B2" s="17"/>
      <c r="C2" s="460" t="str">
        <f>'Sch 1 WP 3B P&amp;Gs'!C2</f>
        <v>RW10397155/22</v>
      </c>
      <c r="D2" s="1630"/>
      <c r="E2" s="1633"/>
      <c r="F2" s="1540"/>
      <c r="G2" s="1542" t="s">
        <v>2118</v>
      </c>
      <c r="J2" s="2005"/>
      <c r="K2" s="2005"/>
      <c r="L2" s="2005"/>
      <c r="M2" s="1634"/>
    </row>
    <row r="3" spans="1:13" ht="12.75" customHeight="1" x14ac:dyDescent="0.25">
      <c r="A3" s="23" t="s">
        <v>37</v>
      </c>
      <c r="B3" s="17"/>
      <c r="C3" s="2103" t="str">
        <f>'Sch 1 WP 3B P&amp;Gs'!$C$3</f>
        <v>DESIGN, MANUFACTURE, SUPPLY, DELIVERY, INSTALLATION, TEST, COMMISSION AND MAINTAIN PIPE LAYING AND CIVIL WORKS FOR THE CONSTRUCTION OF 750m, 694mm ID (8mm THICK) SLUDGE STEEL PIPELINE FROM CENTRAL SLUDGE NO. 2 TO THE CROSS CONNECTION CHAMBER (SL2 PIPELINE)</v>
      </c>
      <c r="D3" s="2104"/>
      <c r="E3" s="2104"/>
      <c r="F3" s="2105"/>
      <c r="G3" s="1185">
        <f>'Sch 1 WP 3B P&amp;Gs'!G3</f>
        <v>44470</v>
      </c>
      <c r="J3" s="2005"/>
      <c r="K3" s="2005"/>
      <c r="L3" s="2005"/>
      <c r="M3" s="1632"/>
    </row>
    <row r="4" spans="1:13" ht="12.75" customHeight="1" x14ac:dyDescent="0.25">
      <c r="A4" s="23"/>
      <c r="B4" s="17"/>
      <c r="C4" s="2106"/>
      <c r="D4" s="2107"/>
      <c r="E4" s="2107"/>
      <c r="F4" s="2108"/>
      <c r="G4" s="1185"/>
      <c r="J4" s="1170"/>
      <c r="K4" s="1170"/>
      <c r="L4" s="1170"/>
      <c r="M4" s="1632"/>
    </row>
    <row r="5" spans="1:13" ht="12.75" customHeight="1" x14ac:dyDescent="0.25">
      <c r="A5" s="23"/>
      <c r="B5" s="17"/>
      <c r="C5" s="2106"/>
      <c r="D5" s="2107"/>
      <c r="E5" s="2107"/>
      <c r="F5" s="2108"/>
      <c r="G5" s="1185"/>
      <c r="J5" s="1170"/>
      <c r="K5" s="1170"/>
      <c r="L5" s="1170"/>
      <c r="M5" s="1632"/>
    </row>
    <row r="6" spans="1:13" ht="30.75" customHeight="1" x14ac:dyDescent="0.25">
      <c r="A6" s="1503"/>
      <c r="B6" s="17"/>
      <c r="C6" s="2109"/>
      <c r="D6" s="2110"/>
      <c r="E6" s="2110"/>
      <c r="F6" s="2111"/>
      <c r="G6" s="1544"/>
      <c r="J6" s="2005"/>
      <c r="K6" s="2005"/>
      <c r="L6" s="2005"/>
      <c r="M6" s="1632"/>
    </row>
    <row r="7" spans="1:13" ht="12.75" customHeight="1" x14ac:dyDescent="0.25">
      <c r="A7" s="1503"/>
      <c r="B7" s="17"/>
      <c r="C7" s="3"/>
      <c r="D7" s="1635"/>
      <c r="E7" s="1636"/>
      <c r="F7" s="1637"/>
      <c r="G7" s="1544"/>
      <c r="J7" s="1170"/>
      <c r="K7" s="1170"/>
      <c r="L7" s="1170"/>
      <c r="M7" s="1632"/>
    </row>
    <row r="8" spans="1:13" ht="12" customHeight="1" x14ac:dyDescent="0.25">
      <c r="A8" s="1503"/>
      <c r="B8" s="17"/>
      <c r="C8" s="1628" t="s">
        <v>2144</v>
      </c>
      <c r="D8" s="1630"/>
      <c r="E8" s="1631"/>
      <c r="F8" s="1540"/>
      <c r="G8" s="1544"/>
    </row>
    <row r="9" spans="1:13" ht="12.75" customHeight="1" x14ac:dyDescent="0.25">
      <c r="A9" s="1546" t="s">
        <v>80</v>
      </c>
      <c r="B9" s="6" t="s">
        <v>44</v>
      </c>
      <c r="C9" s="1547" t="s">
        <v>43</v>
      </c>
      <c r="D9" s="1638" t="s">
        <v>45</v>
      </c>
      <c r="E9" s="1639" t="s">
        <v>46</v>
      </c>
      <c r="F9" s="1548" t="s">
        <v>47</v>
      </c>
      <c r="G9" s="1548" t="s">
        <v>48</v>
      </c>
    </row>
    <row r="10" spans="1:13" ht="12.75" customHeight="1" x14ac:dyDescent="0.25">
      <c r="A10" s="1549" t="s">
        <v>82</v>
      </c>
      <c r="B10" s="7" t="s">
        <v>49</v>
      </c>
      <c r="C10" s="1550"/>
      <c r="D10" s="1640"/>
      <c r="E10" s="1641"/>
      <c r="F10" s="1551"/>
      <c r="G10" s="1551"/>
    </row>
    <row r="11" spans="1:13" ht="12.75" customHeight="1" x14ac:dyDescent="0.25">
      <c r="A11" s="1642"/>
      <c r="B11" s="1643"/>
      <c r="C11" s="1547"/>
      <c r="D11" s="1638"/>
      <c r="E11" s="1639"/>
      <c r="F11" s="1644"/>
      <c r="G11" s="1644"/>
    </row>
    <row r="12" spans="1:13" ht="30" customHeight="1" x14ac:dyDescent="0.25">
      <c r="A12" s="83">
        <v>8.1</v>
      </c>
      <c r="B12" s="2112" t="s">
        <v>111</v>
      </c>
      <c r="C12" s="18" t="s">
        <v>1171</v>
      </c>
      <c r="D12" s="632"/>
      <c r="E12" s="1645"/>
      <c r="F12" s="1646"/>
      <c r="G12" s="1646"/>
    </row>
    <row r="13" spans="1:13" ht="12.75" customHeight="1" x14ac:dyDescent="0.25">
      <c r="A13" s="1647"/>
      <c r="B13" s="2112"/>
      <c r="C13" s="18"/>
      <c r="D13" s="632"/>
      <c r="E13" s="1645"/>
      <c r="F13" s="1646"/>
      <c r="G13" s="1646"/>
    </row>
    <row r="14" spans="1:13" s="1632" customFormat="1" ht="13" x14ac:dyDescent="0.25">
      <c r="A14" s="216" t="s">
        <v>594</v>
      </c>
      <c r="B14" s="75"/>
      <c r="C14" s="77" t="s">
        <v>6</v>
      </c>
      <c r="D14" s="462"/>
      <c r="E14" s="1648"/>
      <c r="F14" s="208"/>
      <c r="G14" s="208"/>
      <c r="L14" s="1556"/>
    </row>
    <row r="15" spans="1:13" s="1632" customFormat="1" ht="13" x14ac:dyDescent="0.25">
      <c r="A15" s="166"/>
      <c r="B15" s="75"/>
      <c r="C15" s="77"/>
      <c r="D15" s="462"/>
      <c r="E15" s="1648"/>
      <c r="F15" s="208"/>
      <c r="G15" s="208"/>
    </row>
    <row r="16" spans="1:13" s="1632" customFormat="1" ht="54" customHeight="1" x14ac:dyDescent="0.25">
      <c r="A16" s="166" t="s">
        <v>2145</v>
      </c>
      <c r="B16" s="75" t="s">
        <v>63</v>
      </c>
      <c r="C16" s="196" t="s">
        <v>2146</v>
      </c>
      <c r="D16" s="1171" t="s">
        <v>52</v>
      </c>
      <c r="E16" s="1649">
        <v>750</v>
      </c>
      <c r="F16" s="1650"/>
      <c r="G16" s="208">
        <v>0</v>
      </c>
    </row>
    <row r="17" spans="1:7" s="1632" customFormat="1" ht="15" customHeight="1" x14ac:dyDescent="0.25">
      <c r="A17" s="166"/>
      <c r="B17" s="900"/>
      <c r="C17" s="196"/>
      <c r="D17" s="1171"/>
      <c r="E17" s="1649"/>
      <c r="F17" s="1651"/>
      <c r="G17" s="208"/>
    </row>
    <row r="18" spans="1:7" s="1632" customFormat="1" ht="25" x14ac:dyDescent="0.25">
      <c r="A18" s="166" t="s">
        <v>2147</v>
      </c>
      <c r="B18" s="900" t="s">
        <v>162</v>
      </c>
      <c r="C18" s="196" t="s">
        <v>247</v>
      </c>
      <c r="D18" s="1171"/>
      <c r="E18" s="1648"/>
      <c r="F18" s="1652"/>
      <c r="G18" s="1653"/>
    </row>
    <row r="19" spans="1:7" s="1632" customFormat="1" x14ac:dyDescent="0.25">
      <c r="A19" s="166"/>
      <c r="B19" s="900"/>
      <c r="C19" s="196"/>
      <c r="D19" s="1171"/>
      <c r="E19" s="1648"/>
      <c r="F19" s="1652"/>
      <c r="G19" s="1653"/>
    </row>
    <row r="20" spans="1:7" s="1632" customFormat="1" x14ac:dyDescent="0.25">
      <c r="A20" s="166" t="s">
        <v>2148</v>
      </c>
      <c r="B20" s="900"/>
      <c r="C20" s="196" t="s">
        <v>179</v>
      </c>
      <c r="D20" s="1171" t="s">
        <v>182</v>
      </c>
      <c r="E20" s="1654">
        <v>1</v>
      </c>
      <c r="F20" s="1652"/>
      <c r="G20" s="1653">
        <v>0</v>
      </c>
    </row>
    <row r="21" spans="1:7" s="1632" customFormat="1" x14ac:dyDescent="0.25">
      <c r="A21" s="166"/>
      <c r="B21" s="900"/>
      <c r="C21" s="196"/>
      <c r="D21" s="1171"/>
      <c r="E21" s="1648"/>
      <c r="F21" s="1652"/>
      <c r="G21" s="1653"/>
    </row>
    <row r="22" spans="1:7" s="1632" customFormat="1" x14ac:dyDescent="0.25">
      <c r="A22" s="1655" t="s">
        <v>2149</v>
      </c>
      <c r="B22" s="866"/>
      <c r="C22" s="79" t="s">
        <v>180</v>
      </c>
      <c r="D22" s="1171" t="s">
        <v>182</v>
      </c>
      <c r="E22" s="1648">
        <v>1</v>
      </c>
      <c r="F22" s="1652"/>
      <c r="G22" s="1653">
        <v>0</v>
      </c>
    </row>
    <row r="23" spans="1:7" s="1632" customFormat="1" x14ac:dyDescent="0.25">
      <c r="A23" s="1656"/>
      <c r="B23" s="900"/>
      <c r="C23" s="196"/>
      <c r="D23" s="1171"/>
      <c r="E23" s="1648"/>
      <c r="F23" s="1652"/>
      <c r="G23" s="1653"/>
    </row>
    <row r="24" spans="1:7" s="1632" customFormat="1" x14ac:dyDescent="0.25">
      <c r="A24" s="166" t="s">
        <v>2150</v>
      </c>
      <c r="B24" s="900"/>
      <c r="C24" s="1657" t="s">
        <v>181</v>
      </c>
      <c r="D24" s="1171" t="s">
        <v>182</v>
      </c>
      <c r="E24" s="1648">
        <v>1</v>
      </c>
      <c r="F24" s="1652"/>
      <c r="G24" s="1653">
        <v>0</v>
      </c>
    </row>
    <row r="25" spans="1:7" s="1632" customFormat="1" x14ac:dyDescent="0.25">
      <c r="A25" s="1656"/>
      <c r="B25" s="900"/>
      <c r="C25" s="1657"/>
      <c r="D25" s="1171"/>
      <c r="E25" s="1648"/>
      <c r="F25" s="1652"/>
      <c r="G25" s="1653"/>
    </row>
    <row r="26" spans="1:7" s="1632" customFormat="1" ht="13" x14ac:dyDescent="0.25">
      <c r="A26" s="1658" t="s">
        <v>77</v>
      </c>
      <c r="B26" s="75"/>
      <c r="C26" s="77" t="s">
        <v>341</v>
      </c>
      <c r="D26" s="1171"/>
      <c r="E26" s="1648"/>
      <c r="F26" s="1652"/>
      <c r="G26" s="1653"/>
    </row>
    <row r="27" spans="1:7" s="1632" customFormat="1" x14ac:dyDescent="0.25">
      <c r="A27" s="1656"/>
      <c r="B27" s="866"/>
      <c r="C27" s="963"/>
      <c r="D27" s="1171"/>
      <c r="E27" s="1648"/>
      <c r="F27" s="1652"/>
      <c r="G27" s="1653"/>
    </row>
    <row r="28" spans="1:7" s="1632" customFormat="1" ht="37.5" x14ac:dyDescent="0.25">
      <c r="A28" s="166" t="s">
        <v>2151</v>
      </c>
      <c r="B28" s="900" t="s">
        <v>154</v>
      </c>
      <c r="C28" s="196" t="s">
        <v>199</v>
      </c>
      <c r="D28" s="1498" t="s">
        <v>1894</v>
      </c>
      <c r="E28" s="462">
        <v>1800</v>
      </c>
      <c r="F28" s="1652"/>
      <c r="G28" s="1653">
        <v>0</v>
      </c>
    </row>
    <row r="29" spans="1:7" s="1632" customFormat="1" x14ac:dyDescent="0.25">
      <c r="A29" s="166"/>
      <c r="B29" s="900"/>
      <c r="C29" s="196"/>
      <c r="D29" s="1171"/>
      <c r="E29" s="1659"/>
      <c r="F29" s="1652"/>
      <c r="G29" s="1660"/>
    </row>
    <row r="30" spans="1:7" s="1632" customFormat="1" ht="13" x14ac:dyDescent="0.25">
      <c r="A30" s="216" t="s">
        <v>595</v>
      </c>
      <c r="B30" s="900"/>
      <c r="C30" s="77" t="s">
        <v>2152</v>
      </c>
      <c r="D30" s="1171"/>
      <c r="E30" s="462"/>
      <c r="F30" s="1652"/>
      <c r="G30" s="1653"/>
    </row>
    <row r="31" spans="1:7" s="1632" customFormat="1" ht="13.15" customHeight="1" x14ac:dyDescent="0.25">
      <c r="A31" s="166"/>
      <c r="B31" s="900"/>
      <c r="C31" s="196"/>
      <c r="D31" s="1171"/>
      <c r="E31" s="462"/>
      <c r="F31" s="1652"/>
      <c r="G31" s="1660"/>
    </row>
    <row r="32" spans="1:7" s="1632" customFormat="1" ht="25" x14ac:dyDescent="0.25">
      <c r="A32" s="166" t="s">
        <v>2153</v>
      </c>
      <c r="B32" s="900" t="s">
        <v>104</v>
      </c>
      <c r="C32" s="196" t="s">
        <v>2154</v>
      </c>
      <c r="D32" s="1171"/>
      <c r="E32" s="1654"/>
      <c r="F32" s="1652"/>
      <c r="G32" s="1653"/>
    </row>
    <row r="33" spans="1:7" s="1632" customFormat="1" x14ac:dyDescent="0.25">
      <c r="A33" s="166"/>
      <c r="B33" s="900"/>
      <c r="C33" s="196"/>
      <c r="D33" s="1171"/>
      <c r="E33" s="462"/>
      <c r="F33" s="1652"/>
      <c r="G33" s="1660"/>
    </row>
    <row r="34" spans="1:7" s="1632" customFormat="1" x14ac:dyDescent="0.25">
      <c r="A34" s="166" t="s">
        <v>2155</v>
      </c>
      <c r="B34" s="75"/>
      <c r="C34" s="196" t="s">
        <v>2156</v>
      </c>
      <c r="D34" s="1171" t="s">
        <v>182</v>
      </c>
      <c r="E34" s="462">
        <v>1</v>
      </c>
      <c r="F34" s="1652"/>
      <c r="G34" s="1660">
        <v>0</v>
      </c>
    </row>
    <row r="35" spans="1:7" s="1632" customFormat="1" x14ac:dyDescent="0.25">
      <c r="A35" s="166"/>
      <c r="B35" s="900"/>
      <c r="C35" s="196"/>
      <c r="D35" s="1171"/>
      <c r="E35" s="1661"/>
      <c r="F35" s="1652"/>
      <c r="G35" s="1660"/>
    </row>
    <row r="36" spans="1:7" s="1632" customFormat="1" x14ac:dyDescent="0.25">
      <c r="A36" s="166" t="s">
        <v>2157</v>
      </c>
      <c r="B36" s="900"/>
      <c r="C36" s="196" t="s">
        <v>2158</v>
      </c>
      <c r="D36" s="1171" t="s">
        <v>182</v>
      </c>
      <c r="E36" s="1661">
        <v>1</v>
      </c>
      <c r="F36" s="1652"/>
      <c r="G36" s="1660">
        <v>0</v>
      </c>
    </row>
    <row r="37" spans="1:7" s="1632" customFormat="1" x14ac:dyDescent="0.25">
      <c r="A37" s="166"/>
      <c r="B37" s="900"/>
      <c r="C37" s="196"/>
      <c r="D37" s="1171"/>
      <c r="E37" s="1661"/>
      <c r="F37" s="1652"/>
      <c r="G37" s="1660"/>
    </row>
    <row r="38" spans="1:7" s="1632" customFormat="1" x14ac:dyDescent="0.25">
      <c r="A38" s="166" t="s">
        <v>2159</v>
      </c>
      <c r="B38" s="900"/>
      <c r="C38" s="196" t="s">
        <v>2160</v>
      </c>
      <c r="D38" s="1171" t="s">
        <v>182</v>
      </c>
      <c r="E38" s="1661">
        <v>1</v>
      </c>
      <c r="F38" s="1652"/>
      <c r="G38" s="1660">
        <v>0</v>
      </c>
    </row>
    <row r="39" spans="1:7" s="1632" customFormat="1" x14ac:dyDescent="0.25">
      <c r="A39" s="166"/>
      <c r="B39" s="900"/>
      <c r="C39" s="196"/>
      <c r="D39" s="1171"/>
      <c r="E39" s="1661"/>
      <c r="F39" s="1652"/>
      <c r="G39" s="1660"/>
    </row>
    <row r="40" spans="1:7" s="1632" customFormat="1" ht="16.5" x14ac:dyDescent="0.25">
      <c r="A40" s="166" t="s">
        <v>2161</v>
      </c>
      <c r="B40" s="900"/>
      <c r="C40" s="196" t="s">
        <v>2162</v>
      </c>
      <c r="D40" s="1498" t="s">
        <v>1894</v>
      </c>
      <c r="E40" s="1661">
        <v>50</v>
      </c>
      <c r="F40" s="1652"/>
      <c r="G40" s="1660"/>
    </row>
    <row r="41" spans="1:7" s="1632" customFormat="1" ht="15" customHeight="1" x14ac:dyDescent="0.25">
      <c r="A41" s="166"/>
      <c r="B41" s="900"/>
      <c r="C41" s="196"/>
      <c r="D41" s="1171"/>
      <c r="E41" s="1661"/>
      <c r="F41" s="1652"/>
      <c r="G41" s="1660">
        <v>0</v>
      </c>
    </row>
    <row r="42" spans="1:7" s="1632" customFormat="1" x14ac:dyDescent="0.25">
      <c r="A42" s="166" t="s">
        <v>2163</v>
      </c>
      <c r="B42" s="197"/>
      <c r="C42" s="196" t="s">
        <v>2164</v>
      </c>
      <c r="D42" s="1171" t="s">
        <v>182</v>
      </c>
      <c r="E42" s="1661">
        <v>0</v>
      </c>
      <c r="F42" s="1652"/>
      <c r="G42" s="1660"/>
    </row>
    <row r="43" spans="1:7" s="1632" customFormat="1" ht="12.65" customHeight="1" x14ac:dyDescent="0.25">
      <c r="A43" s="166"/>
      <c r="B43" s="900"/>
      <c r="C43" s="196"/>
      <c r="D43" s="1171"/>
      <c r="E43" s="1661"/>
      <c r="F43" s="1652"/>
      <c r="G43" s="1660"/>
    </row>
    <row r="44" spans="1:7" s="1632" customFormat="1" x14ac:dyDescent="0.25">
      <c r="A44" s="166" t="s">
        <v>2165</v>
      </c>
      <c r="B44" s="197"/>
      <c r="C44" s="196" t="s">
        <v>2166</v>
      </c>
      <c r="D44" s="462" t="s">
        <v>182</v>
      </c>
      <c r="E44" s="1661">
        <v>0</v>
      </c>
      <c r="F44" s="1652"/>
      <c r="G44" s="1660">
        <v>0</v>
      </c>
    </row>
    <row r="45" spans="1:7" s="1632" customFormat="1" x14ac:dyDescent="0.25">
      <c r="A45" s="166"/>
      <c r="B45" s="900"/>
      <c r="C45" s="196"/>
      <c r="D45" s="1171"/>
      <c r="E45" s="1661"/>
      <c r="F45" s="1652"/>
      <c r="G45" s="1660"/>
    </row>
    <row r="46" spans="1:7" s="1632" customFormat="1" x14ac:dyDescent="0.25">
      <c r="A46" s="166" t="s">
        <v>2167</v>
      </c>
      <c r="B46" s="197"/>
      <c r="C46" s="196" t="s">
        <v>2168</v>
      </c>
      <c r="D46" s="462" t="s">
        <v>182</v>
      </c>
      <c r="E46" s="1661">
        <v>0</v>
      </c>
      <c r="F46" s="1652"/>
      <c r="G46" s="1660">
        <v>0</v>
      </c>
    </row>
    <row r="47" spans="1:7" s="1632" customFormat="1" x14ac:dyDescent="0.25">
      <c r="A47" s="166"/>
      <c r="B47" s="900"/>
      <c r="C47" s="1657"/>
      <c r="D47" s="1171"/>
      <c r="E47" s="462"/>
      <c r="F47" s="1652"/>
      <c r="G47" s="1660"/>
    </row>
    <row r="48" spans="1:7" s="1632" customFormat="1" ht="13" x14ac:dyDescent="0.25">
      <c r="A48" s="216" t="s">
        <v>596</v>
      </c>
      <c r="B48" s="75"/>
      <c r="C48" s="77" t="s">
        <v>2169</v>
      </c>
      <c r="D48" s="462"/>
      <c r="E48" s="1661"/>
      <c r="F48" s="1652"/>
      <c r="G48" s="1660"/>
    </row>
    <row r="49" spans="1:8" s="1632" customFormat="1" x14ac:dyDescent="0.25">
      <c r="A49" s="166"/>
      <c r="B49" s="866"/>
      <c r="C49" s="963"/>
      <c r="D49" s="1171"/>
      <c r="E49" s="1648"/>
      <c r="F49" s="1652"/>
      <c r="G49" s="1660"/>
    </row>
    <row r="50" spans="1:8" s="1632" customFormat="1" ht="1.1499999999999999" hidden="1" customHeight="1" x14ac:dyDescent="0.25">
      <c r="A50" s="166" t="s">
        <v>2138</v>
      </c>
      <c r="B50" s="900" t="s">
        <v>150</v>
      </c>
      <c r="C50" s="196" t="s">
        <v>29</v>
      </c>
      <c r="D50" s="1171"/>
      <c r="E50" s="1648"/>
      <c r="F50" s="1652"/>
      <c r="G50" s="1660"/>
    </row>
    <row r="51" spans="1:8" s="1632" customFormat="1" ht="0.65" hidden="1" customHeight="1" x14ac:dyDescent="0.25">
      <c r="A51" s="166"/>
      <c r="B51" s="900"/>
      <c r="C51" s="196"/>
      <c r="D51" s="1171"/>
      <c r="E51" s="1648"/>
      <c r="F51" s="1652"/>
      <c r="G51" s="1660"/>
    </row>
    <row r="52" spans="1:8" s="1632" customFormat="1" x14ac:dyDescent="0.25">
      <c r="A52" s="1662" t="s">
        <v>2170</v>
      </c>
      <c r="B52" s="900"/>
      <c r="C52" s="1657" t="s">
        <v>11</v>
      </c>
      <c r="D52" s="1171" t="s">
        <v>52</v>
      </c>
      <c r="E52" s="1648">
        <v>0</v>
      </c>
      <c r="F52" s="1652"/>
      <c r="G52" s="1660"/>
    </row>
    <row r="53" spans="1:8" s="1632" customFormat="1" x14ac:dyDescent="0.25">
      <c r="A53" s="250"/>
      <c r="B53" s="197"/>
      <c r="C53" s="79"/>
      <c r="D53" s="462"/>
      <c r="E53" s="1648"/>
      <c r="F53" s="1652"/>
      <c r="G53" s="1660"/>
    </row>
    <row r="54" spans="1:8" s="1632" customFormat="1" x14ac:dyDescent="0.25">
      <c r="A54" s="166" t="s">
        <v>2171</v>
      </c>
      <c r="B54" s="197"/>
      <c r="C54" s="79" t="s">
        <v>8</v>
      </c>
      <c r="D54" s="462" t="s">
        <v>52</v>
      </c>
      <c r="E54" s="1648">
        <v>0</v>
      </c>
      <c r="F54" s="1652"/>
      <c r="G54" s="1660"/>
    </row>
    <row r="55" spans="1:8" s="1632" customFormat="1" x14ac:dyDescent="0.25">
      <c r="A55" s="166"/>
      <c r="B55" s="197"/>
      <c r="C55" s="79"/>
      <c r="D55" s="462"/>
      <c r="E55" s="1648"/>
      <c r="F55" s="1652"/>
      <c r="G55" s="1660"/>
    </row>
    <row r="56" spans="1:8" s="1632" customFormat="1" x14ac:dyDescent="0.25">
      <c r="A56" s="1663" t="s">
        <v>2172</v>
      </c>
      <c r="B56" s="1664"/>
      <c r="C56" s="1663" t="s">
        <v>9</v>
      </c>
      <c r="D56" s="1665" t="s">
        <v>52</v>
      </c>
      <c r="E56" s="1665">
        <v>0</v>
      </c>
      <c r="F56" s="1663"/>
      <c r="G56" s="1579"/>
    </row>
    <row r="57" spans="1:8" s="1632" customFormat="1" ht="13" x14ac:dyDescent="0.25">
      <c r="A57" s="1666"/>
      <c r="B57" s="1667"/>
      <c r="C57" s="1"/>
      <c r="D57" s="1668"/>
      <c r="E57" s="1669"/>
      <c r="F57" s="1670"/>
      <c r="G57" s="1670"/>
    </row>
    <row r="58" spans="1:8" s="1632" customFormat="1" ht="13" x14ac:dyDescent="0.25">
      <c r="A58" s="1671" t="s">
        <v>2173</v>
      </c>
      <c r="B58" s="1672"/>
      <c r="C58" s="1496" t="s">
        <v>10</v>
      </c>
      <c r="D58" s="1673" t="s">
        <v>52</v>
      </c>
      <c r="E58" s="1674">
        <v>0</v>
      </c>
      <c r="F58" s="1089"/>
      <c r="G58" s="1675"/>
    </row>
    <row r="59" spans="1:8" s="1206" customFormat="1" x14ac:dyDescent="0.25">
      <c r="A59" s="1215"/>
      <c r="B59" s="1216"/>
      <c r="C59" s="1217"/>
      <c r="D59" s="1218"/>
      <c r="E59" s="1219"/>
      <c r="F59" s="1220"/>
      <c r="G59" s="1221"/>
      <c r="H59" s="72"/>
    </row>
    <row r="60" spans="1:8" s="1206" customFormat="1" ht="13" x14ac:dyDescent="0.25">
      <c r="A60" s="325"/>
      <c r="B60" s="370" t="s">
        <v>388</v>
      </c>
      <c r="C60" s="371"/>
      <c r="D60" s="326"/>
      <c r="E60" s="368"/>
      <c r="F60" s="372"/>
      <c r="G60" s="373"/>
      <c r="H60" s="72"/>
    </row>
    <row r="61" spans="1:8" s="1206" customFormat="1" ht="26" x14ac:dyDescent="0.25">
      <c r="A61" s="328"/>
      <c r="B61" s="375" t="s">
        <v>389</v>
      </c>
      <c r="C61" s="361"/>
      <c r="D61" s="329"/>
      <c r="E61" s="360"/>
      <c r="F61" s="351"/>
      <c r="G61" s="1222"/>
      <c r="H61" s="72"/>
    </row>
    <row r="62" spans="1:8" s="1632" customFormat="1" x14ac:dyDescent="0.25">
      <c r="A62" s="1662" t="s">
        <v>2174</v>
      </c>
      <c r="B62" s="900"/>
      <c r="C62" s="1657" t="s">
        <v>186</v>
      </c>
      <c r="D62" s="1171" t="s">
        <v>52</v>
      </c>
      <c r="E62" s="462">
        <v>0</v>
      </c>
      <c r="F62" s="1652"/>
      <c r="G62" s="1660">
        <v>0</v>
      </c>
    </row>
    <row r="63" spans="1:8" s="1632" customFormat="1" x14ac:dyDescent="0.25">
      <c r="A63" s="250"/>
      <c r="B63" s="197"/>
      <c r="C63" s="79"/>
      <c r="D63" s="462"/>
      <c r="E63" s="1659"/>
      <c r="F63" s="1652"/>
      <c r="G63" s="1660"/>
    </row>
    <row r="64" spans="1:8" s="1632" customFormat="1" ht="15" customHeight="1" x14ac:dyDescent="0.25">
      <c r="A64" s="166" t="s">
        <v>2175</v>
      </c>
      <c r="B64" s="197"/>
      <c r="C64" s="79" t="s">
        <v>12</v>
      </c>
      <c r="D64" s="462" t="s">
        <v>52</v>
      </c>
      <c r="E64" s="1661">
        <v>0</v>
      </c>
      <c r="F64" s="1652"/>
      <c r="G64" s="1660">
        <v>0</v>
      </c>
    </row>
    <row r="65" spans="1:9" s="1632" customFormat="1" x14ac:dyDescent="0.25">
      <c r="A65" s="250"/>
      <c r="B65" s="900"/>
      <c r="C65" s="196"/>
      <c r="D65" s="1171"/>
      <c r="E65" s="1659"/>
      <c r="F65" s="1652"/>
      <c r="G65" s="1660"/>
    </row>
    <row r="66" spans="1:9" s="1632" customFormat="1" x14ac:dyDescent="0.25">
      <c r="A66" s="166" t="s">
        <v>2176</v>
      </c>
      <c r="B66" s="900"/>
      <c r="C66" s="196" t="s">
        <v>13</v>
      </c>
      <c r="D66" s="1171" t="s">
        <v>52</v>
      </c>
      <c r="E66" s="462">
        <v>0</v>
      </c>
      <c r="F66" s="1652"/>
      <c r="G66" s="1660">
        <v>0</v>
      </c>
    </row>
    <row r="67" spans="1:9" s="1632" customFormat="1" ht="13" x14ac:dyDescent="0.25">
      <c r="A67" s="166"/>
      <c r="B67" s="900"/>
      <c r="C67" s="77"/>
      <c r="D67" s="1171"/>
      <c r="E67" s="1659"/>
      <c r="F67" s="1652"/>
      <c r="G67" s="1660"/>
    </row>
    <row r="68" spans="1:9" s="1632" customFormat="1" x14ac:dyDescent="0.25">
      <c r="A68" s="166" t="s">
        <v>2177</v>
      </c>
      <c r="B68" s="75"/>
      <c r="C68" s="196" t="s">
        <v>500</v>
      </c>
      <c r="D68" s="1171" t="s">
        <v>52</v>
      </c>
      <c r="E68" s="1661">
        <v>0</v>
      </c>
      <c r="F68" s="1652"/>
      <c r="G68" s="1660">
        <v>0</v>
      </c>
    </row>
    <row r="69" spans="1:9" s="1632" customFormat="1" x14ac:dyDescent="0.25">
      <c r="A69" s="250"/>
      <c r="B69" s="197"/>
      <c r="C69" s="1210"/>
      <c r="D69" s="1171"/>
      <c r="E69" s="1661"/>
      <c r="F69" s="1652"/>
      <c r="G69" s="1660"/>
    </row>
    <row r="70" spans="1:9" s="1632" customFormat="1" ht="14.25" customHeight="1" x14ac:dyDescent="0.25">
      <c r="A70" s="166" t="s">
        <v>2178</v>
      </c>
      <c r="B70" s="900"/>
      <c r="C70" s="196" t="s">
        <v>187</v>
      </c>
      <c r="D70" s="1171" t="s">
        <v>52</v>
      </c>
      <c r="E70" s="1661">
        <v>0</v>
      </c>
      <c r="F70" s="1652"/>
      <c r="G70" s="1660">
        <v>0</v>
      </c>
    </row>
    <row r="71" spans="1:9" s="1632" customFormat="1" ht="13.5" customHeight="1" x14ac:dyDescent="0.25">
      <c r="A71" s="166"/>
      <c r="B71" s="900"/>
      <c r="C71" s="77"/>
      <c r="D71" s="1171"/>
      <c r="E71" s="1659"/>
      <c r="F71" s="1652"/>
      <c r="G71" s="1660"/>
    </row>
    <row r="72" spans="1:9" s="1632" customFormat="1" ht="13" x14ac:dyDescent="0.25">
      <c r="A72" s="216" t="s">
        <v>597</v>
      </c>
      <c r="B72" s="900"/>
      <c r="C72" s="77" t="s">
        <v>342</v>
      </c>
      <c r="D72" s="1171"/>
      <c r="E72" s="1648"/>
      <c r="F72" s="1652"/>
      <c r="G72" s="1660"/>
    </row>
    <row r="73" spans="1:9" s="1632" customFormat="1" x14ac:dyDescent="0.25">
      <c r="A73" s="166"/>
      <c r="B73" s="900"/>
      <c r="C73" s="196"/>
      <c r="D73" s="1171"/>
      <c r="E73" s="1648"/>
      <c r="F73" s="1652"/>
      <c r="G73" s="1660"/>
    </row>
    <row r="74" spans="1:9" s="1632" customFormat="1" ht="25" x14ac:dyDescent="0.25">
      <c r="A74" s="166" t="s">
        <v>2179</v>
      </c>
      <c r="B74" s="75" t="s">
        <v>14</v>
      </c>
      <c r="C74" s="196" t="s">
        <v>2180</v>
      </c>
      <c r="D74" s="1171" t="s">
        <v>82</v>
      </c>
      <c r="E74" s="1649">
        <v>0</v>
      </c>
      <c r="F74" s="1652"/>
      <c r="G74" s="1660">
        <v>0</v>
      </c>
    </row>
    <row r="75" spans="1:9" s="1632" customFormat="1" x14ac:dyDescent="0.25">
      <c r="A75" s="166"/>
      <c r="B75" s="900"/>
      <c r="C75" s="196"/>
      <c r="D75" s="1171"/>
      <c r="E75" s="1648"/>
      <c r="F75" s="1652"/>
      <c r="G75" s="1660"/>
      <c r="I75" s="316"/>
    </row>
    <row r="76" spans="1:9" s="1632" customFormat="1" ht="25" x14ac:dyDescent="0.25">
      <c r="A76" s="166" t="s">
        <v>2181</v>
      </c>
      <c r="B76" s="900" t="s">
        <v>14</v>
      </c>
      <c r="C76" s="196" t="s">
        <v>183</v>
      </c>
      <c r="D76" s="1171" t="s">
        <v>52</v>
      </c>
      <c r="E76" s="1654">
        <v>0</v>
      </c>
      <c r="F76" s="1652"/>
      <c r="G76" s="1660"/>
    </row>
    <row r="77" spans="1:9" s="1632" customFormat="1" ht="8.15" customHeight="1" x14ac:dyDescent="0.25">
      <c r="A77" s="166"/>
      <c r="B77" s="900"/>
      <c r="C77" s="196"/>
      <c r="D77" s="1171"/>
      <c r="E77" s="1648"/>
      <c r="F77" s="1652"/>
      <c r="G77" s="1660"/>
    </row>
    <row r="78" spans="1:9" s="1632" customFormat="1" ht="25" x14ac:dyDescent="0.25">
      <c r="A78" s="166" t="s">
        <v>2182</v>
      </c>
      <c r="B78" s="900" t="s">
        <v>14</v>
      </c>
      <c r="C78" s="196" t="s">
        <v>185</v>
      </c>
      <c r="D78" s="1171" t="s">
        <v>52</v>
      </c>
      <c r="E78" s="1648">
        <v>0</v>
      </c>
      <c r="F78" s="1652"/>
      <c r="G78" s="1660"/>
    </row>
    <row r="79" spans="1:9" s="1632" customFormat="1" x14ac:dyDescent="0.25">
      <c r="A79" s="166"/>
      <c r="B79" s="900"/>
      <c r="C79" s="196"/>
      <c r="D79" s="1171"/>
      <c r="E79" s="1648"/>
      <c r="F79" s="1652"/>
      <c r="G79" s="1660"/>
    </row>
    <row r="80" spans="1:9" s="1632" customFormat="1" ht="25" x14ac:dyDescent="0.25">
      <c r="A80" s="166" t="s">
        <v>2183</v>
      </c>
      <c r="B80" s="866" t="s">
        <v>14</v>
      </c>
      <c r="C80" s="79" t="s">
        <v>2184</v>
      </c>
      <c r="D80" s="1171" t="s">
        <v>52</v>
      </c>
      <c r="E80" s="1648">
        <v>0</v>
      </c>
      <c r="F80" s="1652"/>
      <c r="G80" s="1660"/>
    </row>
    <row r="81" spans="1:7" s="1632" customFormat="1" x14ac:dyDescent="0.25">
      <c r="A81" s="166"/>
      <c r="B81" s="900"/>
      <c r="C81" s="196"/>
      <c r="D81" s="1171"/>
      <c r="E81" s="1648"/>
      <c r="F81" s="1652"/>
      <c r="G81" s="1660"/>
    </row>
    <row r="82" spans="1:7" s="1632" customFormat="1" ht="13" x14ac:dyDescent="0.25">
      <c r="A82" s="216" t="s">
        <v>600</v>
      </c>
      <c r="B82" s="900"/>
      <c r="C82" s="1676" t="s">
        <v>343</v>
      </c>
      <c r="D82" s="1171"/>
      <c r="E82" s="1648"/>
      <c r="F82" s="1652"/>
      <c r="G82" s="1660"/>
    </row>
    <row r="83" spans="1:7" s="1632" customFormat="1" x14ac:dyDescent="0.25">
      <c r="A83" s="166"/>
      <c r="B83" s="900"/>
      <c r="C83" s="1657"/>
      <c r="D83" s="1171"/>
      <c r="E83" s="1648"/>
      <c r="F83" s="1652"/>
      <c r="G83" s="1660"/>
    </row>
    <row r="84" spans="1:7" s="1632" customFormat="1" ht="25" x14ac:dyDescent="0.25">
      <c r="A84" s="166" t="s">
        <v>2185</v>
      </c>
      <c r="B84" s="75" t="s">
        <v>184</v>
      </c>
      <c r="C84" s="196" t="s">
        <v>17</v>
      </c>
      <c r="D84" s="1171" t="s">
        <v>53</v>
      </c>
      <c r="E84" s="1648">
        <v>375</v>
      </c>
      <c r="F84" s="1652"/>
      <c r="G84" s="1660">
        <v>0</v>
      </c>
    </row>
    <row r="85" spans="1:7" s="1632" customFormat="1" ht="14.25" customHeight="1" x14ac:dyDescent="0.25">
      <c r="A85" s="1662"/>
      <c r="B85" s="866"/>
      <c r="C85" s="963"/>
      <c r="D85" s="1171"/>
      <c r="E85" s="462"/>
      <c r="F85" s="1652"/>
      <c r="G85" s="1660"/>
    </row>
    <row r="86" spans="1:7" s="1632" customFormat="1" ht="13" x14ac:dyDescent="0.25">
      <c r="A86" s="216" t="s">
        <v>1067</v>
      </c>
      <c r="B86" s="900"/>
      <c r="C86" s="77" t="s">
        <v>85</v>
      </c>
      <c r="D86" s="1171"/>
      <c r="E86" s="462"/>
      <c r="F86" s="1652"/>
      <c r="G86" s="1660"/>
    </row>
    <row r="87" spans="1:7" s="1632" customFormat="1" x14ac:dyDescent="0.25">
      <c r="A87" s="166"/>
      <c r="B87" s="900"/>
      <c r="C87" s="196"/>
      <c r="D87" s="1171"/>
      <c r="E87" s="462"/>
      <c r="F87" s="1652"/>
      <c r="G87" s="1660"/>
    </row>
    <row r="88" spans="1:7" s="1632" customFormat="1" ht="37.5" customHeight="1" x14ac:dyDescent="0.25">
      <c r="A88" s="166" t="s">
        <v>2186</v>
      </c>
      <c r="B88" s="900" t="s">
        <v>226</v>
      </c>
      <c r="C88" s="1657" t="s">
        <v>305</v>
      </c>
      <c r="D88" s="632" t="s">
        <v>50</v>
      </c>
      <c r="E88" s="462">
        <v>100</v>
      </c>
      <c r="F88" s="1652"/>
      <c r="G88" s="1660">
        <v>0</v>
      </c>
    </row>
    <row r="89" spans="1:7" s="1632" customFormat="1" ht="12.75" customHeight="1" x14ac:dyDescent="0.25">
      <c r="A89" s="166"/>
      <c r="B89" s="197"/>
      <c r="C89" s="79"/>
      <c r="D89" s="462"/>
      <c r="E89" s="462"/>
      <c r="F89" s="1652"/>
      <c r="G89" s="1660"/>
    </row>
    <row r="90" spans="1:7" s="1632" customFormat="1" ht="14.25" customHeight="1" x14ac:dyDescent="0.25">
      <c r="A90" s="1214" t="s">
        <v>1068</v>
      </c>
      <c r="B90" s="197"/>
      <c r="C90" s="220" t="s">
        <v>673</v>
      </c>
      <c r="D90" s="462"/>
      <c r="E90" s="1648"/>
      <c r="F90" s="1652"/>
      <c r="G90" s="1660"/>
    </row>
    <row r="91" spans="1:7" s="1632" customFormat="1" x14ac:dyDescent="0.25">
      <c r="A91" s="166"/>
      <c r="B91" s="900"/>
      <c r="C91" s="1657"/>
      <c r="D91" s="1171"/>
      <c r="E91" s="1648"/>
      <c r="F91" s="1652"/>
      <c r="G91" s="1660"/>
    </row>
    <row r="92" spans="1:7" s="1632" customFormat="1" ht="25" x14ac:dyDescent="0.25">
      <c r="A92" s="166" t="s">
        <v>2187</v>
      </c>
      <c r="B92" s="900" t="s">
        <v>226</v>
      </c>
      <c r="C92" s="196" t="s">
        <v>674</v>
      </c>
      <c r="D92" s="1171"/>
      <c r="E92" s="1648"/>
      <c r="F92" s="1652"/>
      <c r="G92" s="1660"/>
    </row>
    <row r="93" spans="1:7" s="1632" customFormat="1" x14ac:dyDescent="0.25">
      <c r="A93" s="1662"/>
      <c r="B93" s="900"/>
      <c r="C93" s="1657"/>
      <c r="D93" s="1171"/>
      <c r="E93" s="1648"/>
      <c r="F93" s="1652"/>
      <c r="G93" s="1660"/>
    </row>
    <row r="94" spans="1:7" s="1632" customFormat="1" x14ac:dyDescent="0.25">
      <c r="A94" s="166" t="s">
        <v>2188</v>
      </c>
      <c r="B94" s="900"/>
      <c r="C94" s="196" t="s">
        <v>675</v>
      </c>
      <c r="D94" s="1171" t="s">
        <v>51</v>
      </c>
      <c r="E94" s="462">
        <v>3</v>
      </c>
      <c r="F94" s="1652"/>
      <c r="G94" s="1660">
        <v>0</v>
      </c>
    </row>
    <row r="95" spans="1:7" s="1632" customFormat="1" x14ac:dyDescent="0.25">
      <c r="A95" s="166"/>
      <c r="B95" s="900"/>
      <c r="C95" s="196"/>
      <c r="D95" s="1171"/>
      <c r="E95" s="462"/>
      <c r="F95" s="1652"/>
      <c r="G95" s="1660"/>
    </row>
    <row r="96" spans="1:7" s="1632" customFormat="1" x14ac:dyDescent="0.25">
      <c r="A96" s="166" t="s">
        <v>2189</v>
      </c>
      <c r="B96" s="900"/>
      <c r="C96" s="196" t="s">
        <v>676</v>
      </c>
      <c r="D96" s="1171" t="s">
        <v>51</v>
      </c>
      <c r="E96" s="462">
        <v>3</v>
      </c>
      <c r="F96" s="1652"/>
      <c r="G96" s="1660">
        <v>0</v>
      </c>
    </row>
    <row r="97" spans="1:11" s="1632" customFormat="1" ht="13" x14ac:dyDescent="0.25">
      <c r="A97" s="1662"/>
      <c r="B97" s="900"/>
      <c r="C97" s="77"/>
      <c r="D97" s="1171"/>
      <c r="E97" s="1659"/>
      <c r="F97" s="1652"/>
      <c r="G97" s="1660"/>
    </row>
    <row r="98" spans="1:11" s="1632" customFormat="1" ht="13" x14ac:dyDescent="0.25">
      <c r="A98" s="1214" t="s">
        <v>1069</v>
      </c>
      <c r="B98" s="75"/>
      <c r="C98" s="77" t="s">
        <v>86</v>
      </c>
      <c r="D98" s="1171"/>
      <c r="E98" s="1661"/>
      <c r="F98" s="1652"/>
      <c r="G98" s="1660"/>
    </row>
    <row r="99" spans="1:11" s="1632" customFormat="1" x14ac:dyDescent="0.25">
      <c r="A99" s="166"/>
      <c r="B99" s="197"/>
      <c r="C99" s="1210"/>
      <c r="D99" s="1171"/>
      <c r="E99" s="1661"/>
      <c r="F99" s="1652"/>
      <c r="G99" s="1660"/>
    </row>
    <row r="100" spans="1:11" s="1632" customFormat="1" ht="25" x14ac:dyDescent="0.25">
      <c r="A100" s="166" t="s">
        <v>2190</v>
      </c>
      <c r="B100" s="900" t="s">
        <v>226</v>
      </c>
      <c r="C100" s="196" t="s">
        <v>306</v>
      </c>
      <c r="D100" s="1171" t="s">
        <v>53</v>
      </c>
      <c r="E100" s="1661">
        <v>0</v>
      </c>
      <c r="F100" s="1652"/>
      <c r="G100" s="1660"/>
    </row>
    <row r="101" spans="1:11" s="1632" customFormat="1" x14ac:dyDescent="0.25">
      <c r="A101" s="166"/>
      <c r="B101" s="900"/>
      <c r="C101" s="196"/>
      <c r="D101" s="1171"/>
      <c r="E101" s="1661"/>
      <c r="F101" s="1652"/>
      <c r="G101" s="1660"/>
    </row>
    <row r="102" spans="1:11" s="1632" customFormat="1" x14ac:dyDescent="0.25">
      <c r="A102" s="166" t="s">
        <v>2191</v>
      </c>
      <c r="B102" s="75" t="s">
        <v>226</v>
      </c>
      <c r="C102" s="196" t="s">
        <v>307</v>
      </c>
      <c r="D102" s="1171" t="s">
        <v>53</v>
      </c>
      <c r="E102" s="462">
        <v>0</v>
      </c>
      <c r="F102" s="1652"/>
      <c r="G102" s="1660"/>
    </row>
    <row r="103" spans="1:11" s="1632" customFormat="1" x14ac:dyDescent="0.25">
      <c r="A103" s="166"/>
      <c r="B103" s="900"/>
      <c r="C103" s="196"/>
      <c r="D103" s="1171"/>
      <c r="E103" s="1661"/>
      <c r="F103" s="1652"/>
      <c r="G103" s="1660"/>
    </row>
    <row r="104" spans="1:11" s="1632" customFormat="1" ht="13" x14ac:dyDescent="0.25">
      <c r="A104" s="1214" t="s">
        <v>2192</v>
      </c>
      <c r="B104" s="900"/>
      <c r="C104" s="77" t="s">
        <v>87</v>
      </c>
      <c r="D104" s="1171"/>
      <c r="E104" s="1661"/>
      <c r="F104" s="1652"/>
      <c r="G104" s="1660"/>
    </row>
    <row r="105" spans="1:11" s="1632" customFormat="1" ht="11.25" customHeight="1" x14ac:dyDescent="0.25">
      <c r="A105" s="166"/>
      <c r="B105" s="900"/>
      <c r="C105" s="196"/>
      <c r="D105" s="1171"/>
      <c r="E105" s="1661"/>
      <c r="F105" s="1652"/>
      <c r="G105" s="1660"/>
    </row>
    <row r="106" spans="1:11" s="1632" customFormat="1" ht="14.25" customHeight="1" x14ac:dyDescent="0.25">
      <c r="A106" s="166" t="s">
        <v>2193</v>
      </c>
      <c r="B106" s="900" t="s">
        <v>149</v>
      </c>
      <c r="C106" s="196" t="s">
        <v>308</v>
      </c>
      <c r="D106" s="1171" t="s">
        <v>53</v>
      </c>
      <c r="E106" s="462">
        <v>1800</v>
      </c>
      <c r="F106" s="1652"/>
      <c r="G106" s="1660">
        <v>0</v>
      </c>
    </row>
    <row r="107" spans="1:11" s="1632" customFormat="1" ht="8.15" customHeight="1" x14ac:dyDescent="0.25">
      <c r="A107" s="166"/>
      <c r="B107" s="900"/>
      <c r="C107" s="196"/>
      <c r="D107" s="1171"/>
      <c r="E107" s="1659"/>
      <c r="F107" s="1652"/>
      <c r="G107" s="1660"/>
    </row>
    <row r="108" spans="1:11" s="1632" customFormat="1" x14ac:dyDescent="0.25">
      <c r="A108" s="166"/>
      <c r="B108" s="900"/>
      <c r="C108" s="196"/>
      <c r="D108" s="962"/>
      <c r="E108" s="1677"/>
      <c r="F108" s="1652"/>
      <c r="G108" s="1660"/>
      <c r="K108" s="1556"/>
    </row>
    <row r="109" spans="1:11" s="1206" customFormat="1" x14ac:dyDescent="0.25">
      <c r="A109" s="1215"/>
      <c r="B109" s="1216"/>
      <c r="C109" s="1217"/>
      <c r="D109" s="1218"/>
      <c r="E109" s="1219"/>
      <c r="F109" s="1220"/>
      <c r="G109" s="1221"/>
      <c r="H109" s="72"/>
    </row>
    <row r="110" spans="1:11" s="1206" customFormat="1" ht="13" x14ac:dyDescent="0.25">
      <c r="A110" s="325"/>
      <c r="B110" s="370" t="s">
        <v>388</v>
      </c>
      <c r="C110" s="371"/>
      <c r="D110" s="326"/>
      <c r="E110" s="368"/>
      <c r="F110" s="372"/>
      <c r="G110" s="373"/>
      <c r="H110" s="72"/>
    </row>
    <row r="111" spans="1:11" s="1206" customFormat="1" ht="26" x14ac:dyDescent="0.25">
      <c r="A111" s="328"/>
      <c r="B111" s="375" t="s">
        <v>389</v>
      </c>
      <c r="C111" s="361"/>
      <c r="D111" s="329"/>
      <c r="E111" s="360"/>
      <c r="F111" s="351"/>
      <c r="G111" s="1222"/>
      <c r="H111" s="1888"/>
    </row>
    <row r="112" spans="1:11" s="1632" customFormat="1" ht="13" x14ac:dyDescent="0.25">
      <c r="A112" s="1214" t="s">
        <v>2194</v>
      </c>
      <c r="B112" s="2083" t="s">
        <v>337</v>
      </c>
      <c r="C112" s="220" t="s">
        <v>344</v>
      </c>
      <c r="D112" s="462"/>
      <c r="E112" s="1661"/>
      <c r="F112" s="1679"/>
      <c r="G112" s="1660"/>
      <c r="H112" s="1889"/>
    </row>
    <row r="113" spans="1:8" s="1632" customFormat="1" x14ac:dyDescent="0.25">
      <c r="A113" s="166"/>
      <c r="B113" s="2083"/>
      <c r="C113" s="1678"/>
      <c r="D113" s="1171"/>
      <c r="E113" s="462"/>
      <c r="F113" s="1679"/>
      <c r="G113" s="1652"/>
      <c r="H113" s="1889"/>
    </row>
    <row r="114" spans="1:8" s="1632" customFormat="1" ht="40.5" customHeight="1" x14ac:dyDescent="0.25">
      <c r="A114" s="166" t="s">
        <v>2195</v>
      </c>
      <c r="B114" s="75" t="s">
        <v>338</v>
      </c>
      <c r="C114" s="1681" t="s">
        <v>309</v>
      </c>
      <c r="D114" s="1171" t="s">
        <v>53</v>
      </c>
      <c r="E114" s="1654">
        <v>1800</v>
      </c>
      <c r="F114" s="1679"/>
      <c r="G114" s="1652"/>
      <c r="H114" s="1889"/>
    </row>
    <row r="115" spans="1:8" s="1632" customFormat="1" x14ac:dyDescent="0.25">
      <c r="A115" s="166"/>
      <c r="B115" s="900"/>
      <c r="C115" s="196"/>
      <c r="D115" s="1171"/>
      <c r="E115" s="1654"/>
      <c r="F115" s="1652"/>
      <c r="G115" s="1660"/>
      <c r="H115" s="1890"/>
    </row>
    <row r="116" spans="1:8" s="1632" customFormat="1" ht="13" x14ac:dyDescent="0.25">
      <c r="A116" s="216" t="s">
        <v>2196</v>
      </c>
      <c r="B116" s="900"/>
      <c r="C116" s="220" t="s">
        <v>2197</v>
      </c>
      <c r="D116" s="1171"/>
      <c r="E116" s="1654"/>
      <c r="F116" s="1652"/>
      <c r="G116" s="1660"/>
    </row>
    <row r="117" spans="1:8" s="1632" customFormat="1" ht="13" x14ac:dyDescent="0.25">
      <c r="A117" s="166"/>
      <c r="B117" s="900"/>
      <c r="C117" s="220"/>
      <c r="D117" s="1171"/>
      <c r="E117" s="1654"/>
      <c r="F117" s="1652"/>
      <c r="G117" s="1660"/>
    </row>
    <row r="118" spans="1:8" s="1632" customFormat="1" ht="25" x14ac:dyDescent="0.25">
      <c r="A118" s="166" t="s">
        <v>2198</v>
      </c>
      <c r="B118" s="900" t="s">
        <v>2199</v>
      </c>
      <c r="C118" s="79" t="s">
        <v>2200</v>
      </c>
      <c r="D118" s="1172" t="s">
        <v>54</v>
      </c>
      <c r="E118" s="1654">
        <v>1</v>
      </c>
      <c r="F118" s="1652"/>
      <c r="G118" s="1660"/>
    </row>
    <row r="119" spans="1:8" s="1632" customFormat="1" x14ac:dyDescent="0.25">
      <c r="A119" s="166"/>
      <c r="B119" s="900"/>
      <c r="C119" s="79"/>
      <c r="D119" s="1172"/>
      <c r="E119" s="1654"/>
      <c r="F119" s="1652"/>
      <c r="G119" s="1660"/>
    </row>
    <row r="120" spans="1:8" s="1632" customFormat="1" x14ac:dyDescent="0.25">
      <c r="A120" s="166"/>
      <c r="B120" s="900"/>
      <c r="C120" s="79"/>
      <c r="D120" s="1171"/>
      <c r="E120" s="1654"/>
      <c r="F120" s="1652"/>
      <c r="G120" s="1660"/>
    </row>
    <row r="121" spans="1:8" s="1632" customFormat="1" ht="13" x14ac:dyDescent="0.25">
      <c r="A121" s="83">
        <v>8.1999999999999993</v>
      </c>
      <c r="B121" s="1075"/>
      <c r="C121" s="1667" t="s">
        <v>1172</v>
      </c>
      <c r="D121" s="632"/>
      <c r="E121" s="1495"/>
      <c r="F121" s="195"/>
      <c r="G121" s="195"/>
    </row>
    <row r="122" spans="1:8" s="1632" customFormat="1" x14ac:dyDescent="0.25">
      <c r="A122" s="1683"/>
      <c r="B122" s="1684"/>
      <c r="C122" s="35"/>
      <c r="D122" s="1685"/>
      <c r="E122" s="1495"/>
      <c r="F122" s="195"/>
      <c r="G122" s="195"/>
    </row>
    <row r="123" spans="1:8" s="1632" customFormat="1" ht="25" x14ac:dyDescent="0.25">
      <c r="A123" s="83" t="s">
        <v>63</v>
      </c>
      <c r="B123" s="1686" t="s">
        <v>66</v>
      </c>
      <c r="C123" s="18" t="s">
        <v>268</v>
      </c>
      <c r="D123" s="1685"/>
      <c r="E123" s="1687"/>
      <c r="F123" s="195"/>
      <c r="G123" s="195"/>
    </row>
    <row r="124" spans="1:8" s="1632" customFormat="1" ht="26" x14ac:dyDescent="0.25">
      <c r="A124" s="83"/>
      <c r="B124" s="1686"/>
      <c r="C124" s="84" t="s">
        <v>284</v>
      </c>
      <c r="D124" s="1685"/>
      <c r="E124" s="1687"/>
      <c r="F124" s="195"/>
      <c r="G124" s="195"/>
    </row>
    <row r="125" spans="1:8" s="1632" customFormat="1" ht="13" x14ac:dyDescent="0.25">
      <c r="A125" s="1683"/>
      <c r="B125" s="1684"/>
      <c r="C125" s="18"/>
      <c r="D125" s="1685"/>
      <c r="E125" s="1687"/>
      <c r="F125" s="195"/>
      <c r="G125" s="195"/>
    </row>
    <row r="126" spans="1:8" s="1632" customFormat="1" ht="75" x14ac:dyDescent="0.25">
      <c r="A126" s="166" t="s">
        <v>63</v>
      </c>
      <c r="B126" s="75" t="s">
        <v>65</v>
      </c>
      <c r="C126" s="196" t="s">
        <v>2201</v>
      </c>
      <c r="D126" s="1171"/>
      <c r="E126" s="1688"/>
      <c r="F126" s="195"/>
      <c r="G126" s="195"/>
    </row>
    <row r="127" spans="1:8" s="1632" customFormat="1" x14ac:dyDescent="0.25">
      <c r="A127" s="166"/>
      <c r="B127" s="75"/>
      <c r="C127" s="196"/>
      <c r="D127" s="1171"/>
      <c r="E127" s="1688"/>
      <c r="F127" s="195"/>
      <c r="G127" s="195"/>
    </row>
    <row r="128" spans="1:8" s="1632" customFormat="1" x14ac:dyDescent="0.25">
      <c r="A128" s="943"/>
      <c r="B128" s="75"/>
      <c r="C128" s="196" t="s">
        <v>257</v>
      </c>
      <c r="D128" s="1171"/>
      <c r="E128" s="1688"/>
      <c r="F128" s="195"/>
      <c r="G128" s="195"/>
    </row>
    <row r="129" spans="1:7" s="1632" customFormat="1" x14ac:dyDescent="0.25">
      <c r="A129" s="943"/>
      <c r="B129" s="75"/>
      <c r="C129" s="196"/>
      <c r="D129" s="1171"/>
      <c r="E129" s="1688"/>
      <c r="F129" s="195"/>
      <c r="G129" s="195"/>
    </row>
    <row r="130" spans="1:7" s="1632" customFormat="1" x14ac:dyDescent="0.25">
      <c r="A130" s="1683" t="s">
        <v>2202</v>
      </c>
      <c r="B130" s="75"/>
      <c r="C130" s="196" t="s">
        <v>2203</v>
      </c>
      <c r="D130" s="462" t="s">
        <v>103</v>
      </c>
      <c r="E130" s="1316">
        <v>200</v>
      </c>
      <c r="F130" s="195"/>
      <c r="G130" s="195"/>
    </row>
    <row r="131" spans="1:7" s="1632" customFormat="1" x14ac:dyDescent="0.25">
      <c r="A131" s="1683"/>
      <c r="B131" s="75"/>
      <c r="C131" s="196"/>
      <c r="D131" s="462"/>
      <c r="E131" s="1316"/>
      <c r="F131" s="195"/>
      <c r="G131" s="195"/>
    </row>
    <row r="132" spans="1:7" s="1632" customFormat="1" x14ac:dyDescent="0.25">
      <c r="A132" s="1683" t="s">
        <v>2204</v>
      </c>
      <c r="B132" s="75"/>
      <c r="C132" s="196" t="s">
        <v>2205</v>
      </c>
      <c r="D132" s="462" t="s">
        <v>103</v>
      </c>
      <c r="E132" s="1316">
        <v>100</v>
      </c>
      <c r="F132" s="343"/>
      <c r="G132" s="195"/>
    </row>
    <row r="133" spans="1:7" s="1632" customFormat="1" x14ac:dyDescent="0.25">
      <c r="A133" s="1683"/>
      <c r="B133" s="75"/>
      <c r="C133" s="196"/>
      <c r="D133" s="462"/>
      <c r="E133" s="1316"/>
      <c r="F133" s="343"/>
      <c r="G133" s="195"/>
    </row>
    <row r="134" spans="1:7" s="1632" customFormat="1" x14ac:dyDescent="0.25">
      <c r="A134" s="166"/>
      <c r="B134" s="1210"/>
      <c r="C134" s="196"/>
      <c r="D134" s="462"/>
      <c r="E134" s="1688"/>
      <c r="F134" s="195"/>
      <c r="G134" s="195"/>
    </row>
    <row r="135" spans="1:7" s="1632" customFormat="1" ht="78" x14ac:dyDescent="0.25">
      <c r="A135" s="216" t="s">
        <v>70</v>
      </c>
      <c r="B135" s="900" t="s">
        <v>65</v>
      </c>
      <c r="C135" s="1554" t="s">
        <v>2206</v>
      </c>
      <c r="D135" s="1171"/>
      <c r="E135" s="1688"/>
      <c r="F135" s="195"/>
      <c r="G135" s="195"/>
    </row>
    <row r="136" spans="1:7" s="1632" customFormat="1" x14ac:dyDescent="0.25">
      <c r="A136" s="166"/>
      <c r="B136" s="1210"/>
      <c r="C136" s="1562"/>
      <c r="D136" s="1171"/>
      <c r="E136" s="1688"/>
      <c r="F136" s="195"/>
      <c r="G136" s="195"/>
    </row>
    <row r="137" spans="1:7" s="1632" customFormat="1" x14ac:dyDescent="0.25">
      <c r="A137" s="943"/>
      <c r="B137" s="1210"/>
      <c r="C137" s="196" t="s">
        <v>257</v>
      </c>
      <c r="D137" s="1171"/>
      <c r="E137" s="1688"/>
      <c r="F137" s="195"/>
      <c r="G137" s="195"/>
    </row>
    <row r="138" spans="1:7" s="1632" customFormat="1" x14ac:dyDescent="0.25">
      <c r="A138" s="943"/>
      <c r="B138" s="1210"/>
      <c r="C138" s="196"/>
      <c r="D138" s="1171"/>
      <c r="E138" s="1688"/>
      <c r="F138" s="195"/>
      <c r="G138" s="195"/>
    </row>
    <row r="139" spans="1:7" s="1632" customFormat="1" x14ac:dyDescent="0.25">
      <c r="A139" s="943" t="s">
        <v>2207</v>
      </c>
      <c r="B139" s="1210"/>
      <c r="C139" s="196" t="s">
        <v>2208</v>
      </c>
      <c r="D139" s="462" t="s">
        <v>103</v>
      </c>
      <c r="E139" s="1316">
        <v>200</v>
      </c>
      <c r="F139" s="195"/>
      <c r="G139" s="195"/>
    </row>
    <row r="140" spans="1:7" s="1632" customFormat="1" x14ac:dyDescent="0.25">
      <c r="A140" s="943"/>
      <c r="B140" s="1210"/>
      <c r="C140" s="196"/>
      <c r="D140" s="462"/>
      <c r="E140" s="1316"/>
      <c r="F140" s="195"/>
      <c r="G140" s="195"/>
    </row>
    <row r="141" spans="1:7" s="1632" customFormat="1" ht="25" x14ac:dyDescent="0.25">
      <c r="A141" s="166" t="s">
        <v>297</v>
      </c>
      <c r="B141" s="1689" t="s">
        <v>19</v>
      </c>
      <c r="C141" s="1210" t="s">
        <v>367</v>
      </c>
      <c r="D141" s="1171" t="s">
        <v>50</v>
      </c>
      <c r="E141" s="1316">
        <f>(E139*0.45)</f>
        <v>90</v>
      </c>
      <c r="F141" s="195"/>
      <c r="G141" s="237"/>
    </row>
    <row r="142" spans="1:7" s="1632" customFormat="1" x14ac:dyDescent="0.25">
      <c r="A142" s="166"/>
      <c r="B142" s="1210"/>
      <c r="C142" s="196"/>
      <c r="D142" s="1171"/>
      <c r="E142" s="1316"/>
      <c r="F142" s="195"/>
      <c r="G142" s="237"/>
    </row>
    <row r="143" spans="1:7" s="1632" customFormat="1" ht="62.5" x14ac:dyDescent="0.25">
      <c r="A143" s="1690" t="s">
        <v>74</v>
      </c>
      <c r="B143" s="1691" t="s">
        <v>155</v>
      </c>
      <c r="C143" s="1562" t="s">
        <v>281</v>
      </c>
      <c r="D143" s="1322" t="s">
        <v>50</v>
      </c>
      <c r="E143" s="1692">
        <f>2*1*1*75</f>
        <v>150</v>
      </c>
      <c r="F143" s="195"/>
      <c r="G143" s="237"/>
    </row>
    <row r="144" spans="1:7" s="1632" customFormat="1" x14ac:dyDescent="0.25">
      <c r="A144" s="943"/>
      <c r="B144" s="1686"/>
      <c r="C144" s="1210"/>
      <c r="D144" s="1171"/>
      <c r="E144" s="1688"/>
      <c r="F144" s="195"/>
      <c r="G144" s="237"/>
    </row>
    <row r="145" spans="1:8" s="1632" customFormat="1" ht="25" x14ac:dyDescent="0.25">
      <c r="A145" s="166" t="s">
        <v>75</v>
      </c>
      <c r="B145" s="1686" t="s">
        <v>276</v>
      </c>
      <c r="C145" s="196" t="s">
        <v>33</v>
      </c>
      <c r="D145" s="1171" t="s">
        <v>50</v>
      </c>
      <c r="E145" s="1316">
        <f>190*1.75*0.2</f>
        <v>66.5</v>
      </c>
      <c r="F145" s="195"/>
      <c r="G145" s="237"/>
    </row>
    <row r="146" spans="1:8" s="1632" customFormat="1" x14ac:dyDescent="0.25">
      <c r="A146" s="943"/>
      <c r="B146" s="75"/>
      <c r="C146" s="75"/>
      <c r="D146" s="1171"/>
      <c r="E146" s="1688"/>
      <c r="F146" s="195"/>
      <c r="G146" s="237"/>
    </row>
    <row r="147" spans="1:8" s="1632" customFormat="1" x14ac:dyDescent="0.25">
      <c r="A147" s="166" t="s">
        <v>146</v>
      </c>
      <c r="B147" s="75" t="s">
        <v>113</v>
      </c>
      <c r="C147" s="196" t="s">
        <v>266</v>
      </c>
      <c r="D147" s="1171"/>
      <c r="E147" s="1688"/>
      <c r="F147" s="195"/>
      <c r="G147" s="237"/>
    </row>
    <row r="148" spans="1:8" s="1632" customFormat="1" x14ac:dyDescent="0.25">
      <c r="A148" s="943"/>
      <c r="B148" s="1063"/>
      <c r="C148" s="196"/>
      <c r="D148" s="1171"/>
      <c r="E148" s="1688"/>
      <c r="F148" s="195"/>
      <c r="G148" s="237"/>
    </row>
    <row r="149" spans="1:8" s="1632" customFormat="1" ht="25" x14ac:dyDescent="0.25">
      <c r="A149" s="166" t="s">
        <v>2209</v>
      </c>
      <c r="B149" s="1210"/>
      <c r="C149" s="196" t="s">
        <v>2210</v>
      </c>
      <c r="D149" s="1171" t="s">
        <v>50</v>
      </c>
      <c r="E149" s="1316">
        <f>E145*0.315</f>
        <v>20.947500000000002</v>
      </c>
      <c r="F149" s="195"/>
      <c r="G149" s="237"/>
    </row>
    <row r="150" spans="1:8" s="1206" customFormat="1" x14ac:dyDescent="0.25">
      <c r="A150" s="1215"/>
      <c r="B150" s="1216"/>
      <c r="C150" s="1217"/>
      <c r="D150" s="1218"/>
      <c r="E150" s="1219"/>
      <c r="F150" s="1220"/>
      <c r="G150" s="1221"/>
      <c r="H150" s="72"/>
    </row>
    <row r="151" spans="1:8" s="1206" customFormat="1" ht="13" x14ac:dyDescent="0.25">
      <c r="A151" s="325"/>
      <c r="B151" s="370" t="s">
        <v>388</v>
      </c>
      <c r="C151" s="371"/>
      <c r="D151" s="326"/>
      <c r="E151" s="368"/>
      <c r="F151" s="372"/>
      <c r="G151" s="373"/>
      <c r="H151" s="72"/>
    </row>
    <row r="152" spans="1:8" s="1206" customFormat="1" ht="26" x14ac:dyDescent="0.25">
      <c r="A152" s="328"/>
      <c r="B152" s="375" t="s">
        <v>389</v>
      </c>
      <c r="C152" s="361"/>
      <c r="D152" s="329"/>
      <c r="E152" s="360"/>
      <c r="F152" s="351"/>
      <c r="G152" s="1222"/>
      <c r="H152" s="72"/>
    </row>
    <row r="153" spans="1:8" s="1632" customFormat="1" x14ac:dyDescent="0.25">
      <c r="A153" s="943"/>
      <c r="B153" s="1210"/>
      <c r="C153" s="196"/>
      <c r="D153" s="1171"/>
      <c r="E153" s="1316"/>
      <c r="F153" s="195"/>
      <c r="G153" s="237"/>
    </row>
    <row r="154" spans="1:8" s="1632" customFormat="1" x14ac:dyDescent="0.25">
      <c r="A154" s="166" t="s">
        <v>2211</v>
      </c>
      <c r="B154" s="1210"/>
      <c r="C154" s="196" t="s">
        <v>384</v>
      </c>
      <c r="D154" s="1171" t="s">
        <v>50</v>
      </c>
      <c r="E154" s="1316">
        <f>(E130+E132)*1.75*0.25</f>
        <v>131.25</v>
      </c>
      <c r="F154" s="195"/>
      <c r="G154" s="237"/>
    </row>
    <row r="155" spans="1:8" s="1632" customFormat="1" x14ac:dyDescent="0.25">
      <c r="A155" s="166"/>
      <c r="B155" s="1210"/>
      <c r="C155" s="196"/>
      <c r="D155" s="1171"/>
      <c r="E155" s="1316"/>
      <c r="F155" s="195"/>
      <c r="G155" s="166"/>
    </row>
    <row r="156" spans="1:8" s="1632" customFormat="1" ht="13" x14ac:dyDescent="0.25">
      <c r="A156" s="216" t="s">
        <v>297</v>
      </c>
      <c r="B156" s="1210"/>
      <c r="C156" s="77" t="s">
        <v>270</v>
      </c>
      <c r="D156" s="1171"/>
      <c r="E156" s="1316"/>
      <c r="F156" s="195"/>
      <c r="G156" s="166"/>
    </row>
    <row r="157" spans="1:8" s="1632" customFormat="1" ht="13" x14ac:dyDescent="0.25">
      <c r="A157" s="216"/>
      <c r="B157" s="1210"/>
      <c r="C157" s="77"/>
      <c r="D157" s="1171"/>
      <c r="E157" s="1316"/>
      <c r="F157" s="195"/>
      <c r="G157" s="166"/>
    </row>
    <row r="158" spans="1:8" s="1632" customFormat="1" ht="25" x14ac:dyDescent="0.25">
      <c r="A158" s="166" t="s">
        <v>2212</v>
      </c>
      <c r="B158" s="196" t="s">
        <v>226</v>
      </c>
      <c r="C158" s="196" t="s">
        <v>2213</v>
      </c>
      <c r="D158" s="1171" t="s">
        <v>50</v>
      </c>
      <c r="E158" s="1316">
        <f>H158*0.3*1.3</f>
        <v>0</v>
      </c>
      <c r="F158" s="195"/>
      <c r="G158" s="166"/>
    </row>
    <row r="159" spans="1:8" s="1632" customFormat="1" x14ac:dyDescent="0.25">
      <c r="A159" s="166"/>
      <c r="B159" s="196"/>
      <c r="C159" s="196"/>
      <c r="D159" s="462"/>
      <c r="E159" s="1316"/>
      <c r="F159" s="195"/>
      <c r="G159" s="166"/>
    </row>
    <row r="160" spans="1:8" s="1632" customFormat="1" ht="25" x14ac:dyDescent="0.25">
      <c r="A160" s="166" t="s">
        <v>2214</v>
      </c>
      <c r="B160" s="196" t="s">
        <v>177</v>
      </c>
      <c r="C160" s="196" t="s">
        <v>392</v>
      </c>
      <c r="D160" s="1171" t="s">
        <v>69</v>
      </c>
      <c r="E160" s="1316">
        <f>H158*(1.3*2+0.3*2)</f>
        <v>0</v>
      </c>
      <c r="F160" s="195"/>
      <c r="G160" s="166"/>
    </row>
    <row r="161" spans="1:7" s="1632" customFormat="1" x14ac:dyDescent="0.25">
      <c r="A161" s="166"/>
      <c r="B161" s="1210"/>
      <c r="C161" s="196"/>
      <c r="D161" s="1171"/>
      <c r="E161" s="1316"/>
      <c r="F161" s="195"/>
      <c r="G161" s="166"/>
    </row>
    <row r="162" spans="1:7" s="1632" customFormat="1" ht="25" x14ac:dyDescent="0.25">
      <c r="A162" s="216" t="s">
        <v>74</v>
      </c>
      <c r="B162" s="1210" t="s">
        <v>277</v>
      </c>
      <c r="C162" s="77" t="s">
        <v>2215</v>
      </c>
      <c r="D162" s="1171"/>
      <c r="E162" s="1316"/>
      <c r="F162" s="195"/>
      <c r="G162" s="166"/>
    </row>
    <row r="163" spans="1:7" s="1632" customFormat="1" x14ac:dyDescent="0.25">
      <c r="A163" s="166"/>
      <c r="B163" s="1210"/>
      <c r="C163" s="196"/>
      <c r="D163" s="1171"/>
      <c r="E163" s="1316"/>
      <c r="F163" s="195"/>
      <c r="G163" s="166"/>
    </row>
    <row r="164" spans="1:7" s="1632" customFormat="1" x14ac:dyDescent="0.25">
      <c r="A164" s="166" t="s">
        <v>2216</v>
      </c>
      <c r="B164" s="1210"/>
      <c r="C164" s="196" t="s">
        <v>2217</v>
      </c>
      <c r="D164" s="1171" t="s">
        <v>82</v>
      </c>
      <c r="E164" s="1316">
        <v>2</v>
      </c>
      <c r="F164" s="195"/>
      <c r="G164" s="166"/>
    </row>
    <row r="165" spans="1:7" s="1632" customFormat="1" x14ac:dyDescent="0.25">
      <c r="A165" s="166"/>
      <c r="B165" s="1210"/>
      <c r="C165" s="196"/>
      <c r="D165" s="1171"/>
      <c r="E165" s="1316"/>
      <c r="F165" s="195"/>
      <c r="G165" s="166"/>
    </row>
    <row r="166" spans="1:7" s="1632" customFormat="1" x14ac:dyDescent="0.25">
      <c r="A166" s="166" t="s">
        <v>2218</v>
      </c>
      <c r="B166" s="75"/>
      <c r="C166" s="1562" t="s">
        <v>2219</v>
      </c>
      <c r="D166" s="1697" t="s">
        <v>82</v>
      </c>
      <c r="E166" s="1316">
        <v>4</v>
      </c>
      <c r="F166" s="195"/>
      <c r="G166" s="237"/>
    </row>
    <row r="167" spans="1:7" s="1632" customFormat="1" x14ac:dyDescent="0.25">
      <c r="A167" s="166"/>
      <c r="B167" s="75"/>
      <c r="C167" s="1562"/>
      <c r="D167" s="1697"/>
      <c r="E167" s="1316"/>
      <c r="F167" s="195"/>
      <c r="G167" s="237"/>
    </row>
    <row r="168" spans="1:7" s="1632" customFormat="1" x14ac:dyDescent="0.25">
      <c r="A168" s="250" t="s">
        <v>2220</v>
      </c>
      <c r="B168" s="75"/>
      <c r="C168" s="1562" t="s">
        <v>22</v>
      </c>
      <c r="D168" s="1697" t="s">
        <v>82</v>
      </c>
      <c r="E168" s="1316">
        <v>1</v>
      </c>
      <c r="F168" s="195"/>
      <c r="G168" s="237"/>
    </row>
    <row r="169" spans="1:7" s="1632" customFormat="1" x14ac:dyDescent="0.25">
      <c r="A169" s="250"/>
      <c r="B169" s="75"/>
      <c r="C169" s="1562"/>
      <c r="D169" s="1697"/>
      <c r="E169" s="1316"/>
      <c r="F169" s="195"/>
      <c r="G169" s="237"/>
    </row>
    <row r="170" spans="1:7" s="1632" customFormat="1" ht="25" x14ac:dyDescent="0.25">
      <c r="A170" s="250" t="s">
        <v>2221</v>
      </c>
      <c r="B170" s="75"/>
      <c r="C170" s="1562" t="s">
        <v>23</v>
      </c>
      <c r="D170" s="1697" t="s">
        <v>82</v>
      </c>
      <c r="E170" s="1316">
        <v>0</v>
      </c>
      <c r="F170" s="195"/>
      <c r="G170" s="237"/>
    </row>
    <row r="171" spans="1:7" s="1632" customFormat="1" x14ac:dyDescent="0.25">
      <c r="A171" s="250"/>
      <c r="B171" s="75"/>
      <c r="C171" s="1562"/>
      <c r="D171" s="1697"/>
      <c r="E171" s="1316"/>
      <c r="F171" s="195"/>
      <c r="G171" s="237"/>
    </row>
    <row r="172" spans="1:7" s="1632" customFormat="1" x14ac:dyDescent="0.25">
      <c r="A172" s="250" t="s">
        <v>2222</v>
      </c>
      <c r="B172" s="75"/>
      <c r="C172" s="250" t="s">
        <v>2223</v>
      </c>
      <c r="D172" s="1698" t="s">
        <v>52</v>
      </c>
      <c r="E172" s="961">
        <v>100</v>
      </c>
      <c r="F172" s="195"/>
      <c r="G172" s="237"/>
    </row>
    <row r="173" spans="1:7" s="1632" customFormat="1" x14ac:dyDescent="0.25">
      <c r="A173" s="250"/>
      <c r="B173" s="75"/>
      <c r="C173" s="250"/>
      <c r="D173" s="1698"/>
      <c r="E173" s="1699"/>
      <c r="F173" s="195"/>
      <c r="G173" s="237"/>
    </row>
    <row r="174" spans="1:7" s="1632" customFormat="1" x14ac:dyDescent="0.25">
      <c r="A174" s="250" t="s">
        <v>2224</v>
      </c>
      <c r="B174" s="75"/>
      <c r="C174" s="250" t="s">
        <v>21</v>
      </c>
      <c r="D174" s="1698" t="s">
        <v>52</v>
      </c>
      <c r="E174" s="961">
        <v>100</v>
      </c>
      <c r="F174" s="195"/>
      <c r="G174" s="237"/>
    </row>
    <row r="175" spans="1:7" s="1632" customFormat="1" x14ac:dyDescent="0.25">
      <c r="A175" s="250"/>
      <c r="B175" s="75"/>
      <c r="C175" s="250"/>
      <c r="D175" s="1698"/>
      <c r="E175" s="1699"/>
      <c r="F175" s="195"/>
      <c r="G175" s="237"/>
    </row>
    <row r="176" spans="1:7" s="1632" customFormat="1" x14ac:dyDescent="0.25">
      <c r="A176" s="250" t="s">
        <v>2225</v>
      </c>
      <c r="B176" s="75"/>
      <c r="C176" s="250" t="s">
        <v>2226</v>
      </c>
      <c r="D176" s="1698" t="s">
        <v>52</v>
      </c>
      <c r="E176" s="961">
        <v>100</v>
      </c>
      <c r="F176" s="195"/>
      <c r="G176" s="237"/>
    </row>
    <row r="177" spans="1:7" s="1632" customFormat="1" x14ac:dyDescent="0.25">
      <c r="A177" s="250"/>
      <c r="B177" s="75"/>
      <c r="C177" s="250"/>
      <c r="D177" s="1698"/>
      <c r="E177" s="1700"/>
      <c r="F177" s="195"/>
      <c r="G177" s="237"/>
    </row>
    <row r="178" spans="1:7" s="1632" customFormat="1" x14ac:dyDescent="0.25">
      <c r="A178" s="250" t="s">
        <v>2227</v>
      </c>
      <c r="B178" s="75"/>
      <c r="C178" s="1562" t="s">
        <v>27</v>
      </c>
      <c r="D178" s="1697" t="s">
        <v>82</v>
      </c>
      <c r="E178" s="1316">
        <v>10</v>
      </c>
      <c r="F178" s="195"/>
      <c r="G178" s="237"/>
    </row>
    <row r="179" spans="1:7" s="1632" customFormat="1" x14ac:dyDescent="0.25">
      <c r="A179" s="250"/>
      <c r="B179" s="75"/>
      <c r="C179" s="1562"/>
      <c r="D179" s="1697"/>
      <c r="E179" s="1701"/>
      <c r="F179" s="195"/>
      <c r="G179" s="237"/>
    </row>
    <row r="180" spans="1:7" s="1632" customFormat="1" ht="25" x14ac:dyDescent="0.25">
      <c r="A180" s="250" t="s">
        <v>2228</v>
      </c>
      <c r="B180" s="75" t="s">
        <v>691</v>
      </c>
      <c r="C180" s="1562" t="s">
        <v>26</v>
      </c>
      <c r="D180" s="1697" t="s">
        <v>82</v>
      </c>
      <c r="E180" s="1316">
        <v>0</v>
      </c>
      <c r="F180" s="195"/>
      <c r="G180" s="237"/>
    </row>
    <row r="181" spans="1:7" s="1632" customFormat="1" x14ac:dyDescent="0.25">
      <c r="A181" s="250"/>
      <c r="B181" s="75"/>
      <c r="C181" s="1562"/>
      <c r="D181" s="1697"/>
      <c r="E181" s="1701"/>
      <c r="F181" s="195"/>
      <c r="G181" s="195"/>
    </row>
    <row r="182" spans="1:7" s="1632" customFormat="1" ht="25" x14ac:dyDescent="0.25">
      <c r="A182" s="250" t="s">
        <v>2229</v>
      </c>
      <c r="B182" s="75" t="s">
        <v>691</v>
      </c>
      <c r="C182" s="1562" t="s">
        <v>24</v>
      </c>
      <c r="D182" s="1697" t="s">
        <v>82</v>
      </c>
      <c r="E182" s="1316">
        <v>0</v>
      </c>
      <c r="F182" s="195"/>
      <c r="G182" s="195"/>
    </row>
    <row r="183" spans="1:7" s="1632" customFormat="1" x14ac:dyDescent="0.25">
      <c r="A183" s="250"/>
      <c r="B183" s="75"/>
      <c r="C183" s="1562"/>
      <c r="D183" s="1697"/>
      <c r="E183" s="1701"/>
      <c r="F183" s="195"/>
      <c r="G183" s="195"/>
    </row>
    <row r="184" spans="1:7" s="1632" customFormat="1" ht="25" x14ac:dyDescent="0.25">
      <c r="A184" s="250" t="s">
        <v>2230</v>
      </c>
      <c r="B184" s="75" t="s">
        <v>691</v>
      </c>
      <c r="C184" s="1562" t="s">
        <v>25</v>
      </c>
      <c r="D184" s="1697" t="s">
        <v>82</v>
      </c>
      <c r="E184" s="1316">
        <v>2</v>
      </c>
      <c r="F184" s="195"/>
      <c r="G184" s="195"/>
    </row>
    <row r="185" spans="1:7" s="1632" customFormat="1" x14ac:dyDescent="0.25">
      <c r="A185" s="250"/>
      <c r="B185" s="250"/>
      <c r="C185" s="250"/>
      <c r="D185" s="1698"/>
      <c r="E185" s="1698"/>
      <c r="F185" s="195"/>
      <c r="G185" s="195"/>
    </row>
    <row r="186" spans="1:7" s="1632" customFormat="1" ht="25" x14ac:dyDescent="0.25">
      <c r="A186" s="1214" t="s">
        <v>75</v>
      </c>
      <c r="B186" s="253" t="s">
        <v>2231</v>
      </c>
      <c r="C186" s="251" t="s">
        <v>2232</v>
      </c>
      <c r="D186" s="1698"/>
      <c r="E186" s="1698"/>
      <c r="F186" s="195"/>
      <c r="G186" s="195"/>
    </row>
    <row r="187" spans="1:7" s="1632" customFormat="1" x14ac:dyDescent="0.25">
      <c r="A187" s="250"/>
      <c r="B187" s="250"/>
      <c r="C187" s="250"/>
      <c r="D187" s="1698"/>
      <c r="E187" s="1698"/>
      <c r="F187" s="195"/>
      <c r="G187" s="195"/>
    </row>
    <row r="188" spans="1:7" s="1632" customFormat="1" ht="25" x14ac:dyDescent="0.25">
      <c r="A188" s="250"/>
      <c r="B188" s="250"/>
      <c r="C188" s="253" t="s">
        <v>30</v>
      </c>
      <c r="D188" s="1698"/>
      <c r="E188" s="1698"/>
      <c r="F188" s="195"/>
      <c r="G188" s="195"/>
    </row>
    <row r="189" spans="1:7" s="1632" customFormat="1" x14ac:dyDescent="0.25">
      <c r="A189" s="250"/>
      <c r="B189" s="250"/>
      <c r="C189" s="250"/>
      <c r="D189" s="1698"/>
      <c r="E189" s="1699"/>
      <c r="F189" s="195"/>
      <c r="G189" s="195"/>
    </row>
    <row r="190" spans="1:7" s="1632" customFormat="1" x14ac:dyDescent="0.25">
      <c r="A190" s="250" t="s">
        <v>2233</v>
      </c>
      <c r="B190" s="250"/>
      <c r="C190" s="250" t="s">
        <v>22</v>
      </c>
      <c r="D190" s="1698" t="s">
        <v>52</v>
      </c>
      <c r="E190" s="961">
        <v>50</v>
      </c>
      <c r="F190" s="195"/>
      <c r="G190" s="195"/>
    </row>
    <row r="191" spans="1:7" s="1632" customFormat="1" x14ac:dyDescent="0.25">
      <c r="A191" s="250"/>
      <c r="B191" s="250"/>
      <c r="C191" s="250"/>
      <c r="D191" s="1698"/>
      <c r="E191" s="1700"/>
      <c r="F191" s="195"/>
      <c r="G191" s="195"/>
    </row>
    <row r="192" spans="1:7" s="1632" customFormat="1" ht="25" x14ac:dyDescent="0.25">
      <c r="A192" s="250" t="s">
        <v>2234</v>
      </c>
      <c r="B192" s="250"/>
      <c r="C192" s="253" t="s">
        <v>23</v>
      </c>
      <c r="D192" s="1698" t="s">
        <v>52</v>
      </c>
      <c r="E192" s="961">
        <v>20</v>
      </c>
      <c r="F192" s="195"/>
      <c r="G192" s="195"/>
    </row>
    <row r="193" spans="1:8" s="1632" customFormat="1" x14ac:dyDescent="0.25">
      <c r="A193" s="250"/>
      <c r="B193" s="250"/>
      <c r="C193" s="250"/>
      <c r="D193" s="1698"/>
      <c r="E193" s="1700"/>
      <c r="F193" s="195"/>
      <c r="G193" s="195"/>
    </row>
    <row r="194" spans="1:8" s="1632" customFormat="1" x14ac:dyDescent="0.25">
      <c r="A194" s="250" t="s">
        <v>2235</v>
      </c>
      <c r="B194" s="250"/>
      <c r="C194" s="250" t="s">
        <v>20</v>
      </c>
      <c r="D194" s="1698" t="s">
        <v>52</v>
      </c>
      <c r="E194" s="961">
        <v>50</v>
      </c>
      <c r="F194" s="195"/>
      <c r="G194" s="195"/>
    </row>
    <row r="195" spans="1:8" s="1632" customFormat="1" x14ac:dyDescent="0.25">
      <c r="A195" s="250"/>
      <c r="B195" s="250"/>
      <c r="C195" s="250"/>
      <c r="D195" s="1698"/>
      <c r="E195" s="1700"/>
      <c r="F195" s="195"/>
      <c r="G195" s="195"/>
    </row>
    <row r="196" spans="1:8" s="1632" customFormat="1" ht="15" customHeight="1" x14ac:dyDescent="0.25">
      <c r="A196" s="250" t="s">
        <v>2236</v>
      </c>
      <c r="B196" s="250"/>
      <c r="C196" s="250" t="s">
        <v>2223</v>
      </c>
      <c r="D196" s="1698" t="s">
        <v>52</v>
      </c>
      <c r="E196" s="961">
        <v>20</v>
      </c>
      <c r="F196" s="195"/>
      <c r="G196" s="195"/>
    </row>
    <row r="197" spans="1:8" s="1632" customFormat="1" x14ac:dyDescent="0.25">
      <c r="A197" s="250"/>
      <c r="B197" s="250"/>
      <c r="C197" s="1702"/>
      <c r="D197" s="1698"/>
      <c r="E197" s="1699"/>
      <c r="F197" s="195"/>
      <c r="G197" s="195"/>
    </row>
    <row r="198" spans="1:8" s="1632" customFormat="1" x14ac:dyDescent="0.25">
      <c r="A198" s="250" t="s">
        <v>2237</v>
      </c>
      <c r="B198" s="250"/>
      <c r="C198" s="250" t="s">
        <v>21</v>
      </c>
      <c r="D198" s="1698" t="s">
        <v>52</v>
      </c>
      <c r="E198" s="961">
        <v>20</v>
      </c>
      <c r="F198" s="195"/>
      <c r="G198" s="195"/>
    </row>
    <row r="199" spans="1:8" s="1632" customFormat="1" x14ac:dyDescent="0.25">
      <c r="A199" s="250"/>
      <c r="B199" s="250"/>
      <c r="C199" s="250"/>
      <c r="D199" s="1698"/>
      <c r="E199" s="1700"/>
      <c r="F199" s="195"/>
      <c r="G199" s="195"/>
    </row>
    <row r="200" spans="1:8" s="1632" customFormat="1" x14ac:dyDescent="0.25">
      <c r="A200" s="250" t="s">
        <v>2238</v>
      </c>
      <c r="B200" s="250"/>
      <c r="C200" s="250" t="s">
        <v>2226</v>
      </c>
      <c r="D200" s="1698" t="s">
        <v>52</v>
      </c>
      <c r="E200" s="961">
        <v>20</v>
      </c>
      <c r="F200" s="195"/>
      <c r="G200" s="195"/>
    </row>
    <row r="201" spans="1:8" s="1632" customFormat="1" x14ac:dyDescent="0.25">
      <c r="A201" s="250"/>
      <c r="B201" s="250"/>
      <c r="C201" s="250"/>
      <c r="D201" s="1698"/>
      <c r="E201" s="1700"/>
      <c r="F201" s="195"/>
      <c r="G201" s="195"/>
    </row>
    <row r="202" spans="1:8" s="1632" customFormat="1" x14ac:dyDescent="0.25">
      <c r="A202" s="250" t="s">
        <v>2239</v>
      </c>
      <c r="B202" s="250"/>
      <c r="C202" s="250" t="s">
        <v>27</v>
      </c>
      <c r="D202" s="1698" t="s">
        <v>52</v>
      </c>
      <c r="E202" s="961">
        <v>50</v>
      </c>
      <c r="F202" s="195"/>
      <c r="G202" s="195"/>
    </row>
    <row r="203" spans="1:8" s="1632" customFormat="1" x14ac:dyDescent="0.25">
      <c r="A203" s="250"/>
      <c r="B203" s="250"/>
      <c r="C203" s="250"/>
      <c r="D203" s="1698"/>
      <c r="E203" s="1700"/>
      <c r="F203" s="195"/>
      <c r="G203" s="195"/>
    </row>
    <row r="204" spans="1:8" s="1632" customFormat="1" x14ac:dyDescent="0.25">
      <c r="A204" s="250" t="s">
        <v>2240</v>
      </c>
      <c r="B204" s="250"/>
      <c r="C204" s="250" t="s">
        <v>26</v>
      </c>
      <c r="D204" s="1698" t="s">
        <v>52</v>
      </c>
      <c r="E204" s="961">
        <v>0</v>
      </c>
      <c r="F204" s="195"/>
      <c r="G204" s="195"/>
    </row>
    <row r="205" spans="1:8" s="1206" customFormat="1" x14ac:dyDescent="0.25">
      <c r="A205" s="1215"/>
      <c r="B205" s="1216"/>
      <c r="C205" s="1217"/>
      <c r="D205" s="1218"/>
      <c r="E205" s="1219"/>
      <c r="F205" s="1220"/>
      <c r="G205" s="1221"/>
      <c r="H205" s="72"/>
    </row>
    <row r="206" spans="1:8" s="1206" customFormat="1" ht="13" x14ac:dyDescent="0.25">
      <c r="A206" s="325"/>
      <c r="B206" s="370" t="s">
        <v>388</v>
      </c>
      <c r="C206" s="371"/>
      <c r="D206" s="326"/>
      <c r="E206" s="368"/>
      <c r="F206" s="372"/>
      <c r="G206" s="373"/>
      <c r="H206" s="72"/>
    </row>
    <row r="207" spans="1:8" s="1206" customFormat="1" ht="26" x14ac:dyDescent="0.25">
      <c r="A207" s="328"/>
      <c r="B207" s="375" t="s">
        <v>389</v>
      </c>
      <c r="C207" s="361"/>
      <c r="D207" s="329"/>
      <c r="E207" s="360"/>
      <c r="F207" s="351"/>
      <c r="G207" s="1222"/>
      <c r="H207" s="72"/>
    </row>
    <row r="208" spans="1:8" s="1632" customFormat="1" x14ac:dyDescent="0.25">
      <c r="A208" s="250"/>
      <c r="B208" s="250"/>
      <c r="C208" s="250"/>
      <c r="D208" s="1698"/>
      <c r="E208" s="1700"/>
      <c r="F208" s="195"/>
      <c r="G208" s="195"/>
    </row>
    <row r="209" spans="1:7" s="1632" customFormat="1" x14ac:dyDescent="0.25">
      <c r="A209" s="250" t="s">
        <v>2241</v>
      </c>
      <c r="B209" s="250"/>
      <c r="C209" s="250" t="s">
        <v>24</v>
      </c>
      <c r="D209" s="1698" t="s">
        <v>52</v>
      </c>
      <c r="E209" s="961">
        <v>0</v>
      </c>
      <c r="F209" s="195"/>
      <c r="G209" s="195"/>
    </row>
    <row r="210" spans="1:7" s="1632" customFormat="1" x14ac:dyDescent="0.25">
      <c r="A210" s="250"/>
      <c r="B210" s="250"/>
      <c r="C210" s="250"/>
      <c r="D210" s="1698"/>
      <c r="E210" s="1700"/>
      <c r="F210" s="195"/>
      <c r="G210" s="195"/>
    </row>
    <row r="211" spans="1:7" s="1632" customFormat="1" x14ac:dyDescent="0.25">
      <c r="A211" s="250" t="s">
        <v>2242</v>
      </c>
      <c r="B211" s="250"/>
      <c r="C211" s="250" t="s">
        <v>25</v>
      </c>
      <c r="D211" s="1698" t="s">
        <v>52</v>
      </c>
      <c r="E211" s="961">
        <v>3</v>
      </c>
      <c r="F211" s="195"/>
      <c r="G211" s="195"/>
    </row>
    <row r="212" spans="1:7" s="1632" customFormat="1" x14ac:dyDescent="0.25">
      <c r="A212" s="250"/>
      <c r="B212" s="250"/>
      <c r="C212" s="250"/>
      <c r="D212" s="1698"/>
      <c r="E212" s="1700"/>
      <c r="F212" s="195"/>
      <c r="G212" s="195"/>
    </row>
    <row r="213" spans="1:7" s="1632" customFormat="1" x14ac:dyDescent="0.25">
      <c r="A213" s="166" t="s">
        <v>2243</v>
      </c>
      <c r="B213" s="1210"/>
      <c r="C213" s="196" t="s">
        <v>2217</v>
      </c>
      <c r="D213" s="1698" t="s">
        <v>52</v>
      </c>
      <c r="E213" s="961">
        <v>100</v>
      </c>
      <c r="F213" s="195"/>
      <c r="G213" s="195"/>
    </row>
    <row r="214" spans="1:7" s="1632" customFormat="1" x14ac:dyDescent="0.25">
      <c r="A214" s="166"/>
      <c r="B214" s="1210"/>
      <c r="C214" s="196"/>
      <c r="D214" s="1698"/>
      <c r="E214" s="1700"/>
      <c r="F214" s="195"/>
      <c r="G214" s="195"/>
    </row>
    <row r="215" spans="1:7" s="1632" customFormat="1" x14ac:dyDescent="0.25">
      <c r="A215" s="166" t="s">
        <v>2244</v>
      </c>
      <c r="B215" s="75"/>
      <c r="C215" s="1562" t="s">
        <v>2219</v>
      </c>
      <c r="D215" s="1698" t="s">
        <v>52</v>
      </c>
      <c r="E215" s="961">
        <f>60+465</f>
        <v>525</v>
      </c>
      <c r="F215" s="195"/>
      <c r="G215" s="195"/>
    </row>
    <row r="216" spans="1:7" s="1632" customFormat="1" x14ac:dyDescent="0.25">
      <c r="A216" s="166"/>
      <c r="B216" s="75"/>
      <c r="C216" s="1562"/>
      <c r="D216" s="1698"/>
      <c r="E216" s="1700"/>
      <c r="F216" s="195"/>
      <c r="G216" s="195"/>
    </row>
    <row r="217" spans="1:7" s="1632" customFormat="1" x14ac:dyDescent="0.25">
      <c r="A217" s="166" t="s">
        <v>2245</v>
      </c>
      <c r="B217" s="75"/>
      <c r="C217" s="1562" t="s">
        <v>2246</v>
      </c>
      <c r="D217" s="1698" t="s">
        <v>52</v>
      </c>
      <c r="E217" s="961">
        <v>465</v>
      </c>
      <c r="F217" s="195"/>
      <c r="G217" s="195"/>
    </row>
    <row r="218" spans="1:7" s="1632" customFormat="1" x14ac:dyDescent="0.25">
      <c r="A218" s="250"/>
      <c r="B218" s="250"/>
      <c r="C218" s="250"/>
      <c r="D218" s="1698"/>
      <c r="E218" s="1700"/>
      <c r="F218" s="195"/>
      <c r="G218" s="195"/>
    </row>
    <row r="219" spans="1:7" s="1632" customFormat="1" ht="13" x14ac:dyDescent="0.25">
      <c r="A219" s="1214" t="s">
        <v>146</v>
      </c>
      <c r="B219" s="250" t="s">
        <v>278</v>
      </c>
      <c r="C219" s="251" t="s">
        <v>269</v>
      </c>
      <c r="D219" s="1698"/>
      <c r="E219" s="1699"/>
      <c r="F219" s="195"/>
      <c r="G219" s="195"/>
    </row>
    <row r="220" spans="1:7" s="1632" customFormat="1" x14ac:dyDescent="0.25">
      <c r="A220" s="250"/>
      <c r="B220" s="250"/>
      <c r="C220" s="250"/>
      <c r="D220" s="1698"/>
      <c r="E220" s="1699"/>
      <c r="F220" s="195"/>
      <c r="G220" s="195"/>
    </row>
    <row r="221" spans="1:7" s="1632" customFormat="1" x14ac:dyDescent="0.25">
      <c r="A221" s="250" t="s">
        <v>2209</v>
      </c>
      <c r="B221" s="781" t="s">
        <v>279</v>
      </c>
      <c r="C221" s="250" t="s">
        <v>197</v>
      </c>
      <c r="D221" s="1698"/>
      <c r="E221" s="1699"/>
      <c r="F221" s="195"/>
      <c r="G221" s="195"/>
    </row>
    <row r="222" spans="1:7" s="1632" customFormat="1" x14ac:dyDescent="0.25">
      <c r="A222" s="250"/>
      <c r="B222" s="250"/>
      <c r="C222" s="250"/>
      <c r="D222" s="1698"/>
      <c r="E222" s="1699"/>
      <c r="F222" s="195"/>
      <c r="G222" s="195"/>
    </row>
    <row r="223" spans="1:7" s="1632" customFormat="1" ht="25" x14ac:dyDescent="0.25">
      <c r="A223" s="250" t="s">
        <v>2247</v>
      </c>
      <c r="B223" s="196"/>
      <c r="C223" s="196" t="s">
        <v>2248</v>
      </c>
      <c r="D223" s="1171" t="s">
        <v>50</v>
      </c>
      <c r="E223" s="1316">
        <v>430</v>
      </c>
      <c r="F223" s="195"/>
      <c r="G223" s="195"/>
    </row>
    <row r="224" spans="1:7" s="1632" customFormat="1" x14ac:dyDescent="0.25">
      <c r="A224" s="1500"/>
      <c r="B224" s="196"/>
      <c r="C224" s="1210"/>
      <c r="D224" s="1171"/>
      <c r="E224" s="1316"/>
      <c r="F224" s="195"/>
      <c r="G224" s="195"/>
    </row>
    <row r="225" spans="1:9" s="1632" customFormat="1" ht="37.5" x14ac:dyDescent="0.25">
      <c r="A225" s="250" t="s">
        <v>2249</v>
      </c>
      <c r="B225" s="900" t="s">
        <v>161</v>
      </c>
      <c r="C225" s="196" t="s">
        <v>282</v>
      </c>
      <c r="D225" s="1171"/>
      <c r="E225" s="1316"/>
      <c r="F225" s="195"/>
      <c r="G225" s="195"/>
    </row>
    <row r="226" spans="1:9" s="1632" customFormat="1" x14ac:dyDescent="0.25">
      <c r="A226" s="250"/>
      <c r="B226" s="1210"/>
      <c r="C226" s="196"/>
      <c r="D226" s="1171"/>
      <c r="E226" s="1316"/>
      <c r="F226" s="195"/>
      <c r="G226" s="195"/>
    </row>
    <row r="227" spans="1:9" s="1632" customFormat="1" ht="25" x14ac:dyDescent="0.25">
      <c r="A227" s="250" t="s">
        <v>2250</v>
      </c>
      <c r="B227" s="1210"/>
      <c r="C227" s="196" t="s">
        <v>2248</v>
      </c>
      <c r="D227" s="1171" t="s">
        <v>50</v>
      </c>
      <c r="E227" s="1316">
        <f>0.5*E223</f>
        <v>215</v>
      </c>
      <c r="F227" s="195"/>
      <c r="G227" s="195"/>
    </row>
    <row r="228" spans="1:9" s="1632" customFormat="1" x14ac:dyDescent="0.25">
      <c r="A228" s="250"/>
      <c r="B228" s="1210"/>
      <c r="C228" s="196"/>
      <c r="D228" s="1171"/>
      <c r="E228" s="1316"/>
      <c r="F228" s="195"/>
      <c r="G228" s="195"/>
    </row>
    <row r="229" spans="1:9" s="1632" customFormat="1" ht="25" x14ac:dyDescent="0.25">
      <c r="A229" s="250" t="s">
        <v>2211</v>
      </c>
      <c r="B229" s="75" t="s">
        <v>163</v>
      </c>
      <c r="C229" s="196" t="s">
        <v>283</v>
      </c>
      <c r="D229" s="1171"/>
      <c r="E229" s="1316"/>
      <c r="F229" s="195"/>
      <c r="G229" s="195"/>
    </row>
    <row r="230" spans="1:9" s="1632" customFormat="1" x14ac:dyDescent="0.25">
      <c r="A230" s="1500"/>
      <c r="B230" s="1210"/>
      <c r="C230" s="196"/>
      <c r="D230" s="1171"/>
      <c r="E230" s="1316"/>
      <c r="F230" s="195"/>
      <c r="G230" s="195"/>
    </row>
    <row r="231" spans="1:9" s="1632" customFormat="1" ht="25" x14ac:dyDescent="0.25">
      <c r="A231" s="1500" t="s">
        <v>2251</v>
      </c>
      <c r="B231" s="1210"/>
      <c r="C231" s="196" t="s">
        <v>2248</v>
      </c>
      <c r="D231" s="1171" t="s">
        <v>50</v>
      </c>
      <c r="E231" s="1316">
        <f>0.25*E223</f>
        <v>107.5</v>
      </c>
      <c r="F231" s="195"/>
      <c r="G231" s="195"/>
    </row>
    <row r="232" spans="1:9" s="1632" customFormat="1" x14ac:dyDescent="0.25">
      <c r="A232" s="250"/>
      <c r="B232" s="196"/>
      <c r="C232" s="1210"/>
      <c r="D232" s="1171"/>
      <c r="E232" s="1316"/>
      <c r="F232" s="195"/>
      <c r="G232" s="195"/>
    </row>
    <row r="233" spans="1:9" s="1632" customFormat="1" ht="50" x14ac:dyDescent="0.25">
      <c r="A233" s="250" t="s">
        <v>2252</v>
      </c>
      <c r="B233" s="197" t="s">
        <v>74</v>
      </c>
      <c r="C233" s="196" t="s">
        <v>2253</v>
      </c>
      <c r="D233" s="1171" t="s">
        <v>50</v>
      </c>
      <c r="E233" s="1316">
        <v>257</v>
      </c>
      <c r="F233" s="195"/>
      <c r="G233" s="195"/>
      <c r="I233" s="1497"/>
    </row>
    <row r="234" spans="1:9" s="1632" customFormat="1" x14ac:dyDescent="0.25">
      <c r="A234" s="250"/>
      <c r="B234" s="166"/>
      <c r="C234" s="196"/>
      <c r="D234" s="1171"/>
      <c r="E234" s="1316"/>
      <c r="F234" s="195"/>
      <c r="G234" s="195"/>
    </row>
    <row r="235" spans="1:9" s="1632" customFormat="1" ht="37.5" x14ac:dyDescent="0.25">
      <c r="A235" s="250" t="s">
        <v>2254</v>
      </c>
      <c r="B235" s="166" t="s">
        <v>693</v>
      </c>
      <c r="C235" s="380" t="s">
        <v>390</v>
      </c>
      <c r="D235" s="1171" t="s">
        <v>50</v>
      </c>
      <c r="E235" s="1316">
        <f>E233</f>
        <v>257</v>
      </c>
      <c r="F235" s="195"/>
      <c r="G235" s="195"/>
    </row>
    <row r="236" spans="1:9" s="1632" customFormat="1" x14ac:dyDescent="0.25">
      <c r="A236" s="250"/>
      <c r="B236" s="166"/>
      <c r="C236" s="166"/>
      <c r="D236" s="1685"/>
      <c r="E236" s="1495"/>
      <c r="F236" s="195"/>
      <c r="G236" s="195"/>
    </row>
    <row r="237" spans="1:9" s="1632" customFormat="1" ht="50" x14ac:dyDescent="0.25">
      <c r="A237" s="250" t="s">
        <v>2255</v>
      </c>
      <c r="B237" s="166" t="s">
        <v>694</v>
      </c>
      <c r="C237" s="196" t="s">
        <v>391</v>
      </c>
      <c r="D237" s="1703" t="s">
        <v>50</v>
      </c>
      <c r="E237" s="1495">
        <v>0</v>
      </c>
      <c r="F237" s="195"/>
      <c r="G237" s="195"/>
    </row>
    <row r="238" spans="1:9" s="1632" customFormat="1" x14ac:dyDescent="0.25">
      <c r="A238" s="250"/>
      <c r="B238" s="166"/>
      <c r="C238" s="166"/>
      <c r="D238" s="1703"/>
      <c r="E238" s="1495"/>
      <c r="F238" s="195"/>
      <c r="G238" s="195"/>
    </row>
    <row r="239" spans="1:9" s="1632" customFormat="1" ht="25" x14ac:dyDescent="0.25">
      <c r="A239" s="1214" t="s">
        <v>2256</v>
      </c>
      <c r="B239" s="75" t="s">
        <v>66</v>
      </c>
      <c r="C239" s="216" t="s">
        <v>273</v>
      </c>
      <c r="D239" s="1704"/>
      <c r="E239" s="1705"/>
      <c r="F239" s="195"/>
      <c r="G239" s="195"/>
    </row>
    <row r="240" spans="1:9" s="1632" customFormat="1" x14ac:dyDescent="0.25">
      <c r="A240" s="250"/>
      <c r="B240" s="166"/>
      <c r="C240" s="166"/>
      <c r="D240" s="1706"/>
      <c r="E240" s="1707"/>
      <c r="F240" s="195"/>
      <c r="G240" s="195"/>
    </row>
    <row r="241" spans="1:8" s="1632" customFormat="1" ht="37.5" x14ac:dyDescent="0.25">
      <c r="A241" s="1708" t="s">
        <v>2257</v>
      </c>
      <c r="B241" s="1405" t="s">
        <v>32</v>
      </c>
      <c r="C241" s="1431" t="s">
        <v>198</v>
      </c>
      <c r="D241" s="923" t="s">
        <v>56</v>
      </c>
      <c r="E241" s="1709">
        <v>11</v>
      </c>
      <c r="F241" s="195"/>
      <c r="G241" s="195"/>
      <c r="H241" s="1710"/>
    </row>
    <row r="242" spans="1:8" s="1632" customFormat="1" x14ac:dyDescent="0.25">
      <c r="A242" s="1711"/>
      <c r="B242" s="1712"/>
      <c r="C242" s="1431"/>
      <c r="D242" s="1713"/>
      <c r="E242" s="1709"/>
      <c r="F242" s="195"/>
      <c r="G242" s="195"/>
    </row>
    <row r="243" spans="1:8" s="1632" customFormat="1" ht="37.5" x14ac:dyDescent="0.25">
      <c r="A243" s="1404" t="s">
        <v>2258</v>
      </c>
      <c r="B243" s="1405" t="s">
        <v>153</v>
      </c>
      <c r="C243" s="1431" t="s">
        <v>106</v>
      </c>
      <c r="D243" s="923" t="s">
        <v>56</v>
      </c>
      <c r="E243" s="1709">
        <f>E241</f>
        <v>11</v>
      </c>
      <c r="F243" s="195"/>
      <c r="G243" s="1386"/>
    </row>
    <row r="244" spans="1:8" s="1632" customFormat="1" x14ac:dyDescent="0.25">
      <c r="A244" s="250"/>
      <c r="B244" s="250"/>
      <c r="C244" s="250"/>
      <c r="D244" s="1698"/>
      <c r="E244" s="1698"/>
      <c r="F244" s="195"/>
      <c r="G244" s="195"/>
    </row>
    <row r="245" spans="1:8" s="1632" customFormat="1" ht="13" x14ac:dyDescent="0.25">
      <c r="A245" s="1214" t="s">
        <v>104</v>
      </c>
      <c r="B245" s="250"/>
      <c r="C245" s="251" t="s">
        <v>361</v>
      </c>
      <c r="D245" s="1698"/>
      <c r="E245" s="1698"/>
      <c r="F245" s="195"/>
      <c r="G245" s="195"/>
    </row>
    <row r="246" spans="1:8" s="1632" customFormat="1" x14ac:dyDescent="0.25">
      <c r="A246" s="250"/>
      <c r="B246" s="250"/>
      <c r="C246" s="250"/>
      <c r="D246" s="1698"/>
      <c r="E246" s="1698"/>
      <c r="F246" s="195"/>
      <c r="G246" s="195"/>
    </row>
    <row r="247" spans="1:8" s="1632" customFormat="1" ht="25" x14ac:dyDescent="0.25">
      <c r="A247" s="250" t="s">
        <v>2259</v>
      </c>
      <c r="B247" s="781" t="s">
        <v>364</v>
      </c>
      <c r="C247" s="250" t="s">
        <v>362</v>
      </c>
      <c r="D247" s="1699" t="s">
        <v>54</v>
      </c>
      <c r="E247" s="961">
        <v>1</v>
      </c>
      <c r="F247" s="195"/>
      <c r="G247" s="195"/>
    </row>
    <row r="248" spans="1:8" s="1206" customFormat="1" x14ac:dyDescent="0.25">
      <c r="A248" s="1215"/>
      <c r="B248" s="1216"/>
      <c r="C248" s="1217"/>
      <c r="D248" s="1218"/>
      <c r="E248" s="1219"/>
      <c r="F248" s="1220"/>
      <c r="G248" s="1221"/>
      <c r="H248" s="72"/>
    </row>
    <row r="249" spans="1:8" s="1206" customFormat="1" ht="13" x14ac:dyDescent="0.25">
      <c r="A249" s="325"/>
      <c r="B249" s="370" t="s">
        <v>388</v>
      </c>
      <c r="C249" s="371"/>
      <c r="D249" s="326"/>
      <c r="E249" s="368"/>
      <c r="F249" s="372"/>
      <c r="G249" s="373"/>
      <c r="H249" s="72"/>
    </row>
    <row r="250" spans="1:8" s="1206" customFormat="1" ht="26" x14ac:dyDescent="0.25">
      <c r="A250" s="328"/>
      <c r="B250" s="375" t="s">
        <v>389</v>
      </c>
      <c r="C250" s="361"/>
      <c r="D250" s="329"/>
      <c r="E250" s="360"/>
      <c r="F250" s="351"/>
      <c r="G250" s="1222"/>
      <c r="H250" s="72"/>
    </row>
    <row r="251" spans="1:8" s="1632" customFormat="1" x14ac:dyDescent="0.25">
      <c r="A251" s="586"/>
      <c r="B251" s="1714"/>
      <c r="C251" s="586"/>
      <c r="D251" s="1715"/>
      <c r="E251" s="1267"/>
      <c r="F251" s="1716"/>
      <c r="G251" s="1716"/>
    </row>
    <row r="252" spans="1:8" s="1632" customFormat="1" x14ac:dyDescent="0.25">
      <c r="A252" s="166"/>
      <c r="B252" s="900"/>
      <c r="C252" s="79"/>
      <c r="D252" s="1171"/>
      <c r="E252" s="1654"/>
      <c r="F252" s="1652"/>
      <c r="G252" s="1660"/>
    </row>
    <row r="253" spans="1:8" s="1632" customFormat="1" ht="26" x14ac:dyDescent="0.25">
      <c r="A253" s="216">
        <v>8.3000000000000007</v>
      </c>
      <c r="B253" s="197"/>
      <c r="C253" s="220" t="s">
        <v>2260</v>
      </c>
      <c r="D253" s="230"/>
      <c r="E253" s="230"/>
      <c r="F253" s="75"/>
      <c r="G253" s="75"/>
    </row>
    <row r="254" spans="1:8" s="1632" customFormat="1" ht="13" x14ac:dyDescent="0.25">
      <c r="A254" s="168"/>
      <c r="B254" s="197"/>
      <c r="C254" s="220"/>
      <c r="D254" s="230"/>
      <c r="E254" s="230"/>
      <c r="F254" s="75"/>
      <c r="G254" s="75"/>
    </row>
    <row r="255" spans="1:8" s="1632" customFormat="1" ht="13" x14ac:dyDescent="0.25">
      <c r="A255" s="1058" t="s">
        <v>62</v>
      </c>
      <c r="B255" s="75" t="s">
        <v>700</v>
      </c>
      <c r="C255" s="220" t="s">
        <v>2261</v>
      </c>
      <c r="D255" s="230"/>
      <c r="E255" s="230"/>
      <c r="F255" s="1717"/>
      <c r="G255" s="75"/>
    </row>
    <row r="256" spans="1:8" s="1632" customFormat="1" ht="13" x14ac:dyDescent="0.25">
      <c r="A256" s="222"/>
      <c r="B256" s="75"/>
      <c r="C256" s="220"/>
      <c r="D256" s="230"/>
      <c r="E256" s="230"/>
      <c r="F256" s="1717"/>
      <c r="G256" s="75"/>
    </row>
    <row r="257" spans="1:11" s="1632" customFormat="1" ht="110.25" customHeight="1" x14ac:dyDescent="0.25">
      <c r="A257" s="1537"/>
      <c r="B257" s="75"/>
      <c r="C257" s="1718" t="s">
        <v>2729</v>
      </c>
      <c r="D257" s="230"/>
      <c r="E257" s="230"/>
      <c r="F257" s="1717"/>
      <c r="G257" s="75"/>
    </row>
    <row r="258" spans="1:11" s="1632" customFormat="1" ht="13" x14ac:dyDescent="0.3">
      <c r="A258" s="1402"/>
      <c r="B258" s="75"/>
      <c r="C258" s="233"/>
      <c r="D258" s="230"/>
      <c r="E258" s="1688"/>
      <c r="F258" s="1717"/>
      <c r="G258" s="75"/>
    </row>
    <row r="259" spans="1:11" s="1632" customFormat="1" ht="36" customHeight="1" x14ac:dyDescent="0.5">
      <c r="A259" s="1402" t="s">
        <v>2262</v>
      </c>
      <c r="B259" s="75"/>
      <c r="C259" s="234" t="s">
        <v>2725</v>
      </c>
      <c r="D259" s="230" t="s">
        <v>52</v>
      </c>
      <c r="E259" s="1688">
        <v>494</v>
      </c>
      <c r="F259" s="1717"/>
      <c r="G259" s="1936"/>
      <c r="I259" s="1852"/>
    </row>
    <row r="260" spans="1:11" s="1632" customFormat="1" x14ac:dyDescent="0.25">
      <c r="A260" s="1402"/>
      <c r="B260" s="1680"/>
      <c r="C260" s="234"/>
      <c r="D260" s="230"/>
      <c r="E260" s="1688"/>
      <c r="F260" s="1717"/>
      <c r="G260" s="1680"/>
    </row>
    <row r="261" spans="1:11" s="1632" customFormat="1" ht="25" x14ac:dyDescent="0.25">
      <c r="A261" s="1402" t="s">
        <v>2724</v>
      </c>
      <c r="B261" s="1936"/>
      <c r="C261" s="234" t="s">
        <v>2726</v>
      </c>
      <c r="D261" s="230" t="s">
        <v>52</v>
      </c>
      <c r="E261" s="1688">
        <v>285</v>
      </c>
      <c r="F261" s="1717"/>
      <c r="G261" s="1936"/>
    </row>
    <row r="262" spans="1:11" s="1632" customFormat="1" x14ac:dyDescent="0.25">
      <c r="A262" s="1402"/>
      <c r="B262" s="1936"/>
      <c r="C262" s="234"/>
      <c r="D262" s="230"/>
      <c r="E262" s="1688"/>
      <c r="F262" s="1717"/>
      <c r="G262" s="1936"/>
    </row>
    <row r="263" spans="1:11" s="1868" customFormat="1" ht="75" x14ac:dyDescent="0.25">
      <c r="A263" s="222" t="s">
        <v>2516</v>
      </c>
      <c r="B263" s="721" t="s">
        <v>697</v>
      </c>
      <c r="C263" s="722" t="s">
        <v>2727</v>
      </c>
      <c r="D263" s="723" t="s">
        <v>52</v>
      </c>
      <c r="E263" s="724">
        <f>E259+E261</f>
        <v>779</v>
      </c>
      <c r="F263" s="1865"/>
      <c r="G263" s="1866"/>
      <c r="H263" s="1867"/>
      <c r="I263" s="1867"/>
      <c r="J263" s="1867"/>
      <c r="K263" s="1867"/>
    </row>
    <row r="264" spans="1:11" s="1868" customFormat="1" x14ac:dyDescent="0.25">
      <c r="A264" s="1860"/>
      <c r="B264" s="1861"/>
      <c r="C264" s="1862"/>
      <c r="D264" s="1863"/>
      <c r="E264" s="1864"/>
      <c r="F264" s="1865"/>
      <c r="G264" s="1866"/>
      <c r="H264" s="1867"/>
      <c r="I264" s="1867"/>
      <c r="J264" s="1867"/>
      <c r="K264" s="1867"/>
    </row>
    <row r="265" spans="1:11" s="1868" customFormat="1" ht="75" x14ac:dyDescent="0.25">
      <c r="A265" s="222" t="s">
        <v>2517</v>
      </c>
      <c r="B265" s="721" t="s">
        <v>697</v>
      </c>
      <c r="C265" s="722" t="s">
        <v>705</v>
      </c>
      <c r="D265" s="723" t="s">
        <v>52</v>
      </c>
      <c r="E265" s="724">
        <f>E263</f>
        <v>779</v>
      </c>
      <c r="F265" s="1865"/>
      <c r="G265" s="1866"/>
      <c r="H265" s="1867"/>
      <c r="I265" s="1867"/>
      <c r="J265" s="1867"/>
      <c r="K265" s="1867"/>
    </row>
    <row r="266" spans="1:11" s="1868" customFormat="1" ht="13" x14ac:dyDescent="0.25">
      <c r="A266" s="1860"/>
      <c r="B266" s="1869"/>
      <c r="C266" s="1870"/>
      <c r="D266" s="1869"/>
      <c r="E266" s="1869"/>
      <c r="F266" s="1869"/>
      <c r="G266" s="1869"/>
      <c r="H266" s="1867"/>
      <c r="I266" s="1867"/>
      <c r="J266" s="1867"/>
      <c r="K266" s="1867"/>
    </row>
    <row r="267" spans="1:11" s="1868" customFormat="1" ht="75" x14ac:dyDescent="0.25">
      <c r="A267" s="222" t="s">
        <v>2518</v>
      </c>
      <c r="B267" s="721" t="s">
        <v>2741</v>
      </c>
      <c r="C267" s="722" t="s">
        <v>698</v>
      </c>
      <c r="D267" s="725" t="s">
        <v>69</v>
      </c>
      <c r="E267" s="726">
        <v>450</v>
      </c>
      <c r="F267" s="719"/>
      <c r="G267" s="1871"/>
      <c r="H267" s="1867"/>
      <c r="I267" s="1871"/>
      <c r="J267" s="1943"/>
      <c r="K267" s="1867"/>
    </row>
    <row r="268" spans="1:11" s="1868" customFormat="1" x14ac:dyDescent="0.25">
      <c r="A268" s="222"/>
      <c r="B268" s="721"/>
      <c r="C268" s="722"/>
      <c r="D268" s="725"/>
      <c r="E268" s="726"/>
      <c r="F268" s="719"/>
      <c r="G268" s="1866"/>
      <c r="H268" s="1867"/>
      <c r="I268" s="1867"/>
      <c r="J268" s="1943"/>
      <c r="K268" s="1867"/>
    </row>
    <row r="269" spans="1:11" s="1868" customFormat="1" ht="75" x14ac:dyDescent="0.25">
      <c r="A269" s="222" t="s">
        <v>2519</v>
      </c>
      <c r="B269" s="721" t="s">
        <v>2741</v>
      </c>
      <c r="C269" s="722" t="s">
        <v>2521</v>
      </c>
      <c r="D269" s="725" t="s">
        <v>69</v>
      </c>
      <c r="E269" s="726">
        <v>950</v>
      </c>
      <c r="F269" s="719"/>
      <c r="G269" s="1866"/>
      <c r="H269" s="1867"/>
      <c r="I269" s="1867"/>
      <c r="J269" s="1867"/>
      <c r="K269" s="1867"/>
    </row>
    <row r="270" spans="1:11" s="1632" customFormat="1" x14ac:dyDescent="0.25">
      <c r="A270" s="1402"/>
      <c r="B270" s="1936"/>
      <c r="C270" s="234"/>
      <c r="D270" s="230"/>
      <c r="E270" s="1935"/>
      <c r="F270" s="1936"/>
      <c r="G270" s="1680"/>
    </row>
    <row r="271" spans="1:11" s="1632" customFormat="1" ht="87.5" x14ac:dyDescent="0.25">
      <c r="A271" s="1402" t="s">
        <v>2520</v>
      </c>
      <c r="B271" s="721" t="s">
        <v>2741</v>
      </c>
      <c r="C271" s="722" t="s">
        <v>2728</v>
      </c>
      <c r="D271" s="725" t="s">
        <v>69</v>
      </c>
      <c r="E271" s="1935">
        <v>1800</v>
      </c>
      <c r="F271" s="1936"/>
      <c r="G271" s="1680"/>
    </row>
    <row r="272" spans="1:11" s="1632" customFormat="1" x14ac:dyDescent="0.25">
      <c r="A272" s="1402"/>
      <c r="B272" s="1936"/>
      <c r="C272" s="234"/>
      <c r="D272" s="230"/>
      <c r="E272" s="1935"/>
      <c r="F272" s="1936"/>
      <c r="G272" s="1680"/>
    </row>
    <row r="273" spans="1:9" s="1632" customFormat="1" ht="75" x14ac:dyDescent="0.25">
      <c r="A273" s="1402" t="s">
        <v>2740</v>
      </c>
      <c r="B273" s="721" t="s">
        <v>2741</v>
      </c>
      <c r="C273" s="722" t="s">
        <v>2730</v>
      </c>
      <c r="D273" s="725" t="s">
        <v>69</v>
      </c>
      <c r="E273" s="1935">
        <v>1800</v>
      </c>
      <c r="F273" s="1936"/>
      <c r="G273" s="1680"/>
    </row>
    <row r="274" spans="1:9" s="1632" customFormat="1" x14ac:dyDescent="0.25">
      <c r="A274" s="1402"/>
      <c r="B274" s="1680"/>
      <c r="C274" s="234"/>
      <c r="D274" s="230"/>
      <c r="E274" s="1688"/>
      <c r="F274" s="1717"/>
      <c r="G274" s="1680"/>
    </row>
    <row r="275" spans="1:9" s="1206" customFormat="1" x14ac:dyDescent="0.25">
      <c r="A275" s="1215"/>
      <c r="B275" s="1216"/>
      <c r="C275" s="1217"/>
      <c r="D275" s="1218"/>
      <c r="E275" s="1219"/>
      <c r="F275" s="1220"/>
      <c r="G275" s="1221"/>
      <c r="H275" s="72"/>
    </row>
    <row r="276" spans="1:9" s="1206" customFormat="1" ht="13" x14ac:dyDescent="0.25">
      <c r="A276" s="325"/>
      <c r="B276" s="370" t="s">
        <v>388</v>
      </c>
      <c r="C276" s="371"/>
      <c r="D276" s="326"/>
      <c r="E276" s="368"/>
      <c r="F276" s="372"/>
      <c r="G276" s="373"/>
      <c r="H276" s="72"/>
    </row>
    <row r="277" spans="1:9" s="1206" customFormat="1" ht="26" x14ac:dyDescent="0.25">
      <c r="A277" s="328"/>
      <c r="B277" s="375" t="s">
        <v>389</v>
      </c>
      <c r="C277" s="361"/>
      <c r="D277" s="329"/>
      <c r="E277" s="360"/>
      <c r="F277" s="351"/>
      <c r="G277" s="1222"/>
      <c r="H277" s="72"/>
    </row>
    <row r="278" spans="1:9" s="1632" customFormat="1" x14ac:dyDescent="0.25">
      <c r="A278" s="1719"/>
      <c r="B278" s="1717"/>
      <c r="C278" s="1720"/>
      <c r="D278" s="1721"/>
      <c r="E278" s="1721"/>
      <c r="F278" s="1717"/>
      <c r="G278" s="1680"/>
    </row>
    <row r="279" spans="1:9" s="1632" customFormat="1" ht="13" x14ac:dyDescent="0.25">
      <c r="A279" s="1722" t="s">
        <v>65</v>
      </c>
      <c r="B279" s="75" t="s">
        <v>2263</v>
      </c>
      <c r="C279" s="220" t="s">
        <v>703</v>
      </c>
      <c r="D279" s="230"/>
      <c r="E279" s="1688"/>
      <c r="F279" s="1717"/>
      <c r="G279" s="75"/>
    </row>
    <row r="280" spans="1:9" s="1632" customFormat="1" ht="13" x14ac:dyDescent="0.25">
      <c r="A280" s="222"/>
      <c r="B280" s="75"/>
      <c r="C280" s="220"/>
      <c r="D280" s="230"/>
      <c r="E280" s="1688"/>
      <c r="F280" s="1717"/>
      <c r="G280" s="75"/>
    </row>
    <row r="281" spans="1:9" s="1632" customFormat="1" ht="112.5" x14ac:dyDescent="0.25">
      <c r="A281" s="1402"/>
      <c r="B281" s="75"/>
      <c r="C281" s="1718" t="s">
        <v>2264</v>
      </c>
      <c r="D281" s="230"/>
      <c r="E281" s="1688"/>
      <c r="F281" s="1717"/>
      <c r="G281" s="75"/>
    </row>
    <row r="282" spans="1:9" s="1632" customFormat="1" ht="13" x14ac:dyDescent="0.3">
      <c r="A282" s="1402"/>
      <c r="B282" s="75"/>
      <c r="C282" s="233"/>
      <c r="D282" s="230"/>
      <c r="E282" s="230"/>
      <c r="F282" s="1717"/>
      <c r="G282" s="75"/>
    </row>
    <row r="283" spans="1:9" s="1632" customFormat="1" ht="36" customHeight="1" x14ac:dyDescent="0.5">
      <c r="A283" s="222" t="s">
        <v>71</v>
      </c>
      <c r="B283" s="1936"/>
      <c r="C283" s="234" t="s">
        <v>2744</v>
      </c>
      <c r="D283" s="230" t="s">
        <v>52</v>
      </c>
      <c r="E283" s="1688">
        <v>494</v>
      </c>
      <c r="F283" s="1717"/>
      <c r="G283" s="1936"/>
      <c r="I283" s="1852"/>
    </row>
    <row r="284" spans="1:9" s="1632" customFormat="1" x14ac:dyDescent="0.25">
      <c r="A284" s="1402"/>
      <c r="B284" s="1936"/>
      <c r="C284" s="234"/>
      <c r="D284" s="230"/>
      <c r="E284" s="1688"/>
      <c r="F284" s="1717"/>
      <c r="G284" s="1936"/>
    </row>
    <row r="285" spans="1:9" s="1632" customFormat="1" ht="25" x14ac:dyDescent="0.25">
      <c r="A285" s="222" t="s">
        <v>96</v>
      </c>
      <c r="B285" s="1936"/>
      <c r="C285" s="234" t="s">
        <v>2745</v>
      </c>
      <c r="D285" s="230" t="s">
        <v>52</v>
      </c>
      <c r="E285" s="1688">
        <v>285</v>
      </c>
      <c r="F285" s="1717"/>
      <c r="G285" s="1936"/>
    </row>
    <row r="286" spans="1:9" s="1632" customFormat="1" x14ac:dyDescent="0.25">
      <c r="A286" s="222"/>
      <c r="B286" s="75"/>
      <c r="C286" s="234"/>
      <c r="D286" s="230"/>
      <c r="E286" s="230"/>
      <c r="F286" s="75"/>
      <c r="G286" s="75"/>
    </row>
    <row r="287" spans="1:9" s="1632" customFormat="1" ht="26" x14ac:dyDescent="0.25">
      <c r="A287" s="1058" t="s">
        <v>68</v>
      </c>
      <c r="B287" s="75" t="s">
        <v>2265</v>
      </c>
      <c r="C287" s="220" t="s">
        <v>2266</v>
      </c>
      <c r="D287" s="230"/>
      <c r="E287" s="230"/>
      <c r="F287" s="75"/>
      <c r="G287" s="75"/>
    </row>
    <row r="288" spans="1:9" s="1632" customFormat="1" ht="13" x14ac:dyDescent="0.25">
      <c r="A288" s="1402"/>
      <c r="B288" s="75"/>
      <c r="C288" s="220"/>
      <c r="D288" s="230"/>
      <c r="E288" s="230"/>
      <c r="F288" s="75"/>
      <c r="G288" s="75"/>
    </row>
    <row r="289" spans="1:7" s="1632" customFormat="1" ht="62.5" x14ac:dyDescent="0.25">
      <c r="A289" s="222" t="s">
        <v>113</v>
      </c>
      <c r="B289" s="75"/>
      <c r="C289" s="222" t="s">
        <v>2267</v>
      </c>
      <c r="D289" s="230" t="s">
        <v>54</v>
      </c>
      <c r="E289" s="230">
        <v>1</v>
      </c>
      <c r="F289" s="75"/>
      <c r="G289" s="75"/>
    </row>
    <row r="290" spans="1:7" s="1632" customFormat="1" x14ac:dyDescent="0.25">
      <c r="A290" s="222"/>
      <c r="B290" s="75"/>
      <c r="C290" s="222"/>
      <c r="D290" s="230"/>
      <c r="E290" s="230"/>
      <c r="F290" s="75"/>
      <c r="G290" s="75"/>
    </row>
    <row r="291" spans="1:7" s="1632" customFormat="1" ht="13" x14ac:dyDescent="0.25">
      <c r="A291" s="1058" t="s">
        <v>64</v>
      </c>
      <c r="B291" s="1405" t="s">
        <v>2268</v>
      </c>
      <c r="C291" s="1723" t="s">
        <v>709</v>
      </c>
      <c r="D291" s="923"/>
      <c r="E291" s="923"/>
      <c r="F291" s="75"/>
      <c r="G291" s="75"/>
    </row>
    <row r="292" spans="1:7" s="1632" customFormat="1" ht="13" x14ac:dyDescent="0.25">
      <c r="A292" s="222"/>
      <c r="B292" s="1405"/>
      <c r="C292" s="1723"/>
      <c r="D292" s="923"/>
      <c r="E292" s="923"/>
      <c r="F292" s="75"/>
      <c r="G292" s="75"/>
    </row>
    <row r="293" spans="1:7" s="1632" customFormat="1" ht="100" x14ac:dyDescent="0.25">
      <c r="A293" s="1402"/>
      <c r="B293" s="1405"/>
      <c r="C293" s="1402" t="s">
        <v>710</v>
      </c>
      <c r="D293" s="923"/>
      <c r="E293" s="1688"/>
      <c r="F293" s="75"/>
      <c r="G293" s="75"/>
    </row>
    <row r="294" spans="1:7" s="1632" customFormat="1" x14ac:dyDescent="0.25">
      <c r="A294" s="1402"/>
      <c r="B294" s="1405"/>
      <c r="C294" s="1402"/>
      <c r="D294" s="923"/>
      <c r="E294" s="1688"/>
      <c r="F294" s="1390"/>
      <c r="G294" s="1724"/>
    </row>
    <row r="295" spans="1:7" s="1632" customFormat="1" ht="25" x14ac:dyDescent="0.25">
      <c r="A295" s="1402" t="s">
        <v>2269</v>
      </c>
      <c r="B295" s="75"/>
      <c r="C295" s="234" t="s">
        <v>2745</v>
      </c>
      <c r="D295" s="230" t="s">
        <v>52</v>
      </c>
      <c r="E295" s="1316">
        <v>270</v>
      </c>
      <c r="F295" s="1390"/>
      <c r="G295" s="1724"/>
    </row>
    <row r="296" spans="1:7" s="1632" customFormat="1" x14ac:dyDescent="0.25">
      <c r="A296" s="1725"/>
      <c r="B296" s="1582"/>
      <c r="C296" s="1726"/>
      <c r="D296" s="1727"/>
      <c r="E296" s="1728"/>
      <c r="F296" s="1729"/>
      <c r="G296" s="1724"/>
    </row>
    <row r="297" spans="1:7" s="1632" customFormat="1" x14ac:dyDescent="0.25">
      <c r="A297" s="1215"/>
      <c r="B297" s="1216"/>
      <c r="C297" s="1217"/>
      <c r="D297" s="1218"/>
      <c r="E297" s="1218"/>
      <c r="F297" s="1220"/>
      <c r="G297" s="1221"/>
    </row>
    <row r="298" spans="1:7" s="1632" customFormat="1" ht="13" x14ac:dyDescent="0.25">
      <c r="A298" s="325"/>
      <c r="B298" s="370" t="s">
        <v>388</v>
      </c>
      <c r="C298" s="371"/>
      <c r="D298" s="1693"/>
      <c r="E298" s="1694"/>
      <c r="F298" s="372"/>
      <c r="G298" s="373"/>
    </row>
    <row r="299" spans="1:7" s="1632" customFormat="1" ht="26" x14ac:dyDescent="0.25">
      <c r="A299" s="328"/>
      <c r="B299" s="375" t="s">
        <v>389</v>
      </c>
      <c r="C299" s="361"/>
      <c r="D299" s="1695"/>
      <c r="E299" s="1696"/>
      <c r="F299" s="351"/>
      <c r="G299" s="1222"/>
    </row>
    <row r="300" spans="1:7" s="1632" customFormat="1" x14ac:dyDescent="0.25">
      <c r="A300" s="222"/>
      <c r="B300" s="75"/>
      <c r="C300" s="234"/>
      <c r="D300" s="230"/>
      <c r="E300" s="1688"/>
      <c r="F300" s="1390"/>
      <c r="G300" s="1724"/>
    </row>
    <row r="301" spans="1:7" s="1632" customFormat="1" ht="13" x14ac:dyDescent="0.25">
      <c r="A301" s="1058" t="s">
        <v>1078</v>
      </c>
      <c r="B301" s="1405" t="s">
        <v>2268</v>
      </c>
      <c r="C301" s="1723" t="s">
        <v>2270</v>
      </c>
      <c r="D301" s="923"/>
      <c r="E301" s="923"/>
      <c r="F301" s="1501"/>
      <c r="G301" s="1724"/>
    </row>
    <row r="302" spans="1:7" s="1632" customFormat="1" ht="13" x14ac:dyDescent="0.25">
      <c r="A302" s="222"/>
      <c r="B302" s="1405"/>
      <c r="C302" s="1723"/>
      <c r="D302" s="923"/>
      <c r="E302" s="923"/>
      <c r="F302" s="1501"/>
      <c r="G302" s="1724"/>
    </row>
    <row r="303" spans="1:7" s="1632" customFormat="1" ht="100" x14ac:dyDescent="0.25">
      <c r="A303" s="1402"/>
      <c r="B303" s="1405"/>
      <c r="C303" s="1402" t="s">
        <v>2271</v>
      </c>
      <c r="D303" s="923"/>
      <c r="E303" s="1688"/>
      <c r="F303" s="1501"/>
      <c r="G303" s="1724"/>
    </row>
    <row r="304" spans="1:7" s="1632" customFormat="1" x14ac:dyDescent="0.25">
      <c r="A304" s="1402"/>
      <c r="B304" s="1405"/>
      <c r="C304" s="1402"/>
      <c r="D304" s="923"/>
      <c r="E304" s="1688"/>
      <c r="F304" s="1501"/>
      <c r="G304" s="1724"/>
    </row>
    <row r="305" spans="1:9" s="1632" customFormat="1" ht="25" x14ac:dyDescent="0.25">
      <c r="A305" s="1402" t="s">
        <v>2272</v>
      </c>
      <c r="B305" s="75"/>
      <c r="C305" s="234" t="s">
        <v>2744</v>
      </c>
      <c r="D305" s="230" t="s">
        <v>52</v>
      </c>
      <c r="E305" s="1316">
        <v>420</v>
      </c>
      <c r="F305" s="1501"/>
      <c r="G305" s="213"/>
    </row>
    <row r="306" spans="1:9" s="1632" customFormat="1" x14ac:dyDescent="0.25">
      <c r="A306" s="1402"/>
      <c r="B306" s="75"/>
      <c r="C306" s="234"/>
      <c r="D306" s="230"/>
      <c r="E306" s="1701"/>
      <c r="F306" s="1501"/>
      <c r="G306" s="213"/>
    </row>
    <row r="307" spans="1:9" s="1632" customFormat="1" x14ac:dyDescent="0.25">
      <c r="A307" s="1402" t="s">
        <v>2273</v>
      </c>
      <c r="B307" s="75"/>
      <c r="C307" s="234" t="s">
        <v>2274</v>
      </c>
      <c r="D307" s="230" t="s">
        <v>52</v>
      </c>
      <c r="E307" s="1316">
        <v>50</v>
      </c>
      <c r="F307" s="1501"/>
      <c r="G307" s="213"/>
    </row>
    <row r="308" spans="1:9" s="1632" customFormat="1" ht="13" x14ac:dyDescent="0.25">
      <c r="A308" s="222"/>
      <c r="B308" s="1405"/>
      <c r="C308" s="1723"/>
      <c r="D308" s="923"/>
      <c r="E308" s="923"/>
      <c r="F308" s="1724"/>
      <c r="G308" s="213"/>
    </row>
    <row r="309" spans="1:9" s="1632" customFormat="1" ht="13" x14ac:dyDescent="0.25">
      <c r="A309" s="1058" t="s">
        <v>1080</v>
      </c>
      <c r="B309" s="1405" t="s">
        <v>2275</v>
      </c>
      <c r="C309" s="1723" t="s">
        <v>2276</v>
      </c>
      <c r="D309" s="923"/>
      <c r="E309" s="1688"/>
      <c r="F309" s="1724"/>
      <c r="G309" s="213"/>
    </row>
    <row r="310" spans="1:9" s="1632" customFormat="1" ht="13" x14ac:dyDescent="0.25">
      <c r="A310" s="222"/>
      <c r="B310" s="1405"/>
      <c r="C310" s="1723"/>
      <c r="D310" s="923"/>
      <c r="E310" s="1688"/>
      <c r="F310" s="1724"/>
      <c r="G310" s="213"/>
    </row>
    <row r="311" spans="1:9" s="1632" customFormat="1" ht="37.5" x14ac:dyDescent="0.25">
      <c r="A311" s="1402"/>
      <c r="B311" s="1405"/>
      <c r="C311" s="1402" t="s">
        <v>2277</v>
      </c>
      <c r="D311" s="230"/>
      <c r="E311" s="1688"/>
      <c r="F311" s="1724"/>
      <c r="G311" s="213"/>
    </row>
    <row r="312" spans="1:9" s="1632" customFormat="1" x14ac:dyDescent="0.25">
      <c r="A312" s="1402"/>
      <c r="B312" s="1405"/>
      <c r="C312" s="1385"/>
      <c r="D312" s="923"/>
      <c r="E312" s="1688"/>
      <c r="F312" s="1724"/>
      <c r="G312" s="213"/>
    </row>
    <row r="313" spans="1:9" s="1632" customFormat="1" ht="36" customHeight="1" x14ac:dyDescent="0.5">
      <c r="A313" s="1402" t="s">
        <v>2278</v>
      </c>
      <c r="B313" s="1936"/>
      <c r="C313" s="234" t="s">
        <v>2744</v>
      </c>
      <c r="D313" s="230" t="s">
        <v>82</v>
      </c>
      <c r="E313" s="1688">
        <v>30</v>
      </c>
      <c r="F313" s="1717"/>
      <c r="G313" s="209" t="s">
        <v>2279</v>
      </c>
      <c r="I313" s="1852"/>
    </row>
    <row r="314" spans="1:9" s="1632" customFormat="1" x14ac:dyDescent="0.25">
      <c r="A314" s="1402"/>
      <c r="B314" s="1936"/>
      <c r="C314" s="234"/>
      <c r="D314" s="230"/>
      <c r="E314" s="1688"/>
      <c r="F314" s="1717"/>
      <c r="G314" s="1936"/>
    </row>
    <row r="315" spans="1:9" s="1632" customFormat="1" ht="25" x14ac:dyDescent="0.25">
      <c r="A315" s="1402" t="s">
        <v>2742</v>
      </c>
      <c r="B315" s="1936"/>
      <c r="C315" s="234" t="s">
        <v>2745</v>
      </c>
      <c r="D315" s="230" t="s">
        <v>82</v>
      </c>
      <c r="E315" s="1688">
        <v>20</v>
      </c>
      <c r="F315" s="1717"/>
      <c r="G315" s="209" t="s">
        <v>2279</v>
      </c>
    </row>
    <row r="316" spans="1:9" s="1632" customFormat="1" ht="13" x14ac:dyDescent="0.25">
      <c r="A316" s="222"/>
      <c r="B316" s="1405"/>
      <c r="C316" s="1723"/>
      <c r="D316" s="923"/>
      <c r="E316" s="1688"/>
      <c r="F316" s="1724"/>
      <c r="G316" s="213"/>
    </row>
    <row r="317" spans="1:9" s="1632" customFormat="1" ht="26" x14ac:dyDescent="0.25">
      <c r="A317" s="1058" t="s">
        <v>2280</v>
      </c>
      <c r="B317" s="1405" t="s">
        <v>2281</v>
      </c>
      <c r="C317" s="1723" t="s">
        <v>716</v>
      </c>
      <c r="D317" s="923"/>
      <c r="E317" s="923"/>
      <c r="F317" s="1724"/>
      <c r="G317" s="213"/>
    </row>
    <row r="318" spans="1:9" s="1632" customFormat="1" ht="13" x14ac:dyDescent="0.25">
      <c r="A318" s="222"/>
      <c r="B318" s="1405"/>
      <c r="C318" s="1723"/>
      <c r="D318" s="923"/>
      <c r="E318" s="923"/>
      <c r="F318" s="1724"/>
      <c r="G318" s="213"/>
    </row>
    <row r="319" spans="1:9" s="1632" customFormat="1" ht="62.5" x14ac:dyDescent="0.25">
      <c r="A319" s="1402"/>
      <c r="B319" s="1405"/>
      <c r="C319" s="1402" t="s">
        <v>2743</v>
      </c>
      <c r="D319" s="230"/>
      <c r="E319" s="230"/>
      <c r="F319" s="1724"/>
      <c r="G319" s="213"/>
    </row>
    <row r="320" spans="1:9" s="1632" customFormat="1" x14ac:dyDescent="0.25">
      <c r="A320" s="1402"/>
      <c r="B320" s="1405"/>
      <c r="C320" s="1385"/>
      <c r="D320" s="923"/>
      <c r="E320" s="923"/>
      <c r="F320" s="1724"/>
      <c r="G320" s="213"/>
    </row>
    <row r="321" spans="1:7" s="1632" customFormat="1" ht="25" x14ac:dyDescent="0.25">
      <c r="A321" s="1402" t="s">
        <v>2282</v>
      </c>
      <c r="B321" s="75"/>
      <c r="C321" s="234" t="s">
        <v>2283</v>
      </c>
      <c r="D321" s="230" t="s">
        <v>82</v>
      </c>
      <c r="E321" s="1730">
        <v>50</v>
      </c>
      <c r="F321" s="1724"/>
      <c r="G321" s="213"/>
    </row>
    <row r="322" spans="1:7" s="1632" customFormat="1" x14ac:dyDescent="0.25">
      <c r="A322" s="1402"/>
      <c r="B322" s="75"/>
      <c r="C322" s="234"/>
      <c r="D322" s="230"/>
      <c r="E322" s="230"/>
      <c r="F322" s="1724"/>
      <c r="G322" s="213"/>
    </row>
    <row r="323" spans="1:7" s="1632" customFormat="1" x14ac:dyDescent="0.25">
      <c r="A323" s="1402" t="s">
        <v>2284</v>
      </c>
      <c r="B323" s="75"/>
      <c r="C323" s="234" t="s">
        <v>717</v>
      </c>
      <c r="D323" s="230" t="s">
        <v>82</v>
      </c>
      <c r="E323" s="1730">
        <v>50</v>
      </c>
      <c r="F323" s="1724"/>
      <c r="G323" s="213"/>
    </row>
    <row r="324" spans="1:7" s="1632" customFormat="1" x14ac:dyDescent="0.25">
      <c r="A324" s="1402"/>
      <c r="B324" s="1405"/>
      <c r="C324" s="1385"/>
      <c r="D324" s="923"/>
      <c r="E324" s="1688"/>
      <c r="F324" s="1724"/>
      <c r="G324" s="213"/>
    </row>
    <row r="325" spans="1:7" s="1632" customFormat="1" ht="37.5" x14ac:dyDescent="0.25">
      <c r="A325" s="222" t="s">
        <v>2285</v>
      </c>
      <c r="B325" s="1405"/>
      <c r="C325" s="1385" t="s">
        <v>2286</v>
      </c>
      <c r="D325" s="923" t="s">
        <v>82</v>
      </c>
      <c r="E325" s="1731">
        <v>10</v>
      </c>
      <c r="F325" s="1724"/>
      <c r="G325" s="213"/>
    </row>
    <row r="326" spans="1:7" s="1632" customFormat="1" x14ac:dyDescent="0.25">
      <c r="A326" s="1402"/>
      <c r="B326" s="1405"/>
      <c r="C326" s="1402"/>
      <c r="D326" s="923"/>
      <c r="E326" s="1732"/>
      <c r="F326" s="1724"/>
      <c r="G326" s="213"/>
    </row>
    <row r="327" spans="1:7" s="1632" customFormat="1" ht="13" x14ac:dyDescent="0.25">
      <c r="A327" s="1058" t="s">
        <v>2287</v>
      </c>
      <c r="B327" s="1405"/>
      <c r="C327" s="1733" t="s">
        <v>2288</v>
      </c>
      <c r="D327" s="2056" t="s">
        <v>82</v>
      </c>
      <c r="E327" s="2056">
        <v>12</v>
      </c>
      <c r="F327" s="1724"/>
      <c r="G327" s="213"/>
    </row>
    <row r="328" spans="1:7" s="1632" customFormat="1" x14ac:dyDescent="0.25">
      <c r="A328" s="1734"/>
      <c r="B328" s="1734"/>
      <c r="C328" s="1734"/>
      <c r="D328" s="2056"/>
      <c r="E328" s="2056"/>
      <c r="F328" s="1724"/>
      <c r="G328" s="213"/>
    </row>
    <row r="329" spans="1:7" s="1632" customFormat="1" ht="25" x14ac:dyDescent="0.25">
      <c r="A329" s="1402" t="s">
        <v>2289</v>
      </c>
      <c r="B329" s="1405" t="s">
        <v>2290</v>
      </c>
      <c r="C329" s="1402" t="s">
        <v>2291</v>
      </c>
      <c r="D329" s="2056"/>
      <c r="E329" s="2056"/>
      <c r="F329" s="1724"/>
      <c r="G329" s="213"/>
    </row>
    <row r="330" spans="1:7" s="1632" customFormat="1" x14ac:dyDescent="0.25">
      <c r="A330" s="1402"/>
      <c r="B330" s="1405"/>
      <c r="C330" s="1402"/>
      <c r="D330" s="923"/>
      <c r="E330" s="1732"/>
      <c r="F330" s="1724"/>
      <c r="G330" s="213"/>
    </row>
    <row r="331" spans="1:7" s="1632" customFormat="1" ht="37.5" x14ac:dyDescent="0.25">
      <c r="A331" s="1402" t="s">
        <v>2292</v>
      </c>
      <c r="B331" s="1405" t="s">
        <v>2281</v>
      </c>
      <c r="C331" s="1402" t="s">
        <v>2293</v>
      </c>
      <c r="D331" s="923" t="s">
        <v>82</v>
      </c>
      <c r="E331" s="923">
        <f>E327</f>
        <v>12</v>
      </c>
      <c r="F331" s="1724"/>
      <c r="G331" s="213"/>
    </row>
    <row r="332" spans="1:7" s="1632" customFormat="1" x14ac:dyDescent="0.25">
      <c r="A332" s="1402"/>
      <c r="B332" s="1405"/>
      <c r="C332" s="1402"/>
      <c r="D332" s="923"/>
      <c r="E332" s="1732"/>
      <c r="F332" s="1724"/>
      <c r="G332" s="213"/>
    </row>
    <row r="333" spans="1:7" s="1632" customFormat="1" ht="37.5" x14ac:dyDescent="0.25">
      <c r="A333" s="1402" t="s">
        <v>2294</v>
      </c>
      <c r="B333" s="1405" t="s">
        <v>2281</v>
      </c>
      <c r="C333" s="1402" t="s">
        <v>2295</v>
      </c>
      <c r="D333" s="923" t="s">
        <v>82</v>
      </c>
      <c r="E333" s="923">
        <f>E327</f>
        <v>12</v>
      </c>
      <c r="F333" s="1724"/>
      <c r="G333" s="213"/>
    </row>
    <row r="334" spans="1:7" s="1632" customFormat="1" x14ac:dyDescent="0.25">
      <c r="A334" s="1402"/>
      <c r="B334" s="75"/>
      <c r="C334" s="234"/>
      <c r="D334" s="230"/>
      <c r="E334" s="1701"/>
      <c r="F334" s="1724"/>
      <c r="G334" s="213"/>
    </row>
    <row r="335" spans="1:7" s="1632" customFormat="1" x14ac:dyDescent="0.25">
      <c r="A335" s="1215"/>
      <c r="B335" s="1216"/>
      <c r="C335" s="1217"/>
      <c r="D335" s="1218"/>
      <c r="E335" s="1218"/>
      <c r="F335" s="1220"/>
      <c r="G335" s="1221"/>
    </row>
    <row r="336" spans="1:7" s="1632" customFormat="1" ht="13" x14ac:dyDescent="0.25">
      <c r="A336" s="325"/>
      <c r="B336" s="370" t="s">
        <v>388</v>
      </c>
      <c r="C336" s="371"/>
      <c r="D336" s="1693"/>
      <c r="E336" s="1694"/>
      <c r="F336" s="372"/>
      <c r="G336" s="373"/>
    </row>
    <row r="337" spans="1:7" s="1632" customFormat="1" ht="26" x14ac:dyDescent="0.25">
      <c r="A337" s="328"/>
      <c r="B337" s="375" t="s">
        <v>389</v>
      </c>
      <c r="C337" s="361"/>
      <c r="D337" s="1695"/>
      <c r="E337" s="1696"/>
      <c r="F337" s="351"/>
      <c r="G337" s="1222"/>
    </row>
    <row r="338" spans="1:7" s="1632" customFormat="1" x14ac:dyDescent="0.25">
      <c r="A338" s="1402"/>
      <c r="B338" s="75"/>
      <c r="C338" s="234"/>
      <c r="D338" s="230"/>
      <c r="E338" s="230"/>
      <c r="F338" s="1724"/>
      <c r="G338" s="213"/>
    </row>
    <row r="339" spans="1:7" s="1632" customFormat="1" ht="13" x14ac:dyDescent="0.25">
      <c r="A339" s="1735" t="s">
        <v>2296</v>
      </c>
      <c r="B339" s="75" t="s">
        <v>2297</v>
      </c>
      <c r="C339" s="220" t="s">
        <v>2298</v>
      </c>
      <c r="D339" s="230"/>
      <c r="E339" s="230"/>
      <c r="F339" s="1724"/>
      <c r="G339" s="213"/>
    </row>
    <row r="340" spans="1:7" s="1632" customFormat="1" ht="13" x14ac:dyDescent="0.25">
      <c r="A340" s="222"/>
      <c r="B340" s="75"/>
      <c r="C340" s="220"/>
      <c r="D340" s="230"/>
      <c r="E340" s="230"/>
      <c r="F340" s="1724"/>
      <c r="G340" s="213"/>
    </row>
    <row r="341" spans="1:7" s="1632" customFormat="1" ht="87.5" x14ac:dyDescent="0.25">
      <c r="A341" s="222"/>
      <c r="B341" s="969"/>
      <c r="C341" s="222" t="s">
        <v>2299</v>
      </c>
      <c r="D341" s="230"/>
      <c r="E341" s="230"/>
      <c r="F341" s="1724"/>
      <c r="G341" s="213"/>
    </row>
    <row r="342" spans="1:7" s="1632" customFormat="1" x14ac:dyDescent="0.25">
      <c r="A342" s="222"/>
      <c r="B342" s="969"/>
      <c r="C342" s="79"/>
      <c r="D342" s="230"/>
      <c r="E342" s="230"/>
      <c r="F342" s="1724"/>
      <c r="G342" s="213"/>
    </row>
    <row r="343" spans="1:7" s="1632" customFormat="1" ht="25" x14ac:dyDescent="0.25">
      <c r="A343" s="222"/>
      <c r="B343" s="75"/>
      <c r="C343" s="79" t="s">
        <v>721</v>
      </c>
      <c r="D343" s="230"/>
      <c r="E343" s="230"/>
      <c r="F343" s="1724"/>
      <c r="G343" s="213"/>
    </row>
    <row r="344" spans="1:7" s="1632" customFormat="1" x14ac:dyDescent="0.25">
      <c r="A344" s="222"/>
      <c r="B344" s="75"/>
      <c r="C344" s="79"/>
      <c r="D344" s="230"/>
      <c r="E344" s="230"/>
      <c r="F344" s="1724"/>
      <c r="G344" s="213"/>
    </row>
    <row r="345" spans="1:7" s="1632" customFormat="1" ht="25" x14ac:dyDescent="0.25">
      <c r="A345" s="222" t="s">
        <v>2300</v>
      </c>
      <c r="B345" s="75"/>
      <c r="C345" s="234" t="s">
        <v>2744</v>
      </c>
      <c r="D345" s="230" t="s">
        <v>82</v>
      </c>
      <c r="E345" s="230">
        <v>2</v>
      </c>
      <c r="F345" s="1724"/>
      <c r="G345" s="213"/>
    </row>
    <row r="346" spans="1:7" s="1632" customFormat="1" x14ac:dyDescent="0.25">
      <c r="A346" s="222"/>
      <c r="B346" s="75"/>
      <c r="C346" s="79"/>
      <c r="D346" s="230"/>
      <c r="E346" s="230"/>
      <c r="F346" s="1724"/>
      <c r="G346" s="213"/>
    </row>
    <row r="347" spans="1:7" s="1632" customFormat="1" ht="25" x14ac:dyDescent="0.25">
      <c r="A347" s="222"/>
      <c r="B347" s="75"/>
      <c r="C347" s="79" t="s">
        <v>2301</v>
      </c>
      <c r="D347" s="230"/>
      <c r="E347" s="230"/>
      <c r="F347" s="1736"/>
      <c r="G347" s="213"/>
    </row>
    <row r="348" spans="1:7" s="1632" customFormat="1" x14ac:dyDescent="0.25">
      <c r="A348" s="222"/>
      <c r="B348" s="75"/>
      <c r="C348" s="79"/>
      <c r="D348" s="230"/>
      <c r="E348" s="230"/>
      <c r="F348" s="1736"/>
      <c r="G348" s="213"/>
    </row>
    <row r="349" spans="1:7" s="1632" customFormat="1" ht="25" x14ac:dyDescent="0.25">
      <c r="A349" s="222" t="s">
        <v>2302</v>
      </c>
      <c r="B349" s="75"/>
      <c r="C349" s="234" t="s">
        <v>2744</v>
      </c>
      <c r="D349" s="230" t="s">
        <v>82</v>
      </c>
      <c r="E349" s="230">
        <v>2</v>
      </c>
      <c r="F349" s="1736"/>
      <c r="G349" s="213"/>
    </row>
    <row r="350" spans="1:7" s="1632" customFormat="1" x14ac:dyDescent="0.25">
      <c r="A350" s="222"/>
      <c r="B350" s="75"/>
      <c r="C350" s="79"/>
      <c r="D350" s="230"/>
      <c r="E350" s="230"/>
      <c r="F350" s="1736"/>
      <c r="G350" s="213"/>
    </row>
    <row r="351" spans="1:7" s="1632" customFormat="1" ht="25" x14ac:dyDescent="0.25">
      <c r="A351" s="222"/>
      <c r="B351" s="75"/>
      <c r="C351" s="79" t="s">
        <v>2303</v>
      </c>
      <c r="D351" s="230"/>
      <c r="E351" s="230"/>
      <c r="F351" s="1736"/>
      <c r="G351" s="213"/>
    </row>
    <row r="352" spans="1:7" s="1632" customFormat="1" x14ac:dyDescent="0.25">
      <c r="A352" s="222"/>
      <c r="B352" s="75"/>
      <c r="C352" s="79"/>
      <c r="D352" s="230"/>
      <c r="E352" s="230"/>
      <c r="F352" s="1736"/>
      <c r="G352" s="213"/>
    </row>
    <row r="353" spans="1:7" s="1632" customFormat="1" ht="25" x14ac:dyDescent="0.25">
      <c r="A353" s="222" t="s">
        <v>2304</v>
      </c>
      <c r="B353" s="75"/>
      <c r="C353" s="234" t="s">
        <v>2744</v>
      </c>
      <c r="D353" s="230" t="s">
        <v>82</v>
      </c>
      <c r="E353" s="230">
        <v>2</v>
      </c>
      <c r="F353" s="1736"/>
      <c r="G353" s="213"/>
    </row>
    <row r="354" spans="1:7" s="1632" customFormat="1" ht="13" x14ac:dyDescent="0.25">
      <c r="A354" s="1737"/>
      <c r="B354" s="75"/>
      <c r="C354" s="220"/>
      <c r="D354" s="230"/>
      <c r="E354" s="230"/>
      <c r="F354" s="1736"/>
      <c r="G354" s="213"/>
    </row>
    <row r="355" spans="1:7" s="1632" customFormat="1" ht="13" x14ac:dyDescent="0.25">
      <c r="A355" s="1735" t="s">
        <v>880</v>
      </c>
      <c r="B355" s="75" t="s">
        <v>2305</v>
      </c>
      <c r="C355" s="567" t="s">
        <v>2306</v>
      </c>
      <c r="D355" s="1738"/>
      <c r="E355" s="1738"/>
      <c r="F355" s="1736"/>
      <c r="G355" s="213"/>
    </row>
    <row r="356" spans="1:7" s="1632" customFormat="1" x14ac:dyDescent="0.25">
      <c r="A356" s="222"/>
      <c r="B356" s="75"/>
      <c r="C356" s="569"/>
      <c r="D356" s="230"/>
      <c r="E356" s="230"/>
      <c r="F356" s="1736"/>
      <c r="G356" s="213"/>
    </row>
    <row r="357" spans="1:7" s="1632" customFormat="1" ht="87.5" x14ac:dyDescent="0.25">
      <c r="A357" s="222"/>
      <c r="B357" s="75"/>
      <c r="C357" s="688" t="s">
        <v>2307</v>
      </c>
      <c r="D357" s="972"/>
      <c r="E357" s="230"/>
      <c r="F357" s="1736"/>
      <c r="G357" s="213"/>
    </row>
    <row r="358" spans="1:7" s="1632" customFormat="1" ht="13" x14ac:dyDescent="0.25">
      <c r="A358" s="222"/>
      <c r="B358" s="75"/>
      <c r="C358" s="567"/>
      <c r="D358" s="230"/>
      <c r="E358" s="230"/>
      <c r="F358" s="1736"/>
      <c r="G358" s="213"/>
    </row>
    <row r="359" spans="1:7" s="1632" customFormat="1" ht="13" x14ac:dyDescent="0.25">
      <c r="A359" s="1058" t="s">
        <v>2308</v>
      </c>
      <c r="B359" s="75" t="s">
        <v>2309</v>
      </c>
      <c r="C359" s="567" t="s">
        <v>2310</v>
      </c>
      <c r="D359" s="230"/>
      <c r="E359" s="230"/>
      <c r="F359" s="1736"/>
      <c r="G359" s="213"/>
    </row>
    <row r="360" spans="1:7" s="1632" customFormat="1" ht="13" x14ac:dyDescent="0.25">
      <c r="A360" s="222"/>
      <c r="B360" s="75"/>
      <c r="C360" s="574"/>
      <c r="D360" s="230"/>
      <c r="E360" s="230"/>
      <c r="F360" s="1736"/>
      <c r="G360" s="213"/>
    </row>
    <row r="361" spans="1:7" s="1632" customFormat="1" ht="62.5" x14ac:dyDescent="0.25">
      <c r="A361" s="222"/>
      <c r="B361" s="75"/>
      <c r="C361" s="1739" t="s">
        <v>2311</v>
      </c>
      <c r="D361" s="230"/>
      <c r="E361" s="230"/>
      <c r="F361" s="1736"/>
      <c r="G361" s="213"/>
    </row>
    <row r="362" spans="1:7" s="1632" customFormat="1" x14ac:dyDescent="0.25">
      <c r="A362" s="222"/>
      <c r="B362" s="75"/>
      <c r="C362" s="221"/>
      <c r="D362" s="230"/>
      <c r="E362" s="230"/>
      <c r="F362" s="1736"/>
      <c r="G362" s="213"/>
    </row>
    <row r="363" spans="1:7" s="1632" customFormat="1" x14ac:dyDescent="0.25">
      <c r="A363" s="222"/>
      <c r="B363" s="75"/>
      <c r="C363" s="221" t="s">
        <v>2312</v>
      </c>
      <c r="D363" s="230" t="s">
        <v>82</v>
      </c>
      <c r="E363" s="230">
        <v>5</v>
      </c>
      <c r="F363" s="1736"/>
      <c r="G363" s="209"/>
    </row>
    <row r="364" spans="1:7" s="1632" customFormat="1" x14ac:dyDescent="0.25">
      <c r="A364" s="222"/>
      <c r="B364" s="75"/>
      <c r="C364" s="221"/>
      <c r="D364" s="230"/>
      <c r="E364" s="230"/>
      <c r="F364" s="1736"/>
      <c r="G364" s="213"/>
    </row>
    <row r="365" spans="1:7" s="1632" customFormat="1" ht="50" x14ac:dyDescent="0.25">
      <c r="A365" s="222"/>
      <c r="B365" s="75"/>
      <c r="C365" s="221" t="s">
        <v>2313</v>
      </c>
      <c r="D365" s="230"/>
      <c r="E365" s="230"/>
      <c r="F365" s="1736"/>
      <c r="G365" s="213"/>
    </row>
    <row r="366" spans="1:7" s="1632" customFormat="1" x14ac:dyDescent="0.25">
      <c r="A366" s="222"/>
      <c r="B366" s="75"/>
      <c r="C366" s="221"/>
      <c r="D366" s="230"/>
      <c r="E366" s="230"/>
      <c r="F366" s="1736"/>
      <c r="G366" s="213"/>
    </row>
    <row r="367" spans="1:7" s="1632" customFormat="1" x14ac:dyDescent="0.25">
      <c r="A367" s="222"/>
      <c r="B367" s="75"/>
      <c r="C367" s="221" t="s">
        <v>2314</v>
      </c>
      <c r="D367" s="230" t="s">
        <v>2315</v>
      </c>
      <c r="E367" s="230">
        <v>4</v>
      </c>
      <c r="F367" s="1736"/>
      <c r="G367" s="213"/>
    </row>
    <row r="368" spans="1:7" s="1632" customFormat="1" x14ac:dyDescent="0.25">
      <c r="A368" s="222"/>
      <c r="B368" s="75"/>
      <c r="C368" s="221"/>
      <c r="D368" s="230"/>
      <c r="E368" s="230"/>
      <c r="F368" s="1736"/>
      <c r="G368" s="213"/>
    </row>
    <row r="369" spans="1:7" s="1632" customFormat="1" ht="13" x14ac:dyDescent="0.25">
      <c r="A369" s="1058" t="s">
        <v>2316</v>
      </c>
      <c r="B369" s="75"/>
      <c r="C369" s="574" t="s">
        <v>2525</v>
      </c>
      <c r="D369" s="230"/>
      <c r="E369" s="230"/>
      <c r="F369" s="1736"/>
      <c r="G369" s="213"/>
    </row>
    <row r="370" spans="1:7" s="1632" customFormat="1" x14ac:dyDescent="0.25">
      <c r="A370" s="222"/>
      <c r="B370" s="75"/>
      <c r="C370" s="221"/>
      <c r="D370" s="230"/>
      <c r="E370" s="230"/>
      <c r="F370" s="1736"/>
      <c r="G370" s="213"/>
    </row>
    <row r="371" spans="1:7" s="1632" customFormat="1" ht="25" x14ac:dyDescent="0.25">
      <c r="A371" s="222"/>
      <c r="B371" s="75"/>
      <c r="C371" s="221" t="s">
        <v>2317</v>
      </c>
      <c r="D371" s="230" t="s">
        <v>51</v>
      </c>
      <c r="E371" s="230">
        <v>1</v>
      </c>
      <c r="F371" s="1736"/>
      <c r="G371" s="213"/>
    </row>
    <row r="372" spans="1:7" s="1632" customFormat="1" x14ac:dyDescent="0.25">
      <c r="A372" s="222"/>
      <c r="B372" s="75"/>
      <c r="C372" s="221"/>
      <c r="D372" s="230"/>
      <c r="E372" s="230"/>
      <c r="F372" s="1736"/>
      <c r="G372" s="213"/>
    </row>
    <row r="373" spans="1:7" s="1632" customFormat="1" ht="25" x14ac:dyDescent="0.25">
      <c r="A373" s="222"/>
      <c r="B373" s="75"/>
      <c r="C373" s="221" t="s">
        <v>2318</v>
      </c>
      <c r="D373" s="230" t="s">
        <v>51</v>
      </c>
      <c r="E373" s="230">
        <v>1</v>
      </c>
      <c r="F373" s="1736"/>
      <c r="G373" s="213"/>
    </row>
    <row r="374" spans="1:7" s="1632" customFormat="1" x14ac:dyDescent="0.25">
      <c r="A374" s="1215"/>
      <c r="B374" s="1216"/>
      <c r="C374" s="1217"/>
      <c r="D374" s="1218"/>
      <c r="E374" s="1218"/>
      <c r="F374" s="1220"/>
      <c r="G374" s="1221"/>
    </row>
    <row r="375" spans="1:7" s="1632" customFormat="1" ht="13" x14ac:dyDescent="0.25">
      <c r="A375" s="325"/>
      <c r="B375" s="370" t="s">
        <v>388</v>
      </c>
      <c r="C375" s="371"/>
      <c r="D375" s="1693"/>
      <c r="E375" s="1694"/>
      <c r="F375" s="372"/>
      <c r="G375" s="373"/>
    </row>
    <row r="376" spans="1:7" s="1632" customFormat="1" ht="26" x14ac:dyDescent="0.25">
      <c r="A376" s="328"/>
      <c r="B376" s="375" t="s">
        <v>389</v>
      </c>
      <c r="C376" s="361"/>
      <c r="D376" s="1695"/>
      <c r="E376" s="1696"/>
      <c r="F376" s="351"/>
      <c r="G376" s="1222"/>
    </row>
    <row r="377" spans="1:7" s="1632" customFormat="1" x14ac:dyDescent="0.25">
      <c r="A377" s="222"/>
      <c r="B377" s="75"/>
      <c r="C377" s="221"/>
      <c r="D377" s="230"/>
      <c r="E377" s="230"/>
      <c r="F377" s="1736"/>
      <c r="G377" s="213"/>
    </row>
    <row r="378" spans="1:7" s="1632" customFormat="1" ht="25" x14ac:dyDescent="0.25">
      <c r="A378" s="222"/>
      <c r="B378" s="75"/>
      <c r="C378" s="221" t="s">
        <v>2319</v>
      </c>
      <c r="D378" s="230" t="s">
        <v>51</v>
      </c>
      <c r="E378" s="230">
        <v>2</v>
      </c>
      <c r="F378" s="1736"/>
      <c r="G378" s="213"/>
    </row>
    <row r="379" spans="1:7" s="1632" customFormat="1" x14ac:dyDescent="0.25">
      <c r="A379" s="222"/>
      <c r="B379" s="75"/>
      <c r="C379" s="221"/>
      <c r="D379" s="230"/>
      <c r="E379" s="230"/>
      <c r="F379" s="1736"/>
      <c r="G379" s="213"/>
    </row>
    <row r="380" spans="1:7" s="1632" customFormat="1" ht="25" x14ac:dyDescent="0.25">
      <c r="A380" s="222"/>
      <c r="B380" s="75"/>
      <c r="C380" s="221" t="s">
        <v>2320</v>
      </c>
      <c r="D380" s="230" t="s">
        <v>51</v>
      </c>
      <c r="E380" s="230">
        <v>2</v>
      </c>
      <c r="F380" s="1736"/>
      <c r="G380" s="213"/>
    </row>
    <row r="381" spans="1:7" s="1632" customFormat="1" x14ac:dyDescent="0.25">
      <c r="A381" s="222"/>
      <c r="B381" s="75"/>
      <c r="C381" s="221"/>
      <c r="D381" s="230"/>
      <c r="E381" s="230"/>
      <c r="F381" s="1736"/>
      <c r="G381" s="213"/>
    </row>
    <row r="382" spans="1:7" s="1632" customFormat="1" ht="50" x14ac:dyDescent="0.25">
      <c r="A382" s="222"/>
      <c r="B382" s="75"/>
      <c r="C382" s="221" t="s">
        <v>2321</v>
      </c>
      <c r="D382" s="230" t="s">
        <v>51</v>
      </c>
      <c r="E382" s="230">
        <v>1</v>
      </c>
      <c r="F382" s="1736"/>
      <c r="G382" s="213"/>
    </row>
    <row r="383" spans="1:7" s="1632" customFormat="1" x14ac:dyDescent="0.25">
      <c r="A383" s="222"/>
      <c r="B383" s="75"/>
      <c r="C383" s="221"/>
      <c r="D383" s="230"/>
      <c r="E383" s="230"/>
      <c r="F383" s="1736"/>
      <c r="G383" s="213"/>
    </row>
    <row r="384" spans="1:7" s="1632" customFormat="1" ht="50" x14ac:dyDescent="0.25">
      <c r="A384" s="222"/>
      <c r="B384" s="75"/>
      <c r="C384" s="221" t="s">
        <v>2322</v>
      </c>
      <c r="D384" s="230" t="s">
        <v>51</v>
      </c>
      <c r="E384" s="230">
        <v>1</v>
      </c>
      <c r="F384" s="1736"/>
      <c r="G384" s="213"/>
    </row>
    <row r="385" spans="1:7" s="1632" customFormat="1" x14ac:dyDescent="0.25">
      <c r="A385" s="222"/>
      <c r="B385" s="75"/>
      <c r="C385" s="221"/>
      <c r="D385" s="230"/>
      <c r="E385" s="230"/>
      <c r="F385" s="1736"/>
      <c r="G385" s="213"/>
    </row>
    <row r="386" spans="1:7" s="1632" customFormat="1" x14ac:dyDescent="0.25">
      <c r="A386" s="222"/>
      <c r="B386" s="75"/>
      <c r="C386" s="221" t="s">
        <v>2323</v>
      </c>
      <c r="D386" s="230" t="s">
        <v>51</v>
      </c>
      <c r="E386" s="230">
        <v>1</v>
      </c>
      <c r="F386" s="1736"/>
      <c r="G386" s="213"/>
    </row>
    <row r="387" spans="1:7" s="1632" customFormat="1" x14ac:dyDescent="0.25">
      <c r="A387" s="222"/>
      <c r="B387" s="75"/>
      <c r="C387" s="221"/>
      <c r="D387" s="230"/>
      <c r="E387" s="230"/>
      <c r="F387" s="1736"/>
      <c r="G387" s="213"/>
    </row>
    <row r="388" spans="1:7" s="1632" customFormat="1" ht="13" x14ac:dyDescent="0.25">
      <c r="A388" s="222"/>
      <c r="B388" s="75"/>
      <c r="C388" s="221" t="s">
        <v>2324</v>
      </c>
      <c r="D388" s="230" t="s">
        <v>51</v>
      </c>
      <c r="E388" s="230">
        <v>1</v>
      </c>
      <c r="F388" s="1736"/>
      <c r="G388" s="213"/>
    </row>
    <row r="389" spans="1:7" s="1632" customFormat="1" x14ac:dyDescent="0.25">
      <c r="A389" s="222"/>
      <c r="B389" s="75"/>
      <c r="C389" s="221"/>
      <c r="D389" s="230"/>
      <c r="E389" s="230"/>
      <c r="F389" s="1736"/>
      <c r="G389" s="213"/>
    </row>
    <row r="390" spans="1:7" s="1632" customFormat="1" x14ac:dyDescent="0.25">
      <c r="A390" s="222"/>
      <c r="B390" s="75"/>
      <c r="C390" s="221" t="s">
        <v>2325</v>
      </c>
      <c r="D390" s="230" t="s">
        <v>51</v>
      </c>
      <c r="E390" s="230">
        <v>1</v>
      </c>
      <c r="F390" s="1736"/>
      <c r="G390" s="213"/>
    </row>
    <row r="391" spans="1:7" s="1632" customFormat="1" x14ac:dyDescent="0.25">
      <c r="A391" s="222"/>
      <c r="B391" s="75"/>
      <c r="C391" s="221"/>
      <c r="D391" s="230"/>
      <c r="E391" s="230"/>
      <c r="F391" s="1736"/>
      <c r="G391" s="213"/>
    </row>
    <row r="392" spans="1:7" s="1632" customFormat="1" ht="25" x14ac:dyDescent="0.25">
      <c r="A392" s="222"/>
      <c r="B392" s="75"/>
      <c r="C392" s="221" t="s">
        <v>2584</v>
      </c>
      <c r="D392" s="230" t="s">
        <v>51</v>
      </c>
      <c r="E392" s="230">
        <v>4</v>
      </c>
      <c r="F392" s="1736"/>
      <c r="G392" s="213"/>
    </row>
    <row r="393" spans="1:7" s="1632" customFormat="1" x14ac:dyDescent="0.25">
      <c r="A393" s="222"/>
      <c r="B393" s="75"/>
      <c r="C393" s="221"/>
      <c r="D393" s="230"/>
      <c r="E393" s="230"/>
      <c r="F393" s="1736"/>
      <c r="G393" s="213"/>
    </row>
    <row r="394" spans="1:7" s="1632" customFormat="1" ht="25" x14ac:dyDescent="0.25">
      <c r="A394" s="222"/>
      <c r="B394" s="75"/>
      <c r="C394" s="221" t="s">
        <v>2326</v>
      </c>
      <c r="D394" s="230" t="s">
        <v>51</v>
      </c>
      <c r="E394" s="230">
        <v>4</v>
      </c>
      <c r="F394" s="1736"/>
      <c r="G394" s="213"/>
    </row>
    <row r="395" spans="1:7" s="1632" customFormat="1" x14ac:dyDescent="0.25">
      <c r="A395" s="222"/>
      <c r="B395" s="75"/>
      <c r="C395" s="221"/>
      <c r="D395" s="230"/>
      <c r="E395" s="230"/>
      <c r="F395" s="1736"/>
      <c r="G395" s="213"/>
    </row>
    <row r="396" spans="1:7" s="1632" customFormat="1" x14ac:dyDescent="0.25">
      <c r="A396" s="222"/>
      <c r="B396" s="75"/>
      <c r="C396" s="221" t="s">
        <v>2327</v>
      </c>
      <c r="D396" s="230" t="s">
        <v>51</v>
      </c>
      <c r="E396" s="230">
        <v>1</v>
      </c>
      <c r="F396" s="1736"/>
      <c r="G396" s="213"/>
    </row>
    <row r="397" spans="1:7" s="1632" customFormat="1" x14ac:dyDescent="0.25">
      <c r="A397" s="222"/>
      <c r="B397" s="75"/>
      <c r="C397" s="221"/>
      <c r="D397" s="230"/>
      <c r="E397" s="230"/>
      <c r="F397" s="1736"/>
      <c r="G397" s="213"/>
    </row>
    <row r="398" spans="1:7" s="1632" customFormat="1" ht="23.25" customHeight="1" x14ac:dyDescent="0.25">
      <c r="A398" s="222"/>
      <c r="B398" s="75"/>
      <c r="C398" s="221" t="s">
        <v>2328</v>
      </c>
      <c r="D398" s="230" t="s">
        <v>51</v>
      </c>
      <c r="E398" s="230">
        <v>1</v>
      </c>
      <c r="F398" s="1736"/>
      <c r="G398" s="213"/>
    </row>
    <row r="399" spans="1:7" s="1632" customFormat="1" x14ac:dyDescent="0.25">
      <c r="A399" s="168"/>
      <c r="B399" s="75"/>
      <c r="C399" s="166"/>
      <c r="D399" s="1171"/>
      <c r="E399" s="230"/>
      <c r="F399" s="1736"/>
      <c r="G399" s="209"/>
    </row>
    <row r="400" spans="1:7" s="1632" customFormat="1" ht="13" x14ac:dyDescent="0.25">
      <c r="A400" s="1058" t="s">
        <v>338</v>
      </c>
      <c r="B400" s="75" t="s">
        <v>2329</v>
      </c>
      <c r="C400" s="1723" t="s">
        <v>348</v>
      </c>
      <c r="D400" s="230"/>
      <c r="E400" s="230"/>
      <c r="F400" s="1740"/>
      <c r="G400" s="209"/>
    </row>
    <row r="401" spans="1:7" s="1632" customFormat="1" ht="13" x14ac:dyDescent="0.25">
      <c r="A401" s="222"/>
      <c r="B401" s="75"/>
      <c r="C401" s="1723"/>
      <c r="D401" s="230"/>
      <c r="E401" s="230"/>
      <c r="F401" s="1740"/>
      <c r="G401" s="209"/>
    </row>
    <row r="402" spans="1:7" s="1632" customFormat="1" ht="75" x14ac:dyDescent="0.25">
      <c r="A402" s="222"/>
      <c r="B402" s="75"/>
      <c r="C402" s="1402" t="s">
        <v>2330</v>
      </c>
      <c r="D402" s="1171"/>
      <c r="E402" s="230"/>
      <c r="F402" s="1740"/>
      <c r="G402" s="209"/>
    </row>
    <row r="403" spans="1:7" s="1632" customFormat="1" x14ac:dyDescent="0.25">
      <c r="A403" s="1662"/>
      <c r="B403" s="75"/>
      <c r="C403" s="79"/>
      <c r="D403" s="1171"/>
      <c r="E403" s="230"/>
      <c r="F403" s="1740"/>
      <c r="G403" s="209"/>
    </row>
    <row r="404" spans="1:7" s="1632" customFormat="1" x14ac:dyDescent="0.25">
      <c r="A404" s="168" t="s">
        <v>2331</v>
      </c>
      <c r="B404" s="75"/>
      <c r="C404" s="222" t="s">
        <v>2746</v>
      </c>
      <c r="D404" s="1171" t="s">
        <v>54</v>
      </c>
      <c r="E404" s="230">
        <v>1</v>
      </c>
      <c r="F404" s="1740"/>
      <c r="G404" s="209"/>
    </row>
    <row r="405" spans="1:7" s="1632" customFormat="1" x14ac:dyDescent="0.25">
      <c r="A405" s="168"/>
      <c r="B405" s="75"/>
      <c r="C405" s="221"/>
      <c r="D405" s="1171"/>
      <c r="E405" s="230"/>
      <c r="F405" s="1740"/>
      <c r="G405" s="209"/>
    </row>
    <row r="406" spans="1:7" s="1632" customFormat="1" ht="13" x14ac:dyDescent="0.25">
      <c r="A406" s="1058" t="s">
        <v>2332</v>
      </c>
      <c r="B406" s="75" t="s">
        <v>2333</v>
      </c>
      <c r="C406" s="220" t="s">
        <v>292</v>
      </c>
      <c r="D406" s="1171"/>
      <c r="E406" s="230"/>
      <c r="F406" s="1740"/>
      <c r="G406" s="209"/>
    </row>
    <row r="407" spans="1:7" s="1632" customFormat="1" x14ac:dyDescent="0.25">
      <c r="A407" s="168"/>
      <c r="B407" s="75"/>
      <c r="C407" s="79"/>
      <c r="D407" s="1171"/>
      <c r="E407" s="230"/>
      <c r="F407" s="1740"/>
      <c r="G407" s="209"/>
    </row>
    <row r="408" spans="1:7" s="1632" customFormat="1" ht="50" x14ac:dyDescent="0.25">
      <c r="A408" s="1741" t="s">
        <v>2334</v>
      </c>
      <c r="B408" s="75"/>
      <c r="C408" s="222" t="s">
        <v>2335</v>
      </c>
      <c r="D408" s="1171" t="s">
        <v>54</v>
      </c>
      <c r="E408" s="230">
        <v>1</v>
      </c>
      <c r="F408" s="1740"/>
      <c r="G408" s="209"/>
    </row>
    <row r="409" spans="1:7" s="1632" customFormat="1" x14ac:dyDescent="0.25">
      <c r="A409" s="168"/>
      <c r="B409" s="75"/>
      <c r="C409" s="166"/>
      <c r="D409" s="1171"/>
      <c r="E409" s="230"/>
      <c r="F409" s="1740"/>
      <c r="G409" s="209"/>
    </row>
    <row r="410" spans="1:7" s="1632" customFormat="1" ht="13" x14ac:dyDescent="0.25">
      <c r="A410" s="1058" t="s">
        <v>2336</v>
      </c>
      <c r="B410" s="75" t="s">
        <v>2337</v>
      </c>
      <c r="C410" s="220" t="s">
        <v>347</v>
      </c>
      <c r="D410" s="1171"/>
      <c r="E410" s="230"/>
      <c r="F410" s="1740"/>
      <c r="G410" s="213"/>
    </row>
    <row r="411" spans="1:7" s="1632" customFormat="1" x14ac:dyDescent="0.25">
      <c r="A411" s="168"/>
      <c r="B411" s="75"/>
      <c r="C411" s="79"/>
      <c r="D411" s="230"/>
      <c r="E411" s="230"/>
      <c r="F411" s="1740"/>
      <c r="G411" s="213"/>
    </row>
    <row r="412" spans="1:7" s="1632" customFormat="1" ht="37.5" x14ac:dyDescent="0.25">
      <c r="A412" s="166" t="s">
        <v>2338</v>
      </c>
      <c r="B412" s="75"/>
      <c r="C412" s="222" t="s">
        <v>2339</v>
      </c>
      <c r="D412" s="230" t="s">
        <v>54</v>
      </c>
      <c r="E412" s="1742">
        <v>1</v>
      </c>
      <c r="F412" s="1501"/>
      <c r="G412" s="213"/>
    </row>
    <row r="413" spans="1:7" s="1632" customFormat="1" x14ac:dyDescent="0.25">
      <c r="A413" s="1215"/>
      <c r="B413" s="1216"/>
      <c r="C413" s="1217"/>
      <c r="D413" s="1218"/>
      <c r="E413" s="1218"/>
      <c r="F413" s="1220"/>
      <c r="G413" s="1221"/>
    </row>
    <row r="414" spans="1:7" s="1632" customFormat="1" ht="13" x14ac:dyDescent="0.25">
      <c r="A414" s="325"/>
      <c r="B414" s="370" t="s">
        <v>388</v>
      </c>
      <c r="C414" s="371"/>
      <c r="D414" s="1693"/>
      <c r="E414" s="1694"/>
      <c r="F414" s="372"/>
      <c r="G414" s="373"/>
    </row>
    <row r="415" spans="1:7" s="1632" customFormat="1" ht="26" x14ac:dyDescent="0.25">
      <c r="A415" s="328"/>
      <c r="B415" s="375" t="s">
        <v>389</v>
      </c>
      <c r="C415" s="361"/>
      <c r="D415" s="1695"/>
      <c r="E415" s="1696"/>
      <c r="F415" s="351"/>
      <c r="G415" s="1222"/>
    </row>
    <row r="416" spans="1:7" s="1632" customFormat="1" x14ac:dyDescent="0.25">
      <c r="A416" s="222"/>
      <c r="B416" s="75"/>
      <c r="C416" s="1210"/>
      <c r="D416" s="1743"/>
      <c r="E416" s="1688"/>
      <c r="F416" s="1736"/>
      <c r="G416" s="214"/>
    </row>
    <row r="417" spans="1:7" s="1632" customFormat="1" ht="13" x14ac:dyDescent="0.25">
      <c r="A417" s="1058" t="s">
        <v>2340</v>
      </c>
      <c r="B417" s="75" t="s">
        <v>2341</v>
      </c>
      <c r="C417" s="220" t="s">
        <v>346</v>
      </c>
      <c r="D417" s="1743"/>
      <c r="E417" s="1688"/>
      <c r="F417" s="1736"/>
      <c r="G417" s="214"/>
    </row>
    <row r="418" spans="1:7" s="1632" customFormat="1" x14ac:dyDescent="0.25">
      <c r="A418" s="222"/>
      <c r="B418" s="75"/>
      <c r="C418" s="1210"/>
      <c r="D418" s="1743"/>
      <c r="E418" s="1688"/>
      <c r="F418" s="1736"/>
      <c r="G418" s="214"/>
    </row>
    <row r="419" spans="1:7" s="1632" customFormat="1" ht="75" x14ac:dyDescent="0.25">
      <c r="A419" s="222"/>
      <c r="B419" s="75"/>
      <c r="C419" s="1744" t="s">
        <v>2342</v>
      </c>
      <c r="D419" s="1743"/>
      <c r="E419" s="1688"/>
      <c r="F419" s="1736"/>
      <c r="G419" s="214"/>
    </row>
    <row r="420" spans="1:7" s="1632" customFormat="1" x14ac:dyDescent="0.25">
      <c r="A420" s="222"/>
      <c r="B420" s="75"/>
      <c r="C420" s="1210"/>
      <c r="D420" s="1743"/>
      <c r="E420" s="1688"/>
      <c r="F420" s="1736"/>
      <c r="G420" s="214"/>
    </row>
    <row r="421" spans="1:7" s="1632" customFormat="1" ht="25" x14ac:dyDescent="0.25">
      <c r="A421" s="222" t="s">
        <v>2343</v>
      </c>
      <c r="B421" s="75"/>
      <c r="C421" s="1745" t="s">
        <v>2747</v>
      </c>
      <c r="D421" s="1743" t="s">
        <v>82</v>
      </c>
      <c r="E421" s="1688">
        <v>2</v>
      </c>
      <c r="F421" s="1736"/>
      <c r="G421" s="214"/>
    </row>
    <row r="422" spans="1:7" s="1632" customFormat="1" x14ac:dyDescent="0.25">
      <c r="A422" s="222"/>
      <c r="B422" s="75"/>
      <c r="C422" s="1210"/>
      <c r="D422" s="1743"/>
      <c r="E422" s="1688"/>
      <c r="F422" s="1736"/>
      <c r="G422" s="214"/>
    </row>
    <row r="423" spans="1:7" s="1632" customFormat="1" ht="25" x14ac:dyDescent="0.25">
      <c r="A423" s="222" t="s">
        <v>2344</v>
      </c>
      <c r="B423" s="75"/>
      <c r="C423" s="1745" t="s">
        <v>2748</v>
      </c>
      <c r="D423" s="1743" t="s">
        <v>82</v>
      </c>
      <c r="E423" s="1688">
        <v>1</v>
      </c>
      <c r="F423" s="1736"/>
      <c r="G423" s="214"/>
    </row>
    <row r="424" spans="1:7" s="1632" customFormat="1" x14ac:dyDescent="0.25">
      <c r="A424" s="222"/>
      <c r="B424" s="75"/>
      <c r="C424" s="1745"/>
      <c r="D424" s="1743"/>
      <c r="E424" s="1688"/>
      <c r="F424" s="1736"/>
      <c r="G424" s="214"/>
    </row>
    <row r="425" spans="1:7" s="1632" customFormat="1" x14ac:dyDescent="0.25">
      <c r="A425" s="222" t="s">
        <v>2345</v>
      </c>
      <c r="B425" s="75" t="s">
        <v>226</v>
      </c>
      <c r="C425" s="222" t="s">
        <v>2346</v>
      </c>
      <c r="D425" s="1743" t="s">
        <v>825</v>
      </c>
      <c r="E425" s="1688">
        <v>1</v>
      </c>
      <c r="F425" s="1736"/>
      <c r="G425" s="214"/>
    </row>
    <row r="426" spans="1:7" s="1632" customFormat="1" x14ac:dyDescent="0.25">
      <c r="A426" s="222"/>
      <c r="B426" s="75"/>
      <c r="C426" s="222"/>
      <c r="D426" s="1743"/>
      <c r="E426" s="1688"/>
      <c r="F426" s="1736"/>
      <c r="G426" s="214"/>
    </row>
    <row r="427" spans="1:7" s="1556" customFormat="1" ht="52" x14ac:dyDescent="0.25">
      <c r="A427" s="222">
        <v>8.4</v>
      </c>
      <c r="B427" s="260" t="s">
        <v>2583</v>
      </c>
      <c r="C427" s="1058" t="s">
        <v>2508</v>
      </c>
      <c r="D427" s="1874"/>
      <c r="E427" s="1319"/>
      <c r="F427" s="1872"/>
      <c r="G427" s="1873"/>
    </row>
    <row r="428" spans="1:7" s="1556" customFormat="1" x14ac:dyDescent="0.25">
      <c r="A428" s="222"/>
      <c r="B428" s="1680"/>
      <c r="C428" s="222"/>
      <c r="D428" s="1874"/>
      <c r="E428" s="1319"/>
      <c r="F428" s="1872"/>
      <c r="G428" s="1873"/>
    </row>
    <row r="429" spans="1:7" s="1556" customFormat="1" x14ac:dyDescent="0.25">
      <c r="A429" s="222" t="s">
        <v>72</v>
      </c>
      <c r="B429" s="1680"/>
      <c r="C429" s="222" t="s">
        <v>2509</v>
      </c>
      <c r="D429" s="1874" t="s">
        <v>54</v>
      </c>
      <c r="E429" s="1319">
        <v>2</v>
      </c>
      <c r="F429" s="1872"/>
      <c r="G429" s="1873"/>
    </row>
    <row r="430" spans="1:7" s="1556" customFormat="1" x14ac:dyDescent="0.25">
      <c r="A430" s="222"/>
      <c r="B430" s="1680"/>
      <c r="C430" s="222"/>
      <c r="D430" s="1874"/>
      <c r="E430" s="1319"/>
      <c r="F430" s="1872"/>
      <c r="G430" s="1873"/>
    </row>
    <row r="431" spans="1:7" s="1556" customFormat="1" ht="25" x14ac:dyDescent="0.25">
      <c r="A431" s="222" t="s">
        <v>67</v>
      </c>
      <c r="B431" s="1680"/>
      <c r="C431" s="222" t="s">
        <v>2510</v>
      </c>
      <c r="D431" s="1874" t="s">
        <v>54</v>
      </c>
      <c r="E431" s="1319">
        <v>2</v>
      </c>
      <c r="F431" s="1872"/>
      <c r="G431" s="1873"/>
    </row>
    <row r="432" spans="1:7" s="1556" customFormat="1" x14ac:dyDescent="0.25">
      <c r="A432" s="222"/>
      <c r="B432" s="1680"/>
      <c r="C432" s="222"/>
      <c r="D432" s="1874"/>
      <c r="E432" s="1319"/>
      <c r="F432" s="1872"/>
      <c r="G432" s="1873"/>
    </row>
    <row r="433" spans="1:7" s="1556" customFormat="1" ht="25" x14ac:dyDescent="0.25">
      <c r="A433" s="222" t="s">
        <v>41</v>
      </c>
      <c r="B433" s="1680"/>
      <c r="C433" s="222" t="s">
        <v>2511</v>
      </c>
      <c r="D433" s="1874" t="s">
        <v>54</v>
      </c>
      <c r="E433" s="1319">
        <v>2</v>
      </c>
      <c r="F433" s="1872"/>
      <c r="G433" s="1873"/>
    </row>
    <row r="434" spans="1:7" s="1632" customFormat="1" x14ac:dyDescent="0.25">
      <c r="A434" s="222"/>
      <c r="B434" s="75"/>
      <c r="C434" s="222"/>
      <c r="D434" s="1743"/>
      <c r="E434" s="1688"/>
      <c r="F434" s="1736"/>
      <c r="G434" s="214"/>
    </row>
    <row r="435" spans="1:7" s="1632" customFormat="1" x14ac:dyDescent="0.25">
      <c r="A435" s="222"/>
      <c r="B435" s="75"/>
      <c r="C435" s="222"/>
      <c r="D435" s="1743"/>
      <c r="E435" s="1688"/>
      <c r="F435" s="1736"/>
      <c r="G435" s="214"/>
    </row>
    <row r="436" spans="1:7" s="1632" customFormat="1" x14ac:dyDescent="0.25">
      <c r="A436" s="222"/>
      <c r="B436" s="75"/>
      <c r="C436" s="222"/>
      <c r="D436" s="1743"/>
      <c r="E436" s="1688"/>
      <c r="F436" s="1736"/>
      <c r="G436" s="214"/>
    </row>
    <row r="437" spans="1:7" s="1632" customFormat="1" x14ac:dyDescent="0.25">
      <c r="A437" s="222"/>
      <c r="B437" s="75"/>
      <c r="C437" s="222"/>
      <c r="D437" s="1743"/>
      <c r="E437" s="1688"/>
      <c r="F437" s="1736"/>
      <c r="G437" s="214"/>
    </row>
    <row r="438" spans="1:7" s="1632" customFormat="1" x14ac:dyDescent="0.25">
      <c r="A438" s="222"/>
      <c r="B438" s="75"/>
      <c r="C438" s="222"/>
      <c r="D438" s="1743"/>
      <c r="E438" s="1688"/>
      <c r="F438" s="1736"/>
      <c r="G438" s="214"/>
    </row>
    <row r="439" spans="1:7" s="1632" customFormat="1" x14ac:dyDescent="0.25">
      <c r="A439" s="222"/>
      <c r="B439" s="75"/>
      <c r="C439" s="222"/>
      <c r="D439" s="1743"/>
      <c r="E439" s="1688"/>
      <c r="F439" s="1736"/>
      <c r="G439" s="214"/>
    </row>
    <row r="440" spans="1:7" s="1632" customFormat="1" x14ac:dyDescent="0.25">
      <c r="A440" s="222"/>
      <c r="B440" s="75"/>
      <c r="C440" s="222"/>
      <c r="D440" s="1743"/>
      <c r="E440" s="1688"/>
      <c r="F440" s="1736"/>
      <c r="G440" s="214"/>
    </row>
    <row r="441" spans="1:7" s="1632" customFormat="1" x14ac:dyDescent="0.25">
      <c r="A441" s="222"/>
      <c r="B441" s="75"/>
      <c r="C441" s="222"/>
      <c r="D441" s="1743"/>
      <c r="E441" s="1688"/>
      <c r="F441" s="1736"/>
      <c r="G441" s="214"/>
    </row>
    <row r="442" spans="1:7" s="1632" customFormat="1" x14ac:dyDescent="0.25">
      <c r="A442" s="222"/>
      <c r="B442" s="75"/>
      <c r="C442" s="222"/>
      <c r="D442" s="1743"/>
      <c r="E442" s="1688"/>
      <c r="F442" s="1736"/>
      <c r="G442" s="214"/>
    </row>
    <row r="443" spans="1:7" s="1632" customFormat="1" x14ac:dyDescent="0.25">
      <c r="A443" s="222"/>
      <c r="B443" s="75"/>
      <c r="C443" s="1210"/>
      <c r="D443" s="1743"/>
      <c r="E443" s="1688"/>
      <c r="F443" s="1736"/>
      <c r="G443" s="214"/>
    </row>
    <row r="444" spans="1:7" s="1632" customFormat="1" x14ac:dyDescent="0.25">
      <c r="A444" s="1662"/>
      <c r="B444" s="866"/>
      <c r="C444" s="196"/>
      <c r="D444" s="462"/>
      <c r="E444" s="1316"/>
      <c r="F444" s="1746"/>
      <c r="G444" s="1746"/>
    </row>
    <row r="445" spans="1:7" s="1632" customFormat="1" ht="25" customHeight="1" x14ac:dyDescent="0.25">
      <c r="A445" s="1999" t="s">
        <v>2347</v>
      </c>
      <c r="B445" s="2000"/>
      <c r="C445" s="2000"/>
      <c r="D445" s="2000"/>
      <c r="E445" s="2000"/>
      <c r="F445" s="2001"/>
      <c r="G445" s="1474"/>
    </row>
    <row r="446" spans="1:7" x14ac:dyDescent="0.25">
      <c r="A446" s="1747"/>
      <c r="F446" s="1750"/>
      <c r="G446" s="1750"/>
    </row>
    <row r="447" spans="1:7" x14ac:dyDescent="0.25">
      <c r="A447" s="1747"/>
      <c r="F447" s="1750"/>
      <c r="G447" s="1750"/>
    </row>
    <row r="448" spans="1:7" x14ac:dyDescent="0.25">
      <c r="A448" s="1747"/>
      <c r="F448" s="1750"/>
      <c r="G448" s="1750"/>
    </row>
    <row r="449" spans="1:7" x14ac:dyDescent="0.25">
      <c r="A449" s="1747"/>
      <c r="F449" s="1750"/>
      <c r="G449" s="1750"/>
    </row>
    <row r="450" spans="1:7" x14ac:dyDescent="0.25">
      <c r="A450" s="1747"/>
      <c r="F450" s="1750"/>
      <c r="G450" s="1750"/>
    </row>
    <row r="451" spans="1:7" x14ac:dyDescent="0.25">
      <c r="A451" s="1747"/>
      <c r="F451" s="1750"/>
      <c r="G451" s="1750"/>
    </row>
    <row r="452" spans="1:7" x14ac:dyDescent="0.25">
      <c r="A452" s="1747"/>
      <c r="F452" s="1750"/>
      <c r="G452" s="1750"/>
    </row>
    <row r="453" spans="1:7" x14ac:dyDescent="0.25">
      <c r="A453" s="1747"/>
      <c r="F453" s="1750"/>
      <c r="G453" s="1750"/>
    </row>
    <row r="454" spans="1:7" x14ac:dyDescent="0.25">
      <c r="A454" s="1747"/>
      <c r="F454" s="1750"/>
      <c r="G454" s="1750"/>
    </row>
    <row r="455" spans="1:7" x14ac:dyDescent="0.25">
      <c r="A455" s="1747"/>
      <c r="F455" s="1750"/>
      <c r="G455" s="1750"/>
    </row>
    <row r="456" spans="1:7" x14ac:dyDescent="0.25">
      <c r="A456" s="1747"/>
      <c r="F456" s="1750"/>
      <c r="G456" s="1750"/>
    </row>
    <row r="457" spans="1:7" x14ac:dyDescent="0.25">
      <c r="A457" s="1747"/>
      <c r="F457" s="1750"/>
      <c r="G457" s="1750"/>
    </row>
    <row r="458" spans="1:7" x14ac:dyDescent="0.25">
      <c r="A458" s="1747"/>
      <c r="F458" s="1750"/>
      <c r="G458" s="1750"/>
    </row>
    <row r="459" spans="1:7" x14ac:dyDescent="0.25">
      <c r="A459" s="1747"/>
      <c r="F459" s="1750"/>
      <c r="G459" s="1750"/>
    </row>
    <row r="460" spans="1:7" x14ac:dyDescent="0.25">
      <c r="A460" s="1747"/>
      <c r="F460" s="1750"/>
      <c r="G460" s="1750"/>
    </row>
    <row r="461" spans="1:7" x14ac:dyDescent="0.25">
      <c r="A461" s="1747"/>
      <c r="F461" s="1750"/>
      <c r="G461" s="1750"/>
    </row>
    <row r="462" spans="1:7" x14ac:dyDescent="0.25">
      <c r="A462" s="1747"/>
      <c r="F462" s="1750"/>
      <c r="G462" s="1750"/>
    </row>
    <row r="463" spans="1:7" x14ac:dyDescent="0.25">
      <c r="A463" s="1747"/>
      <c r="F463" s="1750"/>
      <c r="G463" s="1750"/>
    </row>
    <row r="464" spans="1:7" x14ac:dyDescent="0.25">
      <c r="A464" s="1747"/>
      <c r="F464" s="1750"/>
      <c r="G464" s="1750"/>
    </row>
    <row r="465" spans="1:7" x14ac:dyDescent="0.25">
      <c r="A465" s="1747"/>
      <c r="F465" s="1750"/>
      <c r="G465" s="1750"/>
    </row>
    <row r="466" spans="1:7" x14ac:dyDescent="0.25">
      <c r="A466" s="1747"/>
      <c r="F466" s="1750"/>
      <c r="G466" s="1750"/>
    </row>
    <row r="467" spans="1:7" x14ac:dyDescent="0.25">
      <c r="A467" s="1747"/>
      <c r="F467" s="1750"/>
      <c r="G467" s="1750"/>
    </row>
    <row r="468" spans="1:7" x14ac:dyDescent="0.25">
      <c r="A468" s="1747"/>
      <c r="F468" s="1750"/>
      <c r="G468" s="1750"/>
    </row>
    <row r="469" spans="1:7" x14ac:dyDescent="0.25">
      <c r="A469" s="1747"/>
      <c r="F469" s="1750"/>
      <c r="G469" s="1750"/>
    </row>
    <row r="470" spans="1:7" x14ac:dyDescent="0.25">
      <c r="A470" s="1747"/>
      <c r="F470" s="1750"/>
      <c r="G470" s="1750"/>
    </row>
    <row r="471" spans="1:7" x14ac:dyDescent="0.25">
      <c r="A471" s="1747"/>
      <c r="F471" s="1750"/>
      <c r="G471" s="1750"/>
    </row>
    <row r="472" spans="1:7" x14ac:dyDescent="0.25">
      <c r="A472" s="1747"/>
      <c r="F472" s="1750"/>
      <c r="G472" s="1750"/>
    </row>
    <row r="473" spans="1:7" x14ac:dyDescent="0.25">
      <c r="A473" s="1747"/>
      <c r="F473" s="1750"/>
      <c r="G473" s="1750"/>
    </row>
    <row r="474" spans="1:7" x14ac:dyDescent="0.25">
      <c r="A474" s="1747"/>
      <c r="F474" s="1750"/>
      <c r="G474" s="1750"/>
    </row>
    <row r="475" spans="1:7" x14ac:dyDescent="0.25">
      <c r="A475" s="1747"/>
      <c r="F475" s="1750"/>
      <c r="G475" s="1750"/>
    </row>
    <row r="476" spans="1:7" x14ac:dyDescent="0.25">
      <c r="A476" s="1747"/>
      <c r="F476" s="1750"/>
      <c r="G476" s="1750"/>
    </row>
    <row r="477" spans="1:7" x14ac:dyDescent="0.25">
      <c r="A477" s="1747"/>
      <c r="F477" s="1750"/>
      <c r="G477" s="1750"/>
    </row>
    <row r="478" spans="1:7" x14ac:dyDescent="0.25">
      <c r="A478" s="1747"/>
      <c r="F478" s="1750"/>
      <c r="G478" s="1750"/>
    </row>
    <row r="479" spans="1:7" x14ac:dyDescent="0.25">
      <c r="A479" s="1747"/>
      <c r="F479" s="1750"/>
      <c r="G479" s="1750"/>
    </row>
    <row r="480" spans="1:7" x14ac:dyDescent="0.25">
      <c r="A480" s="1747"/>
      <c r="F480" s="1750"/>
      <c r="G480" s="1750"/>
    </row>
    <row r="481" spans="1:7" x14ac:dyDescent="0.25">
      <c r="A481" s="1747"/>
      <c r="F481" s="1750"/>
      <c r="G481" s="1750"/>
    </row>
    <row r="482" spans="1:7" x14ac:dyDescent="0.25">
      <c r="A482" s="1747"/>
      <c r="F482" s="1750"/>
      <c r="G482" s="1750"/>
    </row>
    <row r="483" spans="1:7" x14ac:dyDescent="0.25">
      <c r="A483" s="1747"/>
      <c r="F483" s="1750"/>
      <c r="G483" s="1750"/>
    </row>
    <row r="484" spans="1:7" x14ac:dyDescent="0.25">
      <c r="A484" s="1747"/>
      <c r="F484" s="1750"/>
      <c r="G484" s="1750"/>
    </row>
    <row r="485" spans="1:7" x14ac:dyDescent="0.25">
      <c r="A485" s="1747"/>
      <c r="F485" s="1750"/>
      <c r="G485" s="1750"/>
    </row>
    <row r="486" spans="1:7" x14ac:dyDescent="0.25">
      <c r="A486" s="1747"/>
      <c r="F486" s="1750"/>
      <c r="G486" s="1750"/>
    </row>
    <row r="487" spans="1:7" x14ac:dyDescent="0.25">
      <c r="A487" s="1747"/>
      <c r="F487" s="1750"/>
      <c r="G487" s="1750"/>
    </row>
    <row r="488" spans="1:7" x14ac:dyDescent="0.25">
      <c r="A488" s="1747"/>
      <c r="F488" s="1750"/>
      <c r="G488" s="1750"/>
    </row>
    <row r="489" spans="1:7" x14ac:dyDescent="0.25">
      <c r="A489" s="1747"/>
      <c r="F489" s="1750"/>
      <c r="G489" s="1750"/>
    </row>
    <row r="490" spans="1:7" x14ac:dyDescent="0.25">
      <c r="A490" s="1747"/>
      <c r="F490" s="1750"/>
      <c r="G490" s="1750"/>
    </row>
    <row r="491" spans="1:7" x14ac:dyDescent="0.25">
      <c r="A491" s="1747"/>
      <c r="F491" s="1750"/>
      <c r="G491" s="1750"/>
    </row>
    <row r="492" spans="1:7" x14ac:dyDescent="0.25">
      <c r="A492" s="1747"/>
      <c r="F492" s="1750"/>
      <c r="G492" s="1750"/>
    </row>
    <row r="493" spans="1:7" x14ac:dyDescent="0.25">
      <c r="A493" s="1747"/>
      <c r="F493" s="1750"/>
      <c r="G493" s="1750"/>
    </row>
    <row r="494" spans="1:7" x14ac:dyDescent="0.25">
      <c r="A494" s="1747"/>
      <c r="F494" s="1750"/>
      <c r="G494" s="1750"/>
    </row>
    <row r="495" spans="1:7" x14ac:dyDescent="0.25">
      <c r="A495" s="1747"/>
      <c r="F495" s="1750"/>
      <c r="G495" s="1750"/>
    </row>
    <row r="496" spans="1:7" x14ac:dyDescent="0.25">
      <c r="A496" s="1747"/>
      <c r="F496" s="1750"/>
      <c r="G496" s="1750"/>
    </row>
    <row r="497" spans="1:7" x14ac:dyDescent="0.25">
      <c r="A497" s="1747"/>
      <c r="F497" s="1750"/>
      <c r="G497" s="1750"/>
    </row>
    <row r="498" spans="1:7" x14ac:dyDescent="0.25">
      <c r="A498" s="1747"/>
      <c r="F498" s="1750"/>
      <c r="G498" s="1750"/>
    </row>
    <row r="499" spans="1:7" x14ac:dyDescent="0.25">
      <c r="A499" s="1747"/>
      <c r="F499" s="1750"/>
      <c r="G499" s="1750"/>
    </row>
    <row r="500" spans="1:7" x14ac:dyDescent="0.25">
      <c r="A500" s="1747"/>
      <c r="F500" s="1750"/>
      <c r="G500" s="1750"/>
    </row>
    <row r="501" spans="1:7" x14ac:dyDescent="0.25">
      <c r="A501" s="1747"/>
      <c r="F501" s="1750"/>
      <c r="G501" s="1750"/>
    </row>
    <row r="502" spans="1:7" x14ac:dyDescent="0.25">
      <c r="A502" s="1747"/>
      <c r="F502" s="1750"/>
      <c r="G502" s="1750"/>
    </row>
    <row r="503" spans="1:7" x14ac:dyDescent="0.25">
      <c r="A503" s="1747"/>
      <c r="F503" s="1750"/>
      <c r="G503" s="1750"/>
    </row>
    <row r="504" spans="1:7" x14ac:dyDescent="0.25">
      <c r="A504" s="1747"/>
      <c r="F504" s="1750"/>
      <c r="G504" s="1750"/>
    </row>
    <row r="505" spans="1:7" x14ac:dyDescent="0.25">
      <c r="A505" s="1747"/>
      <c r="F505" s="1750"/>
      <c r="G505" s="1750"/>
    </row>
    <row r="506" spans="1:7" x14ac:dyDescent="0.25">
      <c r="A506" s="1747"/>
      <c r="F506" s="1750"/>
      <c r="G506" s="1750"/>
    </row>
    <row r="507" spans="1:7" x14ac:dyDescent="0.25">
      <c r="A507" s="1747"/>
      <c r="F507" s="1750"/>
      <c r="G507" s="1750"/>
    </row>
    <row r="508" spans="1:7" x14ac:dyDescent="0.25">
      <c r="A508" s="1747"/>
      <c r="F508" s="1750"/>
      <c r="G508" s="1750"/>
    </row>
    <row r="509" spans="1:7" x14ac:dyDescent="0.25">
      <c r="A509" s="1747"/>
      <c r="F509" s="1750"/>
      <c r="G509" s="1750"/>
    </row>
    <row r="510" spans="1:7" x14ac:dyDescent="0.25">
      <c r="A510" s="1747"/>
      <c r="F510" s="1750"/>
      <c r="G510" s="1750"/>
    </row>
    <row r="511" spans="1:7" x14ac:dyDescent="0.25">
      <c r="A511" s="1747"/>
      <c r="F511" s="1750"/>
      <c r="G511" s="1750"/>
    </row>
    <row r="512" spans="1:7" x14ac:dyDescent="0.25">
      <c r="A512" s="1747"/>
      <c r="F512" s="1750"/>
      <c r="G512" s="1750"/>
    </row>
    <row r="513" spans="1:7" x14ac:dyDescent="0.25">
      <c r="A513" s="1747"/>
      <c r="F513" s="1750"/>
      <c r="G513" s="1750"/>
    </row>
    <row r="514" spans="1:7" x14ac:dyDescent="0.25">
      <c r="A514" s="1747"/>
      <c r="F514" s="1751"/>
      <c r="G514" s="1751"/>
    </row>
    <row r="515" spans="1:7" x14ac:dyDescent="0.25">
      <c r="A515" s="1747"/>
      <c r="F515" s="1751"/>
      <c r="G515" s="1751"/>
    </row>
    <row r="516" spans="1:7" x14ac:dyDescent="0.25">
      <c r="A516" s="1747"/>
      <c r="F516" s="1751"/>
      <c r="G516" s="1751"/>
    </row>
    <row r="517" spans="1:7" x14ac:dyDescent="0.25">
      <c r="A517" s="1747"/>
      <c r="F517" s="1751"/>
      <c r="G517" s="1751"/>
    </row>
    <row r="518" spans="1:7" x14ac:dyDescent="0.25">
      <c r="A518" s="1747"/>
      <c r="F518" s="1751"/>
      <c r="G518" s="1751"/>
    </row>
    <row r="519" spans="1:7" x14ac:dyDescent="0.25">
      <c r="A519" s="1747"/>
      <c r="F519" s="1751"/>
      <c r="G519" s="1751"/>
    </row>
    <row r="520" spans="1:7" x14ac:dyDescent="0.25">
      <c r="A520" s="1747"/>
      <c r="F520" s="1751"/>
      <c r="G520" s="1751"/>
    </row>
    <row r="521" spans="1:7" x14ac:dyDescent="0.25">
      <c r="A521" s="1747"/>
      <c r="F521" s="1751"/>
      <c r="G521" s="1751"/>
    </row>
    <row r="522" spans="1:7" x14ac:dyDescent="0.25">
      <c r="A522" s="1747"/>
      <c r="F522" s="1751"/>
      <c r="G522" s="1751"/>
    </row>
    <row r="523" spans="1:7" x14ac:dyDescent="0.25">
      <c r="A523" s="1747"/>
      <c r="F523" s="1751"/>
      <c r="G523" s="1751"/>
    </row>
    <row r="524" spans="1:7" x14ac:dyDescent="0.25">
      <c r="A524" s="1747"/>
      <c r="F524" s="1751"/>
      <c r="G524" s="1751"/>
    </row>
    <row r="525" spans="1:7" x14ac:dyDescent="0.25">
      <c r="A525" s="1747"/>
    </row>
    <row r="526" spans="1:7" x14ac:dyDescent="0.25">
      <c r="A526" s="1747"/>
    </row>
    <row r="527" spans="1:7" x14ac:dyDescent="0.25">
      <c r="A527" s="1747"/>
    </row>
    <row r="528" spans="1:7" x14ac:dyDescent="0.25">
      <c r="A528" s="1747"/>
    </row>
    <row r="529" spans="1:13" x14ac:dyDescent="0.25">
      <c r="A529" s="1747"/>
    </row>
    <row r="530" spans="1:13" x14ac:dyDescent="0.25">
      <c r="A530" s="1747"/>
    </row>
    <row r="531" spans="1:13" x14ac:dyDescent="0.25">
      <c r="A531" s="1747"/>
    </row>
    <row r="532" spans="1:13" x14ac:dyDescent="0.25">
      <c r="A532" s="1747"/>
    </row>
    <row r="533" spans="1:13" x14ac:dyDescent="0.25">
      <c r="A533" s="1747"/>
    </row>
    <row r="534" spans="1:13" x14ac:dyDescent="0.25">
      <c r="A534" s="1747"/>
    </row>
    <row r="535" spans="1:13" x14ac:dyDescent="0.25">
      <c r="A535" s="1747"/>
    </row>
    <row r="536" spans="1:13" x14ac:dyDescent="0.25">
      <c r="A536" s="1747"/>
    </row>
    <row r="537" spans="1:13" s="85" customFormat="1" x14ac:dyDescent="0.25">
      <c r="A537" s="1747"/>
      <c r="C537" s="1628"/>
      <c r="D537" s="1748"/>
      <c r="E537" s="1749"/>
      <c r="F537" s="1629"/>
      <c r="G537" s="1629"/>
      <c r="H537" s="19"/>
      <c r="I537" s="19"/>
      <c r="J537" s="19"/>
      <c r="K537" s="19"/>
      <c r="L537" s="19"/>
      <c r="M537" s="19"/>
    </row>
    <row r="538" spans="1:13" s="85" customFormat="1" x14ac:dyDescent="0.25">
      <c r="A538" s="1747"/>
      <c r="C538" s="1628"/>
      <c r="D538" s="1748"/>
      <c r="E538" s="1749"/>
      <c r="F538" s="1629"/>
      <c r="G538" s="1629"/>
      <c r="H538" s="19"/>
      <c r="I538" s="19"/>
      <c r="J538" s="19"/>
      <c r="K538" s="19"/>
      <c r="L538" s="19"/>
      <c r="M538" s="19"/>
    </row>
    <row r="539" spans="1:13" s="85" customFormat="1" x14ac:dyDescent="0.25">
      <c r="A539" s="1747"/>
      <c r="C539" s="1628"/>
      <c r="D539" s="1748"/>
      <c r="E539" s="1749"/>
      <c r="F539" s="1629"/>
      <c r="G539" s="1629"/>
      <c r="H539" s="19"/>
      <c r="I539" s="19"/>
      <c r="J539" s="19"/>
      <c r="K539" s="19"/>
      <c r="L539" s="19"/>
      <c r="M539" s="19"/>
    </row>
    <row r="540" spans="1:13" s="85" customFormat="1" x14ac:dyDescent="0.25">
      <c r="A540" s="1747"/>
      <c r="C540" s="1628"/>
      <c r="D540" s="1748"/>
      <c r="E540" s="1749"/>
      <c r="F540" s="1629"/>
      <c r="G540" s="1629"/>
      <c r="H540" s="19"/>
      <c r="I540" s="19"/>
      <c r="J540" s="19"/>
      <c r="K540" s="19"/>
      <c r="L540" s="19"/>
      <c r="M540" s="19"/>
    </row>
    <row r="541" spans="1:13" s="85" customFormat="1" x14ac:dyDescent="0.25">
      <c r="A541" s="1747"/>
      <c r="C541" s="1628"/>
      <c r="D541" s="1748"/>
      <c r="E541" s="1749"/>
      <c r="F541" s="1629"/>
      <c r="G541" s="1629"/>
      <c r="H541" s="19"/>
      <c r="I541" s="19"/>
      <c r="J541" s="19"/>
      <c r="K541" s="19"/>
      <c r="L541" s="19"/>
      <c r="M541" s="19"/>
    </row>
    <row r="542" spans="1:13" s="85" customFormat="1" x14ac:dyDescent="0.25">
      <c r="A542" s="1747"/>
      <c r="C542" s="1628"/>
      <c r="D542" s="1748"/>
      <c r="E542" s="1749"/>
      <c r="F542" s="1629"/>
      <c r="G542" s="1629"/>
      <c r="H542" s="19"/>
      <c r="I542" s="19"/>
      <c r="J542" s="19"/>
      <c r="K542" s="19"/>
      <c r="L542" s="19"/>
      <c r="M542" s="19"/>
    </row>
    <row r="543" spans="1:13" s="85" customFormat="1" x14ac:dyDescent="0.25">
      <c r="A543" s="1747"/>
      <c r="C543" s="1628"/>
      <c r="D543" s="1748"/>
      <c r="E543" s="1749"/>
      <c r="F543" s="1629"/>
      <c r="G543" s="1629"/>
      <c r="H543" s="19"/>
      <c r="I543" s="19"/>
      <c r="J543" s="19"/>
      <c r="K543" s="19"/>
      <c r="L543" s="19"/>
      <c r="M543" s="19"/>
    </row>
    <row r="544" spans="1:13" s="85" customFormat="1" x14ac:dyDescent="0.25">
      <c r="A544" s="1747"/>
      <c r="C544" s="1628"/>
      <c r="D544" s="1748"/>
      <c r="E544" s="1749"/>
      <c r="F544" s="1629"/>
      <c r="G544" s="1629"/>
      <c r="H544" s="19"/>
      <c r="I544" s="19"/>
      <c r="J544" s="19"/>
      <c r="K544" s="19"/>
      <c r="L544" s="19"/>
      <c r="M544" s="19"/>
    </row>
    <row r="545" spans="1:13" s="85" customFormat="1" x14ac:dyDescent="0.25">
      <c r="A545" s="1747"/>
      <c r="C545" s="1628"/>
      <c r="D545" s="1748"/>
      <c r="E545" s="1749"/>
      <c r="F545" s="1629"/>
      <c r="G545" s="1629"/>
      <c r="H545" s="19"/>
      <c r="I545" s="19"/>
      <c r="J545" s="19"/>
      <c r="K545" s="19"/>
      <c r="L545" s="19"/>
      <c r="M545" s="19"/>
    </row>
    <row r="546" spans="1:13" s="85" customFormat="1" x14ac:dyDescent="0.25">
      <c r="A546" s="1747"/>
      <c r="C546" s="1628"/>
      <c r="D546" s="1748"/>
      <c r="E546" s="1749"/>
      <c r="F546" s="1629"/>
      <c r="G546" s="1629"/>
      <c r="H546" s="19"/>
      <c r="I546" s="19"/>
      <c r="J546" s="19"/>
      <c r="K546" s="19"/>
      <c r="L546" s="19"/>
      <c r="M546" s="19"/>
    </row>
    <row r="547" spans="1:13" s="85" customFormat="1" x14ac:dyDescent="0.25">
      <c r="A547" s="1747"/>
      <c r="C547" s="1628"/>
      <c r="D547" s="1748"/>
      <c r="E547" s="1749"/>
      <c r="F547" s="1629"/>
      <c r="G547" s="1629"/>
      <c r="H547" s="19"/>
      <c r="I547" s="19"/>
      <c r="J547" s="19"/>
      <c r="K547" s="19"/>
      <c r="L547" s="19"/>
      <c r="M547" s="19"/>
    </row>
    <row r="548" spans="1:13" s="85" customFormat="1" x14ac:dyDescent="0.25">
      <c r="A548" s="1747"/>
      <c r="C548" s="1628"/>
      <c r="D548" s="1748"/>
      <c r="E548" s="1749"/>
      <c r="F548" s="1629"/>
      <c r="G548" s="1629"/>
      <c r="H548" s="19"/>
      <c r="I548" s="19"/>
      <c r="J548" s="19"/>
      <c r="K548" s="19"/>
      <c r="L548" s="19"/>
      <c r="M548" s="19"/>
    </row>
    <row r="549" spans="1:13" s="85" customFormat="1" x14ac:dyDescent="0.25">
      <c r="A549" s="1747"/>
      <c r="C549" s="1628"/>
      <c r="D549" s="1748"/>
      <c r="E549" s="1749"/>
      <c r="F549" s="1629"/>
      <c r="G549" s="1629"/>
      <c r="H549" s="19"/>
      <c r="I549" s="19"/>
      <c r="J549" s="19"/>
      <c r="K549" s="19"/>
      <c r="L549" s="19"/>
      <c r="M549" s="19"/>
    </row>
    <row r="550" spans="1:13" s="85" customFormat="1" x14ac:dyDescent="0.25">
      <c r="A550" s="1747"/>
      <c r="C550" s="1628"/>
      <c r="D550" s="1748"/>
      <c r="E550" s="1749"/>
      <c r="F550" s="1629"/>
      <c r="G550" s="1629"/>
      <c r="H550" s="19"/>
      <c r="I550" s="19"/>
      <c r="J550" s="19"/>
      <c r="K550" s="19"/>
      <c r="L550" s="19"/>
      <c r="M550" s="19"/>
    </row>
    <row r="551" spans="1:13" s="85" customFormat="1" x14ac:dyDescent="0.25">
      <c r="A551" s="1747"/>
      <c r="C551" s="1628"/>
      <c r="D551" s="1748"/>
      <c r="E551" s="1749"/>
      <c r="F551" s="1629"/>
      <c r="G551" s="1629"/>
      <c r="H551" s="19"/>
      <c r="I551" s="19"/>
      <c r="J551" s="19"/>
      <c r="K551" s="19"/>
      <c r="L551" s="19"/>
      <c r="M551" s="19"/>
    </row>
    <row r="552" spans="1:13" s="85" customFormat="1" x14ac:dyDescent="0.25">
      <c r="A552" s="1747"/>
      <c r="C552" s="1628"/>
      <c r="D552" s="1748"/>
      <c r="E552" s="1749"/>
      <c r="F552" s="1629"/>
      <c r="G552" s="1629"/>
      <c r="H552" s="19"/>
      <c r="I552" s="19"/>
      <c r="J552" s="19"/>
      <c r="K552" s="19"/>
      <c r="L552" s="19"/>
      <c r="M552" s="19"/>
    </row>
    <row r="553" spans="1:13" s="85" customFormat="1" x14ac:dyDescent="0.25">
      <c r="A553" s="1747"/>
      <c r="C553" s="1628"/>
      <c r="D553" s="1748"/>
      <c r="E553" s="1749"/>
      <c r="F553" s="1629"/>
      <c r="G553" s="1629"/>
      <c r="H553" s="19"/>
      <c r="I553" s="19"/>
      <c r="J553" s="19"/>
      <c r="K553" s="19"/>
      <c r="L553" s="19"/>
      <c r="M553" s="19"/>
    </row>
    <row r="554" spans="1:13" s="85" customFormat="1" x14ac:dyDescent="0.25">
      <c r="A554" s="1747"/>
      <c r="C554" s="1628"/>
      <c r="D554" s="1748"/>
      <c r="E554" s="1749"/>
      <c r="F554" s="1629"/>
      <c r="G554" s="1629"/>
      <c r="H554" s="19"/>
      <c r="I554" s="19"/>
      <c r="J554" s="19"/>
      <c r="K554" s="19"/>
      <c r="L554" s="19"/>
      <c r="M554" s="19"/>
    </row>
    <row r="555" spans="1:13" s="85" customFormat="1" x14ac:dyDescent="0.25">
      <c r="A555" s="1747"/>
      <c r="C555" s="1628"/>
      <c r="D555" s="1748"/>
      <c r="E555" s="1749"/>
      <c r="F555" s="1629"/>
      <c r="G555" s="1629"/>
      <c r="H555" s="19"/>
      <c r="I555" s="19"/>
      <c r="J555" s="19"/>
      <c r="K555" s="19"/>
      <c r="L555" s="19"/>
      <c r="M555" s="19"/>
    </row>
    <row r="556" spans="1:13" s="85" customFormat="1" x14ac:dyDescent="0.25">
      <c r="A556" s="1747"/>
      <c r="C556" s="1628"/>
      <c r="D556" s="1748"/>
      <c r="E556" s="1749"/>
      <c r="F556" s="1629"/>
      <c r="G556" s="1629"/>
      <c r="H556" s="19"/>
      <c r="I556" s="19"/>
      <c r="J556" s="19"/>
      <c r="K556" s="19"/>
      <c r="L556" s="19"/>
      <c r="M556" s="19"/>
    </row>
    <row r="557" spans="1:13" s="85" customFormat="1" x14ac:dyDescent="0.25">
      <c r="A557" s="1747"/>
      <c r="C557" s="1628"/>
      <c r="D557" s="1748"/>
      <c r="E557" s="1749"/>
      <c r="F557" s="1629"/>
      <c r="G557" s="1629"/>
      <c r="H557" s="19"/>
      <c r="I557" s="19"/>
      <c r="J557" s="19"/>
      <c r="K557" s="19"/>
      <c r="L557" s="19"/>
      <c r="M557" s="19"/>
    </row>
    <row r="558" spans="1:13" s="85" customFormat="1" x14ac:dyDescent="0.25">
      <c r="A558" s="1747"/>
      <c r="C558" s="1628"/>
      <c r="D558" s="1748"/>
      <c r="E558" s="1749"/>
      <c r="F558" s="1629"/>
      <c r="G558" s="1629"/>
      <c r="H558" s="19"/>
      <c r="I558" s="19"/>
      <c r="J558" s="19"/>
      <c r="K558" s="19"/>
      <c r="L558" s="19"/>
      <c r="M558" s="19"/>
    </row>
    <row r="559" spans="1:13" s="85" customFormat="1" x14ac:dyDescent="0.25">
      <c r="A559" s="1747"/>
      <c r="C559" s="1628"/>
      <c r="D559" s="1748"/>
      <c r="E559" s="1749"/>
      <c r="F559" s="1629"/>
      <c r="G559" s="1629"/>
      <c r="H559" s="19"/>
      <c r="I559" s="19"/>
      <c r="J559" s="19"/>
      <c r="K559" s="19"/>
      <c r="L559" s="19"/>
      <c r="M559" s="19"/>
    </row>
    <row r="560" spans="1:13" s="85" customFormat="1" x14ac:dyDescent="0.25">
      <c r="A560" s="1747"/>
      <c r="C560" s="1628"/>
      <c r="D560" s="1748"/>
      <c r="E560" s="1749"/>
      <c r="F560" s="1629"/>
      <c r="G560" s="1629"/>
      <c r="H560" s="19"/>
      <c r="I560" s="19"/>
      <c r="J560" s="19"/>
      <c r="K560" s="19"/>
      <c r="L560" s="19"/>
      <c r="M560" s="19"/>
    </row>
    <row r="561" spans="1:13" s="85" customFormat="1" x14ac:dyDescent="0.25">
      <c r="A561" s="1747"/>
      <c r="C561" s="1628"/>
      <c r="D561" s="1748"/>
      <c r="E561" s="1749"/>
      <c r="F561" s="1629"/>
      <c r="G561" s="1629"/>
      <c r="H561" s="19"/>
      <c r="I561" s="19"/>
      <c r="J561" s="19"/>
      <c r="K561" s="19"/>
      <c r="L561" s="19"/>
      <c r="M561" s="19"/>
    </row>
    <row r="562" spans="1:13" s="85" customFormat="1" x14ac:dyDescent="0.25">
      <c r="A562" s="1747"/>
      <c r="C562" s="1628"/>
      <c r="D562" s="1748"/>
      <c r="E562" s="1749"/>
      <c r="F562" s="1629"/>
      <c r="G562" s="1629"/>
      <c r="H562" s="19"/>
      <c r="I562" s="19"/>
      <c r="J562" s="19"/>
      <c r="K562" s="19"/>
      <c r="L562" s="19"/>
      <c r="M562" s="19"/>
    </row>
    <row r="563" spans="1:13" s="85" customFormat="1" x14ac:dyDescent="0.25">
      <c r="A563" s="1747"/>
      <c r="C563" s="1628"/>
      <c r="D563" s="1748"/>
      <c r="E563" s="1749"/>
      <c r="F563" s="1629"/>
      <c r="G563" s="1629"/>
      <c r="H563" s="19"/>
      <c r="I563" s="19"/>
      <c r="J563" s="19"/>
      <c r="K563" s="19"/>
      <c r="L563" s="19"/>
      <c r="M563" s="19"/>
    </row>
    <row r="564" spans="1:13" s="85" customFormat="1" x14ac:dyDescent="0.25">
      <c r="A564" s="1747"/>
      <c r="C564" s="1628"/>
      <c r="D564" s="1748"/>
      <c r="E564" s="1749"/>
      <c r="F564" s="1629"/>
      <c r="G564" s="1629"/>
      <c r="H564" s="19"/>
      <c r="I564" s="19"/>
      <c r="J564" s="19"/>
      <c r="K564" s="19"/>
      <c r="L564" s="19"/>
      <c r="M564" s="19"/>
    </row>
    <row r="565" spans="1:13" s="85" customFormat="1" x14ac:dyDescent="0.25">
      <c r="A565" s="1747"/>
      <c r="C565" s="1628"/>
      <c r="D565" s="1748"/>
      <c r="E565" s="1749"/>
      <c r="F565" s="1629"/>
      <c r="G565" s="1629"/>
      <c r="H565" s="19"/>
      <c r="I565" s="19"/>
      <c r="J565" s="19"/>
      <c r="K565" s="19"/>
      <c r="L565" s="19"/>
      <c r="M565" s="19"/>
    </row>
    <row r="566" spans="1:13" s="85" customFormat="1" x14ac:dyDescent="0.25">
      <c r="A566" s="1747"/>
      <c r="C566" s="1628"/>
      <c r="D566" s="1748"/>
      <c r="E566" s="1749"/>
      <c r="F566" s="1629"/>
      <c r="G566" s="1629"/>
      <c r="H566" s="19"/>
      <c r="I566" s="19"/>
      <c r="J566" s="19"/>
      <c r="K566" s="19"/>
      <c r="L566" s="19"/>
      <c r="M566" s="19"/>
    </row>
    <row r="567" spans="1:13" s="85" customFormat="1" x14ac:dyDescent="0.25">
      <c r="A567" s="1747"/>
      <c r="C567" s="1628"/>
      <c r="D567" s="1748"/>
      <c r="E567" s="1749"/>
      <c r="F567" s="1629"/>
      <c r="G567" s="1629"/>
      <c r="H567" s="19"/>
      <c r="I567" s="19"/>
      <c r="J567" s="19"/>
      <c r="K567" s="19"/>
      <c r="L567" s="19"/>
      <c r="M567" s="19"/>
    </row>
    <row r="568" spans="1:13" s="85" customFormat="1" x14ac:dyDescent="0.25">
      <c r="A568" s="1747"/>
      <c r="C568" s="1628"/>
      <c r="D568" s="1748"/>
      <c r="E568" s="1749"/>
      <c r="F568" s="1629"/>
      <c r="G568" s="1629"/>
      <c r="H568" s="19"/>
      <c r="I568" s="19"/>
      <c r="J568" s="19"/>
      <c r="K568" s="19"/>
      <c r="L568" s="19"/>
      <c r="M568" s="19"/>
    </row>
    <row r="569" spans="1:13" s="85" customFormat="1" x14ac:dyDescent="0.25">
      <c r="A569" s="1747"/>
      <c r="C569" s="1628"/>
      <c r="D569" s="1748"/>
      <c r="E569" s="1749"/>
      <c r="F569" s="1629"/>
      <c r="G569" s="1629"/>
      <c r="H569" s="19"/>
      <c r="I569" s="19"/>
      <c r="J569" s="19"/>
      <c r="K569" s="19"/>
      <c r="L569" s="19"/>
      <c r="M569" s="19"/>
    </row>
    <row r="570" spans="1:13" s="85" customFormat="1" x14ac:dyDescent="0.25">
      <c r="A570" s="1747"/>
      <c r="C570" s="1628"/>
      <c r="D570" s="1748"/>
      <c r="E570" s="1749"/>
      <c r="F570" s="1629"/>
      <c r="G570" s="1629"/>
      <c r="H570" s="19"/>
      <c r="I570" s="19"/>
      <c r="J570" s="19"/>
      <c r="K570" s="19"/>
      <c r="L570" s="19"/>
      <c r="M570" s="19"/>
    </row>
    <row r="571" spans="1:13" s="85" customFormat="1" x14ac:dyDescent="0.25">
      <c r="A571" s="1747"/>
      <c r="C571" s="1628"/>
      <c r="D571" s="1748"/>
      <c r="E571" s="1749"/>
      <c r="F571" s="1629"/>
      <c r="G571" s="1629"/>
      <c r="H571" s="19"/>
      <c r="I571" s="19"/>
      <c r="J571" s="19"/>
      <c r="K571" s="19"/>
      <c r="L571" s="19"/>
      <c r="M571" s="19"/>
    </row>
    <row r="572" spans="1:13" s="85" customFormat="1" x14ac:dyDescent="0.25">
      <c r="A572" s="1747"/>
      <c r="C572" s="1628"/>
      <c r="D572" s="1748"/>
      <c r="E572" s="1749"/>
      <c r="F572" s="1629"/>
      <c r="G572" s="1629"/>
      <c r="H572" s="19"/>
      <c r="I572" s="19"/>
      <c r="J572" s="19"/>
      <c r="K572" s="19"/>
      <c r="L572" s="19"/>
      <c r="M572" s="19"/>
    </row>
    <row r="573" spans="1:13" s="85" customFormat="1" x14ac:dyDescent="0.25">
      <c r="A573" s="1747"/>
      <c r="C573" s="1628"/>
      <c r="D573" s="1748"/>
      <c r="E573" s="1749"/>
      <c r="F573" s="1629"/>
      <c r="G573" s="1629"/>
      <c r="H573" s="19"/>
      <c r="I573" s="19"/>
      <c r="J573" s="19"/>
      <c r="K573" s="19"/>
      <c r="L573" s="19"/>
      <c r="M573" s="19"/>
    </row>
    <row r="574" spans="1:13" s="85" customFormat="1" x14ac:dyDescent="0.25">
      <c r="A574" s="1747"/>
      <c r="C574" s="1628"/>
      <c r="D574" s="1748"/>
      <c r="E574" s="1749"/>
      <c r="F574" s="1629"/>
      <c r="G574" s="1629"/>
      <c r="H574" s="19"/>
      <c r="I574" s="19"/>
      <c r="J574" s="19"/>
      <c r="K574" s="19"/>
      <c r="L574" s="19"/>
      <c r="M574" s="19"/>
    </row>
    <row r="575" spans="1:13" s="85" customFormat="1" x14ac:dyDescent="0.25">
      <c r="A575" s="1747"/>
      <c r="C575" s="1628"/>
      <c r="D575" s="1748"/>
      <c r="E575" s="1749"/>
      <c r="F575" s="1629"/>
      <c r="G575" s="1629"/>
      <c r="H575" s="19"/>
      <c r="I575" s="19"/>
      <c r="J575" s="19"/>
      <c r="K575" s="19"/>
      <c r="L575" s="19"/>
      <c r="M575" s="19"/>
    </row>
    <row r="576" spans="1:13" s="85" customFormat="1" x14ac:dyDescent="0.25">
      <c r="A576" s="1747"/>
      <c r="C576" s="1628"/>
      <c r="D576" s="1748"/>
      <c r="E576" s="1749"/>
      <c r="F576" s="1629"/>
      <c r="G576" s="1629"/>
      <c r="H576" s="19"/>
      <c r="I576" s="19"/>
      <c r="J576" s="19"/>
      <c r="K576" s="19"/>
      <c r="L576" s="19"/>
      <c r="M576" s="19"/>
    </row>
    <row r="577" spans="1:13" s="85" customFormat="1" x14ac:dyDescent="0.25">
      <c r="A577" s="1747"/>
      <c r="C577" s="1628"/>
      <c r="D577" s="1748"/>
      <c r="E577" s="1749"/>
      <c r="F577" s="1629"/>
      <c r="G577" s="1629"/>
      <c r="H577" s="19"/>
      <c r="I577" s="19"/>
      <c r="J577" s="19"/>
      <c r="K577" s="19"/>
      <c r="L577" s="19"/>
      <c r="M577" s="19"/>
    </row>
    <row r="578" spans="1:13" s="85" customFormat="1" x14ac:dyDescent="0.25">
      <c r="A578" s="1747"/>
      <c r="C578" s="1628"/>
      <c r="D578" s="1748"/>
      <c r="E578" s="1749"/>
      <c r="F578" s="1629"/>
      <c r="G578" s="1629"/>
      <c r="H578" s="19"/>
      <c r="I578" s="19"/>
      <c r="J578" s="19"/>
      <c r="K578" s="19"/>
      <c r="L578" s="19"/>
      <c r="M578" s="19"/>
    </row>
    <row r="579" spans="1:13" s="85" customFormat="1" x14ac:dyDescent="0.25">
      <c r="A579" s="1747"/>
      <c r="C579" s="1628"/>
      <c r="D579" s="1748"/>
      <c r="E579" s="1749"/>
      <c r="F579" s="1629"/>
      <c r="G579" s="1629"/>
      <c r="H579" s="19"/>
      <c r="I579" s="19"/>
      <c r="J579" s="19"/>
      <c r="K579" s="19"/>
      <c r="L579" s="19"/>
      <c r="M579" s="19"/>
    </row>
    <row r="580" spans="1:13" s="85" customFormat="1" x14ac:dyDescent="0.25">
      <c r="A580" s="1747"/>
      <c r="C580" s="1628"/>
      <c r="D580" s="1748"/>
      <c r="E580" s="1749"/>
      <c r="F580" s="1629"/>
      <c r="G580" s="1629"/>
      <c r="H580" s="19"/>
      <c r="I580" s="19"/>
      <c r="J580" s="19"/>
      <c r="K580" s="19"/>
      <c r="L580" s="19"/>
      <c r="M580" s="19"/>
    </row>
    <row r="581" spans="1:13" s="85" customFormat="1" x14ac:dyDescent="0.25">
      <c r="A581" s="1747"/>
      <c r="C581" s="1628"/>
      <c r="D581" s="1748"/>
      <c r="E581" s="1749"/>
      <c r="F581" s="1629"/>
      <c r="G581" s="1629"/>
      <c r="H581" s="19"/>
      <c r="I581" s="19"/>
      <c r="J581" s="19"/>
      <c r="K581" s="19"/>
      <c r="L581" s="19"/>
      <c r="M581" s="19"/>
    </row>
    <row r="582" spans="1:13" s="85" customFormat="1" x14ac:dyDescent="0.25">
      <c r="A582" s="1747"/>
      <c r="C582" s="1628"/>
      <c r="D582" s="1748"/>
      <c r="E582" s="1749"/>
      <c r="F582" s="1629"/>
      <c r="G582" s="1629"/>
      <c r="H582" s="19"/>
      <c r="I582" s="19"/>
      <c r="J582" s="19"/>
      <c r="K582" s="19"/>
      <c r="L582" s="19"/>
      <c r="M582" s="19"/>
    </row>
    <row r="583" spans="1:13" s="85" customFormat="1" x14ac:dyDescent="0.25">
      <c r="A583" s="1747"/>
      <c r="C583" s="1628"/>
      <c r="D583" s="1748"/>
      <c r="E583" s="1749"/>
      <c r="F583" s="1629"/>
      <c r="G583" s="1629"/>
      <c r="H583" s="19"/>
      <c r="I583" s="19"/>
      <c r="J583" s="19"/>
      <c r="K583" s="19"/>
      <c r="L583" s="19"/>
      <c r="M583" s="19"/>
    </row>
    <row r="584" spans="1:13" s="85" customFormat="1" x14ac:dyDescent="0.25">
      <c r="A584" s="1747"/>
      <c r="C584" s="1628"/>
      <c r="D584" s="1748"/>
      <c r="E584" s="1749"/>
      <c r="F584" s="1629"/>
      <c r="G584" s="1629"/>
      <c r="H584" s="19"/>
      <c r="I584" s="19"/>
      <c r="J584" s="19"/>
      <c r="K584" s="19"/>
      <c r="L584" s="19"/>
      <c r="M584" s="19"/>
    </row>
    <row r="585" spans="1:13" s="85" customFormat="1" x14ac:dyDescent="0.25">
      <c r="A585" s="1747"/>
      <c r="C585" s="1628"/>
      <c r="D585" s="1748"/>
      <c r="E585" s="1749"/>
      <c r="F585" s="1629"/>
      <c r="G585" s="1629"/>
      <c r="H585" s="19"/>
      <c r="I585" s="19"/>
      <c r="J585" s="19"/>
      <c r="K585" s="19"/>
      <c r="L585" s="19"/>
      <c r="M585" s="19"/>
    </row>
    <row r="586" spans="1:13" s="85" customFormat="1" x14ac:dyDescent="0.25">
      <c r="A586" s="1747"/>
      <c r="C586" s="1628"/>
      <c r="D586" s="1748"/>
      <c r="E586" s="1749"/>
      <c r="F586" s="1629"/>
      <c r="G586" s="1629"/>
      <c r="H586" s="19"/>
      <c r="I586" s="19"/>
      <c r="J586" s="19"/>
      <c r="K586" s="19"/>
      <c r="L586" s="19"/>
      <c r="M586" s="19"/>
    </row>
  </sheetData>
  <mergeCells count="9">
    <mergeCell ref="D327:D329"/>
    <mergeCell ref="E327:E329"/>
    <mergeCell ref="A445:F445"/>
    <mergeCell ref="J2:L2"/>
    <mergeCell ref="C3:F6"/>
    <mergeCell ref="J3:L3"/>
    <mergeCell ref="J6:L6"/>
    <mergeCell ref="B12:B13"/>
    <mergeCell ref="B112:B113"/>
  </mergeCells>
  <conditionalFormatting sqref="F444:G444">
    <cfRule type="expression" dxfId="8" priority="4" stopIfTrue="1">
      <formula>$M$2=0</formula>
    </cfRule>
  </conditionalFormatting>
  <conditionalFormatting sqref="G445">
    <cfRule type="expression" dxfId="7" priority="3" stopIfTrue="1">
      <formula>$M$2=0</formula>
    </cfRule>
  </conditionalFormatting>
  <conditionalFormatting sqref="F305:F307">
    <cfRule type="expression" dxfId="6" priority="1" stopIfTrue="1">
      <formula>$L$2=0</formula>
    </cfRule>
  </conditionalFormatting>
  <conditionalFormatting sqref="F301:F304 F410:F412">
    <cfRule type="expression" dxfId="5" priority="2" stopIfTrue="1">
      <formula>$L$2=0</formula>
    </cfRule>
  </conditionalFormatting>
  <pageMargins left="0.70866141732283472" right="0.70866141732283472" top="0.74803149606299213" bottom="0.74803149606299213" header="0.31496062992125984" footer="0.31496062992125984"/>
  <pageSetup paperSize="9" scale="76" firstPageNumber="20" fitToHeight="0" orientation="portrait" r:id="rId1"/>
  <headerFooter>
    <oddFooter>&amp;C&amp;P of &amp;N&amp;R&amp;A</oddFooter>
  </headerFooter>
  <rowBreaks count="11" manualBreakCount="11">
    <brk id="60" max="6" man="1"/>
    <brk id="110" max="6" man="1"/>
    <brk id="151" max="6" man="1"/>
    <brk id="206" max="6" man="1"/>
    <brk id="249" max="6" man="1"/>
    <brk id="276" max="6" man="1"/>
    <brk id="298" max="6" man="1"/>
    <brk id="336" max="6" man="1"/>
    <brk id="375" max="6" man="1"/>
    <brk id="414" max="6" man="1"/>
    <brk id="488"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79998168889431442"/>
    <pageSetUpPr fitToPage="1"/>
  </sheetPr>
  <dimension ref="A1:M290"/>
  <sheetViews>
    <sheetView view="pageBreakPreview" zoomScale="70" zoomScaleNormal="90" zoomScaleSheetLayoutView="70" workbookViewId="0">
      <selection activeCell="C7" sqref="C7"/>
    </sheetView>
  </sheetViews>
  <sheetFormatPr defaultRowHeight="12.5" x14ac:dyDescent="0.25"/>
  <cols>
    <col min="1" max="1" width="9.54296875" style="768" customWidth="1"/>
    <col min="2" max="2" width="10.7265625" style="1811" customWidth="1"/>
    <col min="3" max="3" width="45.26953125" style="1812" customWidth="1"/>
    <col min="4" max="4" width="8.26953125" style="1813" customWidth="1"/>
    <col min="5" max="5" width="8.7265625" style="1814" customWidth="1"/>
    <col min="6" max="6" width="14" style="1751" customWidth="1"/>
    <col min="7" max="7" width="20.26953125" style="1751" customWidth="1"/>
    <col min="8" max="8" width="9.1796875" style="456"/>
    <col min="9" max="9" width="10.7265625" style="456" customWidth="1"/>
    <col min="10" max="256" width="9.1796875" style="456"/>
    <col min="257" max="257" width="9.54296875" style="456" customWidth="1"/>
    <col min="258" max="258" width="10.7265625" style="456" customWidth="1"/>
    <col min="259" max="259" width="45.26953125" style="456" customWidth="1"/>
    <col min="260" max="260" width="8.26953125" style="456" customWidth="1"/>
    <col min="261" max="261" width="8.7265625" style="456" customWidth="1"/>
    <col min="262" max="262" width="14" style="456" customWidth="1"/>
    <col min="263" max="263" width="20.26953125" style="456" customWidth="1"/>
    <col min="264" max="264" width="9.1796875" style="456"/>
    <col min="265" max="265" width="10.7265625" style="456" customWidth="1"/>
    <col min="266" max="512" width="9.1796875" style="456"/>
    <col min="513" max="513" width="9.54296875" style="456" customWidth="1"/>
    <col min="514" max="514" width="10.7265625" style="456" customWidth="1"/>
    <col min="515" max="515" width="45.26953125" style="456" customWidth="1"/>
    <col min="516" max="516" width="8.26953125" style="456" customWidth="1"/>
    <col min="517" max="517" width="8.7265625" style="456" customWidth="1"/>
    <col min="518" max="518" width="14" style="456" customWidth="1"/>
    <col min="519" max="519" width="20.26953125" style="456" customWidth="1"/>
    <col min="520" max="520" width="9.1796875" style="456"/>
    <col min="521" max="521" width="10.7265625" style="456" customWidth="1"/>
    <col min="522" max="768" width="9.1796875" style="456"/>
    <col min="769" max="769" width="9.54296875" style="456" customWidth="1"/>
    <col min="770" max="770" width="10.7265625" style="456" customWidth="1"/>
    <col min="771" max="771" width="45.26953125" style="456" customWidth="1"/>
    <col min="772" max="772" width="8.26953125" style="456" customWidth="1"/>
    <col min="773" max="773" width="8.7265625" style="456" customWidth="1"/>
    <col min="774" max="774" width="14" style="456" customWidth="1"/>
    <col min="775" max="775" width="20.26953125" style="456" customWidth="1"/>
    <col min="776" max="776" width="9.1796875" style="456"/>
    <col min="777" max="777" width="10.7265625" style="456" customWidth="1"/>
    <col min="778" max="1024" width="9.1796875" style="456"/>
    <col min="1025" max="1025" width="9.54296875" style="456" customWidth="1"/>
    <col min="1026" max="1026" width="10.7265625" style="456" customWidth="1"/>
    <col min="1027" max="1027" width="45.26953125" style="456" customWidth="1"/>
    <col min="1028" max="1028" width="8.26953125" style="456" customWidth="1"/>
    <col min="1029" max="1029" width="8.7265625" style="456" customWidth="1"/>
    <col min="1030" max="1030" width="14" style="456" customWidth="1"/>
    <col min="1031" max="1031" width="20.26953125" style="456" customWidth="1"/>
    <col min="1032" max="1032" width="9.1796875" style="456"/>
    <col min="1033" max="1033" width="10.7265625" style="456" customWidth="1"/>
    <col min="1034" max="1280" width="9.1796875" style="456"/>
    <col min="1281" max="1281" width="9.54296875" style="456" customWidth="1"/>
    <col min="1282" max="1282" width="10.7265625" style="456" customWidth="1"/>
    <col min="1283" max="1283" width="45.26953125" style="456" customWidth="1"/>
    <col min="1284" max="1284" width="8.26953125" style="456" customWidth="1"/>
    <col min="1285" max="1285" width="8.7265625" style="456" customWidth="1"/>
    <col min="1286" max="1286" width="14" style="456" customWidth="1"/>
    <col min="1287" max="1287" width="20.26953125" style="456" customWidth="1"/>
    <col min="1288" max="1288" width="9.1796875" style="456"/>
    <col min="1289" max="1289" width="10.7265625" style="456" customWidth="1"/>
    <col min="1290" max="1536" width="9.1796875" style="456"/>
    <col min="1537" max="1537" width="9.54296875" style="456" customWidth="1"/>
    <col min="1538" max="1538" width="10.7265625" style="456" customWidth="1"/>
    <col min="1539" max="1539" width="45.26953125" style="456" customWidth="1"/>
    <col min="1540" max="1540" width="8.26953125" style="456" customWidth="1"/>
    <col min="1541" max="1541" width="8.7265625" style="456" customWidth="1"/>
    <col min="1542" max="1542" width="14" style="456" customWidth="1"/>
    <col min="1543" max="1543" width="20.26953125" style="456" customWidth="1"/>
    <col min="1544" max="1544" width="9.1796875" style="456"/>
    <col min="1545" max="1545" width="10.7265625" style="456" customWidth="1"/>
    <col min="1546" max="1792" width="9.1796875" style="456"/>
    <col min="1793" max="1793" width="9.54296875" style="456" customWidth="1"/>
    <col min="1794" max="1794" width="10.7265625" style="456" customWidth="1"/>
    <col min="1795" max="1795" width="45.26953125" style="456" customWidth="1"/>
    <col min="1796" max="1796" width="8.26953125" style="456" customWidth="1"/>
    <col min="1797" max="1797" width="8.7265625" style="456" customWidth="1"/>
    <col min="1798" max="1798" width="14" style="456" customWidth="1"/>
    <col min="1799" max="1799" width="20.26953125" style="456" customWidth="1"/>
    <col min="1800" max="1800" width="9.1796875" style="456"/>
    <col min="1801" max="1801" width="10.7265625" style="456" customWidth="1"/>
    <col min="1802" max="2048" width="9.1796875" style="456"/>
    <col min="2049" max="2049" width="9.54296875" style="456" customWidth="1"/>
    <col min="2050" max="2050" width="10.7265625" style="456" customWidth="1"/>
    <col min="2051" max="2051" width="45.26953125" style="456" customWidth="1"/>
    <col min="2052" max="2052" width="8.26953125" style="456" customWidth="1"/>
    <col min="2053" max="2053" width="8.7265625" style="456" customWidth="1"/>
    <col min="2054" max="2054" width="14" style="456" customWidth="1"/>
    <col min="2055" max="2055" width="20.26953125" style="456" customWidth="1"/>
    <col min="2056" max="2056" width="9.1796875" style="456"/>
    <col min="2057" max="2057" width="10.7265625" style="456" customWidth="1"/>
    <col min="2058" max="2304" width="9.1796875" style="456"/>
    <col min="2305" max="2305" width="9.54296875" style="456" customWidth="1"/>
    <col min="2306" max="2306" width="10.7265625" style="456" customWidth="1"/>
    <col min="2307" max="2307" width="45.26953125" style="456" customWidth="1"/>
    <col min="2308" max="2308" width="8.26953125" style="456" customWidth="1"/>
    <col min="2309" max="2309" width="8.7265625" style="456" customWidth="1"/>
    <col min="2310" max="2310" width="14" style="456" customWidth="1"/>
    <col min="2311" max="2311" width="20.26953125" style="456" customWidth="1"/>
    <col min="2312" max="2312" width="9.1796875" style="456"/>
    <col min="2313" max="2313" width="10.7265625" style="456" customWidth="1"/>
    <col min="2314" max="2560" width="9.1796875" style="456"/>
    <col min="2561" max="2561" width="9.54296875" style="456" customWidth="1"/>
    <col min="2562" max="2562" width="10.7265625" style="456" customWidth="1"/>
    <col min="2563" max="2563" width="45.26953125" style="456" customWidth="1"/>
    <col min="2564" max="2564" width="8.26953125" style="456" customWidth="1"/>
    <col min="2565" max="2565" width="8.7265625" style="456" customWidth="1"/>
    <col min="2566" max="2566" width="14" style="456" customWidth="1"/>
    <col min="2567" max="2567" width="20.26953125" style="456" customWidth="1"/>
    <col min="2568" max="2568" width="9.1796875" style="456"/>
    <col min="2569" max="2569" width="10.7265625" style="456" customWidth="1"/>
    <col min="2570" max="2816" width="9.1796875" style="456"/>
    <col min="2817" max="2817" width="9.54296875" style="456" customWidth="1"/>
    <col min="2818" max="2818" width="10.7265625" style="456" customWidth="1"/>
    <col min="2819" max="2819" width="45.26953125" style="456" customWidth="1"/>
    <col min="2820" max="2820" width="8.26953125" style="456" customWidth="1"/>
    <col min="2821" max="2821" width="8.7265625" style="456" customWidth="1"/>
    <col min="2822" max="2822" width="14" style="456" customWidth="1"/>
    <col min="2823" max="2823" width="20.26953125" style="456" customWidth="1"/>
    <col min="2824" max="2824" width="9.1796875" style="456"/>
    <col min="2825" max="2825" width="10.7265625" style="456" customWidth="1"/>
    <col min="2826" max="3072" width="9.1796875" style="456"/>
    <col min="3073" max="3073" width="9.54296875" style="456" customWidth="1"/>
    <col min="3074" max="3074" width="10.7265625" style="456" customWidth="1"/>
    <col min="3075" max="3075" width="45.26953125" style="456" customWidth="1"/>
    <col min="3076" max="3076" width="8.26953125" style="456" customWidth="1"/>
    <col min="3077" max="3077" width="8.7265625" style="456" customWidth="1"/>
    <col min="3078" max="3078" width="14" style="456" customWidth="1"/>
    <col min="3079" max="3079" width="20.26953125" style="456" customWidth="1"/>
    <col min="3080" max="3080" width="9.1796875" style="456"/>
    <col min="3081" max="3081" width="10.7265625" style="456" customWidth="1"/>
    <col min="3082" max="3328" width="9.1796875" style="456"/>
    <col min="3329" max="3329" width="9.54296875" style="456" customWidth="1"/>
    <col min="3330" max="3330" width="10.7265625" style="456" customWidth="1"/>
    <col min="3331" max="3331" width="45.26953125" style="456" customWidth="1"/>
    <col min="3332" max="3332" width="8.26953125" style="456" customWidth="1"/>
    <col min="3333" max="3333" width="8.7265625" style="456" customWidth="1"/>
    <col min="3334" max="3334" width="14" style="456" customWidth="1"/>
    <col min="3335" max="3335" width="20.26953125" style="456" customWidth="1"/>
    <col min="3336" max="3336" width="9.1796875" style="456"/>
    <col min="3337" max="3337" width="10.7265625" style="456" customWidth="1"/>
    <col min="3338" max="3584" width="9.1796875" style="456"/>
    <col min="3585" max="3585" width="9.54296875" style="456" customWidth="1"/>
    <col min="3586" max="3586" width="10.7265625" style="456" customWidth="1"/>
    <col min="3587" max="3587" width="45.26953125" style="456" customWidth="1"/>
    <col min="3588" max="3588" width="8.26953125" style="456" customWidth="1"/>
    <col min="3589" max="3589" width="8.7265625" style="456" customWidth="1"/>
    <col min="3590" max="3590" width="14" style="456" customWidth="1"/>
    <col min="3591" max="3591" width="20.26953125" style="456" customWidth="1"/>
    <col min="3592" max="3592" width="9.1796875" style="456"/>
    <col min="3593" max="3593" width="10.7265625" style="456" customWidth="1"/>
    <col min="3594" max="3840" width="9.1796875" style="456"/>
    <col min="3841" max="3841" width="9.54296875" style="456" customWidth="1"/>
    <col min="3842" max="3842" width="10.7265625" style="456" customWidth="1"/>
    <col min="3843" max="3843" width="45.26953125" style="456" customWidth="1"/>
    <col min="3844" max="3844" width="8.26953125" style="456" customWidth="1"/>
    <col min="3845" max="3845" width="8.7265625" style="456" customWidth="1"/>
    <col min="3846" max="3846" width="14" style="456" customWidth="1"/>
    <col min="3847" max="3847" width="20.26953125" style="456" customWidth="1"/>
    <col min="3848" max="3848" width="9.1796875" style="456"/>
    <col min="3849" max="3849" width="10.7265625" style="456" customWidth="1"/>
    <col min="3850" max="4096" width="9.1796875" style="456"/>
    <col min="4097" max="4097" width="9.54296875" style="456" customWidth="1"/>
    <col min="4098" max="4098" width="10.7265625" style="456" customWidth="1"/>
    <col min="4099" max="4099" width="45.26953125" style="456" customWidth="1"/>
    <col min="4100" max="4100" width="8.26953125" style="456" customWidth="1"/>
    <col min="4101" max="4101" width="8.7265625" style="456" customWidth="1"/>
    <col min="4102" max="4102" width="14" style="456" customWidth="1"/>
    <col min="4103" max="4103" width="20.26953125" style="456" customWidth="1"/>
    <col min="4104" max="4104" width="9.1796875" style="456"/>
    <col min="4105" max="4105" width="10.7265625" style="456" customWidth="1"/>
    <col min="4106" max="4352" width="9.1796875" style="456"/>
    <col min="4353" max="4353" width="9.54296875" style="456" customWidth="1"/>
    <col min="4354" max="4354" width="10.7265625" style="456" customWidth="1"/>
    <col min="4355" max="4355" width="45.26953125" style="456" customWidth="1"/>
    <col min="4356" max="4356" width="8.26953125" style="456" customWidth="1"/>
    <col min="4357" max="4357" width="8.7265625" style="456" customWidth="1"/>
    <col min="4358" max="4358" width="14" style="456" customWidth="1"/>
    <col min="4359" max="4359" width="20.26953125" style="456" customWidth="1"/>
    <col min="4360" max="4360" width="9.1796875" style="456"/>
    <col min="4361" max="4361" width="10.7265625" style="456" customWidth="1"/>
    <col min="4362" max="4608" width="9.1796875" style="456"/>
    <col min="4609" max="4609" width="9.54296875" style="456" customWidth="1"/>
    <col min="4610" max="4610" width="10.7265625" style="456" customWidth="1"/>
    <col min="4611" max="4611" width="45.26953125" style="456" customWidth="1"/>
    <col min="4612" max="4612" width="8.26953125" style="456" customWidth="1"/>
    <col min="4613" max="4613" width="8.7265625" style="456" customWidth="1"/>
    <col min="4614" max="4614" width="14" style="456" customWidth="1"/>
    <col min="4615" max="4615" width="20.26953125" style="456" customWidth="1"/>
    <col min="4616" max="4616" width="9.1796875" style="456"/>
    <col min="4617" max="4617" width="10.7265625" style="456" customWidth="1"/>
    <col min="4618" max="4864" width="9.1796875" style="456"/>
    <col min="4865" max="4865" width="9.54296875" style="456" customWidth="1"/>
    <col min="4866" max="4866" width="10.7265625" style="456" customWidth="1"/>
    <col min="4867" max="4867" width="45.26953125" style="456" customWidth="1"/>
    <col min="4868" max="4868" width="8.26953125" style="456" customWidth="1"/>
    <col min="4869" max="4869" width="8.7265625" style="456" customWidth="1"/>
    <col min="4870" max="4870" width="14" style="456" customWidth="1"/>
    <col min="4871" max="4871" width="20.26953125" style="456" customWidth="1"/>
    <col min="4872" max="4872" width="9.1796875" style="456"/>
    <col min="4873" max="4873" width="10.7265625" style="456" customWidth="1"/>
    <col min="4874" max="5120" width="9.1796875" style="456"/>
    <col min="5121" max="5121" width="9.54296875" style="456" customWidth="1"/>
    <col min="5122" max="5122" width="10.7265625" style="456" customWidth="1"/>
    <col min="5123" max="5123" width="45.26953125" style="456" customWidth="1"/>
    <col min="5124" max="5124" width="8.26953125" style="456" customWidth="1"/>
    <col min="5125" max="5125" width="8.7265625" style="456" customWidth="1"/>
    <col min="5126" max="5126" width="14" style="456" customWidth="1"/>
    <col min="5127" max="5127" width="20.26953125" style="456" customWidth="1"/>
    <col min="5128" max="5128" width="9.1796875" style="456"/>
    <col min="5129" max="5129" width="10.7265625" style="456" customWidth="1"/>
    <col min="5130" max="5376" width="9.1796875" style="456"/>
    <col min="5377" max="5377" width="9.54296875" style="456" customWidth="1"/>
    <col min="5378" max="5378" width="10.7265625" style="456" customWidth="1"/>
    <col min="5379" max="5379" width="45.26953125" style="456" customWidth="1"/>
    <col min="5380" max="5380" width="8.26953125" style="456" customWidth="1"/>
    <col min="5381" max="5381" width="8.7265625" style="456" customWidth="1"/>
    <col min="5382" max="5382" width="14" style="456" customWidth="1"/>
    <col min="5383" max="5383" width="20.26953125" style="456" customWidth="1"/>
    <col min="5384" max="5384" width="9.1796875" style="456"/>
    <col min="5385" max="5385" width="10.7265625" style="456" customWidth="1"/>
    <col min="5386" max="5632" width="9.1796875" style="456"/>
    <col min="5633" max="5633" width="9.54296875" style="456" customWidth="1"/>
    <col min="5634" max="5634" width="10.7265625" style="456" customWidth="1"/>
    <col min="5635" max="5635" width="45.26953125" style="456" customWidth="1"/>
    <col min="5636" max="5636" width="8.26953125" style="456" customWidth="1"/>
    <col min="5637" max="5637" width="8.7265625" style="456" customWidth="1"/>
    <col min="5638" max="5638" width="14" style="456" customWidth="1"/>
    <col min="5639" max="5639" width="20.26953125" style="456" customWidth="1"/>
    <col min="5640" max="5640" width="9.1796875" style="456"/>
    <col min="5641" max="5641" width="10.7265625" style="456" customWidth="1"/>
    <col min="5642" max="5888" width="9.1796875" style="456"/>
    <col min="5889" max="5889" width="9.54296875" style="456" customWidth="1"/>
    <col min="5890" max="5890" width="10.7265625" style="456" customWidth="1"/>
    <col min="5891" max="5891" width="45.26953125" style="456" customWidth="1"/>
    <col min="5892" max="5892" width="8.26953125" style="456" customWidth="1"/>
    <col min="5893" max="5893" width="8.7265625" style="456" customWidth="1"/>
    <col min="5894" max="5894" width="14" style="456" customWidth="1"/>
    <col min="5895" max="5895" width="20.26953125" style="456" customWidth="1"/>
    <col min="5896" max="5896" width="9.1796875" style="456"/>
    <col min="5897" max="5897" width="10.7265625" style="456" customWidth="1"/>
    <col min="5898" max="6144" width="9.1796875" style="456"/>
    <col min="6145" max="6145" width="9.54296875" style="456" customWidth="1"/>
    <col min="6146" max="6146" width="10.7265625" style="456" customWidth="1"/>
    <col min="6147" max="6147" width="45.26953125" style="456" customWidth="1"/>
    <col min="6148" max="6148" width="8.26953125" style="456" customWidth="1"/>
    <col min="6149" max="6149" width="8.7265625" style="456" customWidth="1"/>
    <col min="6150" max="6150" width="14" style="456" customWidth="1"/>
    <col min="6151" max="6151" width="20.26953125" style="456" customWidth="1"/>
    <col min="6152" max="6152" width="9.1796875" style="456"/>
    <col min="6153" max="6153" width="10.7265625" style="456" customWidth="1"/>
    <col min="6154" max="6400" width="9.1796875" style="456"/>
    <col min="6401" max="6401" width="9.54296875" style="456" customWidth="1"/>
    <col min="6402" max="6402" width="10.7265625" style="456" customWidth="1"/>
    <col min="6403" max="6403" width="45.26953125" style="456" customWidth="1"/>
    <col min="6404" max="6404" width="8.26953125" style="456" customWidth="1"/>
    <col min="6405" max="6405" width="8.7265625" style="456" customWidth="1"/>
    <col min="6406" max="6406" width="14" style="456" customWidth="1"/>
    <col min="6407" max="6407" width="20.26953125" style="456" customWidth="1"/>
    <col min="6408" max="6408" width="9.1796875" style="456"/>
    <col min="6409" max="6409" width="10.7265625" style="456" customWidth="1"/>
    <col min="6410" max="6656" width="9.1796875" style="456"/>
    <col min="6657" max="6657" width="9.54296875" style="456" customWidth="1"/>
    <col min="6658" max="6658" width="10.7265625" style="456" customWidth="1"/>
    <col min="6659" max="6659" width="45.26953125" style="456" customWidth="1"/>
    <col min="6660" max="6660" width="8.26953125" style="456" customWidth="1"/>
    <col min="6661" max="6661" width="8.7265625" style="456" customWidth="1"/>
    <col min="6662" max="6662" width="14" style="456" customWidth="1"/>
    <col min="6663" max="6663" width="20.26953125" style="456" customWidth="1"/>
    <col min="6664" max="6664" width="9.1796875" style="456"/>
    <col min="6665" max="6665" width="10.7265625" style="456" customWidth="1"/>
    <col min="6666" max="6912" width="9.1796875" style="456"/>
    <col min="6913" max="6913" width="9.54296875" style="456" customWidth="1"/>
    <col min="6914" max="6914" width="10.7265625" style="456" customWidth="1"/>
    <col min="6915" max="6915" width="45.26953125" style="456" customWidth="1"/>
    <col min="6916" max="6916" width="8.26953125" style="456" customWidth="1"/>
    <col min="6917" max="6917" width="8.7265625" style="456" customWidth="1"/>
    <col min="6918" max="6918" width="14" style="456" customWidth="1"/>
    <col min="6919" max="6919" width="20.26953125" style="456" customWidth="1"/>
    <col min="6920" max="6920" width="9.1796875" style="456"/>
    <col min="6921" max="6921" width="10.7265625" style="456" customWidth="1"/>
    <col min="6922" max="7168" width="9.1796875" style="456"/>
    <col min="7169" max="7169" width="9.54296875" style="456" customWidth="1"/>
    <col min="7170" max="7170" width="10.7265625" style="456" customWidth="1"/>
    <col min="7171" max="7171" width="45.26953125" style="456" customWidth="1"/>
    <col min="7172" max="7172" width="8.26953125" style="456" customWidth="1"/>
    <col min="7173" max="7173" width="8.7265625" style="456" customWidth="1"/>
    <col min="7174" max="7174" width="14" style="456" customWidth="1"/>
    <col min="7175" max="7175" width="20.26953125" style="456" customWidth="1"/>
    <col min="7176" max="7176" width="9.1796875" style="456"/>
    <col min="7177" max="7177" width="10.7265625" style="456" customWidth="1"/>
    <col min="7178" max="7424" width="9.1796875" style="456"/>
    <col min="7425" max="7425" width="9.54296875" style="456" customWidth="1"/>
    <col min="7426" max="7426" width="10.7265625" style="456" customWidth="1"/>
    <col min="7427" max="7427" width="45.26953125" style="456" customWidth="1"/>
    <col min="7428" max="7428" width="8.26953125" style="456" customWidth="1"/>
    <col min="7429" max="7429" width="8.7265625" style="456" customWidth="1"/>
    <col min="7430" max="7430" width="14" style="456" customWidth="1"/>
    <col min="7431" max="7431" width="20.26953125" style="456" customWidth="1"/>
    <col min="7432" max="7432" width="9.1796875" style="456"/>
    <col min="7433" max="7433" width="10.7265625" style="456" customWidth="1"/>
    <col min="7434" max="7680" width="9.1796875" style="456"/>
    <col min="7681" max="7681" width="9.54296875" style="456" customWidth="1"/>
    <col min="7682" max="7682" width="10.7265625" style="456" customWidth="1"/>
    <col min="7683" max="7683" width="45.26953125" style="456" customWidth="1"/>
    <col min="7684" max="7684" width="8.26953125" style="456" customWidth="1"/>
    <col min="7685" max="7685" width="8.7265625" style="456" customWidth="1"/>
    <col min="7686" max="7686" width="14" style="456" customWidth="1"/>
    <col min="7687" max="7687" width="20.26953125" style="456" customWidth="1"/>
    <col min="7688" max="7688" width="9.1796875" style="456"/>
    <col min="7689" max="7689" width="10.7265625" style="456" customWidth="1"/>
    <col min="7690" max="7936" width="9.1796875" style="456"/>
    <col min="7937" max="7937" width="9.54296875" style="456" customWidth="1"/>
    <col min="7938" max="7938" width="10.7265625" style="456" customWidth="1"/>
    <col min="7939" max="7939" width="45.26953125" style="456" customWidth="1"/>
    <col min="7940" max="7940" width="8.26953125" style="456" customWidth="1"/>
    <col min="7941" max="7941" width="8.7265625" style="456" customWidth="1"/>
    <col min="7942" max="7942" width="14" style="456" customWidth="1"/>
    <col min="7943" max="7943" width="20.26953125" style="456" customWidth="1"/>
    <col min="7944" max="7944" width="9.1796875" style="456"/>
    <col min="7945" max="7945" width="10.7265625" style="456" customWidth="1"/>
    <col min="7946" max="8192" width="9.1796875" style="456"/>
    <col min="8193" max="8193" width="9.54296875" style="456" customWidth="1"/>
    <col min="8194" max="8194" width="10.7265625" style="456" customWidth="1"/>
    <col min="8195" max="8195" width="45.26953125" style="456" customWidth="1"/>
    <col min="8196" max="8196" width="8.26953125" style="456" customWidth="1"/>
    <col min="8197" max="8197" width="8.7265625" style="456" customWidth="1"/>
    <col min="8198" max="8198" width="14" style="456" customWidth="1"/>
    <col min="8199" max="8199" width="20.26953125" style="456" customWidth="1"/>
    <col min="8200" max="8200" width="9.1796875" style="456"/>
    <col min="8201" max="8201" width="10.7265625" style="456" customWidth="1"/>
    <col min="8202" max="8448" width="9.1796875" style="456"/>
    <col min="8449" max="8449" width="9.54296875" style="456" customWidth="1"/>
    <col min="8450" max="8450" width="10.7265625" style="456" customWidth="1"/>
    <col min="8451" max="8451" width="45.26953125" style="456" customWidth="1"/>
    <col min="8452" max="8452" width="8.26953125" style="456" customWidth="1"/>
    <col min="8453" max="8453" width="8.7265625" style="456" customWidth="1"/>
    <col min="8454" max="8454" width="14" style="456" customWidth="1"/>
    <col min="8455" max="8455" width="20.26953125" style="456" customWidth="1"/>
    <col min="8456" max="8456" width="9.1796875" style="456"/>
    <col min="8457" max="8457" width="10.7265625" style="456" customWidth="1"/>
    <col min="8458" max="8704" width="9.1796875" style="456"/>
    <col min="8705" max="8705" width="9.54296875" style="456" customWidth="1"/>
    <col min="8706" max="8706" width="10.7265625" style="456" customWidth="1"/>
    <col min="8707" max="8707" width="45.26953125" style="456" customWidth="1"/>
    <col min="8708" max="8708" width="8.26953125" style="456" customWidth="1"/>
    <col min="8709" max="8709" width="8.7265625" style="456" customWidth="1"/>
    <col min="8710" max="8710" width="14" style="456" customWidth="1"/>
    <col min="8711" max="8711" width="20.26953125" style="456" customWidth="1"/>
    <col min="8712" max="8712" width="9.1796875" style="456"/>
    <col min="8713" max="8713" width="10.7265625" style="456" customWidth="1"/>
    <col min="8714" max="8960" width="9.1796875" style="456"/>
    <col min="8961" max="8961" width="9.54296875" style="456" customWidth="1"/>
    <col min="8962" max="8962" width="10.7265625" style="456" customWidth="1"/>
    <col min="8963" max="8963" width="45.26953125" style="456" customWidth="1"/>
    <col min="8964" max="8964" width="8.26953125" style="456" customWidth="1"/>
    <col min="8965" max="8965" width="8.7265625" style="456" customWidth="1"/>
    <col min="8966" max="8966" width="14" style="456" customWidth="1"/>
    <col min="8967" max="8967" width="20.26953125" style="456" customWidth="1"/>
    <col min="8968" max="8968" width="9.1796875" style="456"/>
    <col min="8969" max="8969" width="10.7265625" style="456" customWidth="1"/>
    <col min="8970" max="9216" width="9.1796875" style="456"/>
    <col min="9217" max="9217" width="9.54296875" style="456" customWidth="1"/>
    <col min="9218" max="9218" width="10.7265625" style="456" customWidth="1"/>
    <col min="9219" max="9219" width="45.26953125" style="456" customWidth="1"/>
    <col min="9220" max="9220" width="8.26953125" style="456" customWidth="1"/>
    <col min="9221" max="9221" width="8.7265625" style="456" customWidth="1"/>
    <col min="9222" max="9222" width="14" style="456" customWidth="1"/>
    <col min="9223" max="9223" width="20.26953125" style="456" customWidth="1"/>
    <col min="9224" max="9224" width="9.1796875" style="456"/>
    <col min="9225" max="9225" width="10.7265625" style="456" customWidth="1"/>
    <col min="9226" max="9472" width="9.1796875" style="456"/>
    <col min="9473" max="9473" width="9.54296875" style="456" customWidth="1"/>
    <col min="9474" max="9474" width="10.7265625" style="456" customWidth="1"/>
    <col min="9475" max="9475" width="45.26953125" style="456" customWidth="1"/>
    <col min="9476" max="9476" width="8.26953125" style="456" customWidth="1"/>
    <col min="9477" max="9477" width="8.7265625" style="456" customWidth="1"/>
    <col min="9478" max="9478" width="14" style="456" customWidth="1"/>
    <col min="9479" max="9479" width="20.26953125" style="456" customWidth="1"/>
    <col min="9480" max="9480" width="9.1796875" style="456"/>
    <col min="9481" max="9481" width="10.7265625" style="456" customWidth="1"/>
    <col min="9482" max="9728" width="9.1796875" style="456"/>
    <col min="9729" max="9729" width="9.54296875" style="456" customWidth="1"/>
    <col min="9730" max="9730" width="10.7265625" style="456" customWidth="1"/>
    <col min="9731" max="9731" width="45.26953125" style="456" customWidth="1"/>
    <col min="9732" max="9732" width="8.26953125" style="456" customWidth="1"/>
    <col min="9733" max="9733" width="8.7265625" style="456" customWidth="1"/>
    <col min="9734" max="9734" width="14" style="456" customWidth="1"/>
    <col min="9735" max="9735" width="20.26953125" style="456" customWidth="1"/>
    <col min="9736" max="9736" width="9.1796875" style="456"/>
    <col min="9737" max="9737" width="10.7265625" style="456" customWidth="1"/>
    <col min="9738" max="9984" width="9.1796875" style="456"/>
    <col min="9985" max="9985" width="9.54296875" style="456" customWidth="1"/>
    <col min="9986" max="9986" width="10.7265625" style="456" customWidth="1"/>
    <col min="9987" max="9987" width="45.26953125" style="456" customWidth="1"/>
    <col min="9988" max="9988" width="8.26953125" style="456" customWidth="1"/>
    <col min="9989" max="9989" width="8.7265625" style="456" customWidth="1"/>
    <col min="9990" max="9990" width="14" style="456" customWidth="1"/>
    <col min="9991" max="9991" width="20.26953125" style="456" customWidth="1"/>
    <col min="9992" max="9992" width="9.1796875" style="456"/>
    <col min="9993" max="9993" width="10.7265625" style="456" customWidth="1"/>
    <col min="9994" max="10240" width="9.1796875" style="456"/>
    <col min="10241" max="10241" width="9.54296875" style="456" customWidth="1"/>
    <col min="10242" max="10242" width="10.7265625" style="456" customWidth="1"/>
    <col min="10243" max="10243" width="45.26953125" style="456" customWidth="1"/>
    <col min="10244" max="10244" width="8.26953125" style="456" customWidth="1"/>
    <col min="10245" max="10245" width="8.7265625" style="456" customWidth="1"/>
    <col min="10246" max="10246" width="14" style="456" customWidth="1"/>
    <col min="10247" max="10247" width="20.26953125" style="456" customWidth="1"/>
    <col min="10248" max="10248" width="9.1796875" style="456"/>
    <col min="10249" max="10249" width="10.7265625" style="456" customWidth="1"/>
    <col min="10250" max="10496" width="9.1796875" style="456"/>
    <col min="10497" max="10497" width="9.54296875" style="456" customWidth="1"/>
    <col min="10498" max="10498" width="10.7265625" style="456" customWidth="1"/>
    <col min="10499" max="10499" width="45.26953125" style="456" customWidth="1"/>
    <col min="10500" max="10500" width="8.26953125" style="456" customWidth="1"/>
    <col min="10501" max="10501" width="8.7265625" style="456" customWidth="1"/>
    <col min="10502" max="10502" width="14" style="456" customWidth="1"/>
    <col min="10503" max="10503" width="20.26953125" style="456" customWidth="1"/>
    <col min="10504" max="10504" width="9.1796875" style="456"/>
    <col min="10505" max="10505" width="10.7265625" style="456" customWidth="1"/>
    <col min="10506" max="10752" width="9.1796875" style="456"/>
    <col min="10753" max="10753" width="9.54296875" style="456" customWidth="1"/>
    <col min="10754" max="10754" width="10.7265625" style="456" customWidth="1"/>
    <col min="10755" max="10755" width="45.26953125" style="456" customWidth="1"/>
    <col min="10756" max="10756" width="8.26953125" style="456" customWidth="1"/>
    <col min="10757" max="10757" width="8.7265625" style="456" customWidth="1"/>
    <col min="10758" max="10758" width="14" style="456" customWidth="1"/>
    <col min="10759" max="10759" width="20.26953125" style="456" customWidth="1"/>
    <col min="10760" max="10760" width="9.1796875" style="456"/>
    <col min="10761" max="10761" width="10.7265625" style="456" customWidth="1"/>
    <col min="10762" max="11008" width="9.1796875" style="456"/>
    <col min="11009" max="11009" width="9.54296875" style="456" customWidth="1"/>
    <col min="11010" max="11010" width="10.7265625" style="456" customWidth="1"/>
    <col min="11011" max="11011" width="45.26953125" style="456" customWidth="1"/>
    <col min="11012" max="11012" width="8.26953125" style="456" customWidth="1"/>
    <col min="11013" max="11013" width="8.7265625" style="456" customWidth="1"/>
    <col min="11014" max="11014" width="14" style="456" customWidth="1"/>
    <col min="11015" max="11015" width="20.26953125" style="456" customWidth="1"/>
    <col min="11016" max="11016" width="9.1796875" style="456"/>
    <col min="11017" max="11017" width="10.7265625" style="456" customWidth="1"/>
    <col min="11018" max="11264" width="9.1796875" style="456"/>
    <col min="11265" max="11265" width="9.54296875" style="456" customWidth="1"/>
    <col min="11266" max="11266" width="10.7265625" style="456" customWidth="1"/>
    <col min="11267" max="11267" width="45.26953125" style="456" customWidth="1"/>
    <col min="11268" max="11268" width="8.26953125" style="456" customWidth="1"/>
    <col min="11269" max="11269" width="8.7265625" style="456" customWidth="1"/>
    <col min="11270" max="11270" width="14" style="456" customWidth="1"/>
    <col min="11271" max="11271" width="20.26953125" style="456" customWidth="1"/>
    <col min="11272" max="11272" width="9.1796875" style="456"/>
    <col min="11273" max="11273" width="10.7265625" style="456" customWidth="1"/>
    <col min="11274" max="11520" width="9.1796875" style="456"/>
    <col min="11521" max="11521" width="9.54296875" style="456" customWidth="1"/>
    <col min="11522" max="11522" width="10.7265625" style="456" customWidth="1"/>
    <col min="11523" max="11523" width="45.26953125" style="456" customWidth="1"/>
    <col min="11524" max="11524" width="8.26953125" style="456" customWidth="1"/>
    <col min="11525" max="11525" width="8.7265625" style="456" customWidth="1"/>
    <col min="11526" max="11526" width="14" style="456" customWidth="1"/>
    <col min="11527" max="11527" width="20.26953125" style="456" customWidth="1"/>
    <col min="11528" max="11528" width="9.1796875" style="456"/>
    <col min="11529" max="11529" width="10.7265625" style="456" customWidth="1"/>
    <col min="11530" max="11776" width="9.1796875" style="456"/>
    <col min="11777" max="11777" width="9.54296875" style="456" customWidth="1"/>
    <col min="11778" max="11778" width="10.7265625" style="456" customWidth="1"/>
    <col min="11779" max="11779" width="45.26953125" style="456" customWidth="1"/>
    <col min="11780" max="11780" width="8.26953125" style="456" customWidth="1"/>
    <col min="11781" max="11781" width="8.7265625" style="456" customWidth="1"/>
    <col min="11782" max="11782" width="14" style="456" customWidth="1"/>
    <col min="11783" max="11783" width="20.26953125" style="456" customWidth="1"/>
    <col min="11784" max="11784" width="9.1796875" style="456"/>
    <col min="11785" max="11785" width="10.7265625" style="456" customWidth="1"/>
    <col min="11786" max="12032" width="9.1796875" style="456"/>
    <col min="12033" max="12033" width="9.54296875" style="456" customWidth="1"/>
    <col min="12034" max="12034" width="10.7265625" style="456" customWidth="1"/>
    <col min="12035" max="12035" width="45.26953125" style="456" customWidth="1"/>
    <col min="12036" max="12036" width="8.26953125" style="456" customWidth="1"/>
    <col min="12037" max="12037" width="8.7265625" style="456" customWidth="1"/>
    <col min="12038" max="12038" width="14" style="456" customWidth="1"/>
    <col min="12039" max="12039" width="20.26953125" style="456" customWidth="1"/>
    <col min="12040" max="12040" width="9.1796875" style="456"/>
    <col min="12041" max="12041" width="10.7265625" style="456" customWidth="1"/>
    <col min="12042" max="12288" width="9.1796875" style="456"/>
    <col min="12289" max="12289" width="9.54296875" style="456" customWidth="1"/>
    <col min="12290" max="12290" width="10.7265625" style="456" customWidth="1"/>
    <col min="12291" max="12291" width="45.26953125" style="456" customWidth="1"/>
    <col min="12292" max="12292" width="8.26953125" style="456" customWidth="1"/>
    <col min="12293" max="12293" width="8.7265625" style="456" customWidth="1"/>
    <col min="12294" max="12294" width="14" style="456" customWidth="1"/>
    <col min="12295" max="12295" width="20.26953125" style="456" customWidth="1"/>
    <col min="12296" max="12296" width="9.1796875" style="456"/>
    <col min="12297" max="12297" width="10.7265625" style="456" customWidth="1"/>
    <col min="12298" max="12544" width="9.1796875" style="456"/>
    <col min="12545" max="12545" width="9.54296875" style="456" customWidth="1"/>
    <col min="12546" max="12546" width="10.7265625" style="456" customWidth="1"/>
    <col min="12547" max="12547" width="45.26953125" style="456" customWidth="1"/>
    <col min="12548" max="12548" width="8.26953125" style="456" customWidth="1"/>
    <col min="12549" max="12549" width="8.7265625" style="456" customWidth="1"/>
    <col min="12550" max="12550" width="14" style="456" customWidth="1"/>
    <col min="12551" max="12551" width="20.26953125" style="456" customWidth="1"/>
    <col min="12552" max="12552" width="9.1796875" style="456"/>
    <col min="12553" max="12553" width="10.7265625" style="456" customWidth="1"/>
    <col min="12554" max="12800" width="9.1796875" style="456"/>
    <col min="12801" max="12801" width="9.54296875" style="456" customWidth="1"/>
    <col min="12802" max="12802" width="10.7265625" style="456" customWidth="1"/>
    <col min="12803" max="12803" width="45.26953125" style="456" customWidth="1"/>
    <col min="12804" max="12804" width="8.26953125" style="456" customWidth="1"/>
    <col min="12805" max="12805" width="8.7265625" style="456" customWidth="1"/>
    <col min="12806" max="12806" width="14" style="456" customWidth="1"/>
    <col min="12807" max="12807" width="20.26953125" style="456" customWidth="1"/>
    <col min="12808" max="12808" width="9.1796875" style="456"/>
    <col min="12809" max="12809" width="10.7265625" style="456" customWidth="1"/>
    <col min="12810" max="13056" width="9.1796875" style="456"/>
    <col min="13057" max="13057" width="9.54296875" style="456" customWidth="1"/>
    <col min="13058" max="13058" width="10.7265625" style="456" customWidth="1"/>
    <col min="13059" max="13059" width="45.26953125" style="456" customWidth="1"/>
    <col min="13060" max="13060" width="8.26953125" style="456" customWidth="1"/>
    <col min="13061" max="13061" width="8.7265625" style="456" customWidth="1"/>
    <col min="13062" max="13062" width="14" style="456" customWidth="1"/>
    <col min="13063" max="13063" width="20.26953125" style="456" customWidth="1"/>
    <col min="13064" max="13064" width="9.1796875" style="456"/>
    <col min="13065" max="13065" width="10.7265625" style="456" customWidth="1"/>
    <col min="13066" max="13312" width="9.1796875" style="456"/>
    <col min="13313" max="13313" width="9.54296875" style="456" customWidth="1"/>
    <col min="13314" max="13314" width="10.7265625" style="456" customWidth="1"/>
    <col min="13315" max="13315" width="45.26953125" style="456" customWidth="1"/>
    <col min="13316" max="13316" width="8.26953125" style="456" customWidth="1"/>
    <col min="13317" max="13317" width="8.7265625" style="456" customWidth="1"/>
    <col min="13318" max="13318" width="14" style="456" customWidth="1"/>
    <col min="13319" max="13319" width="20.26953125" style="456" customWidth="1"/>
    <col min="13320" max="13320" width="9.1796875" style="456"/>
    <col min="13321" max="13321" width="10.7265625" style="456" customWidth="1"/>
    <col min="13322" max="13568" width="9.1796875" style="456"/>
    <col min="13569" max="13569" width="9.54296875" style="456" customWidth="1"/>
    <col min="13570" max="13570" width="10.7265625" style="456" customWidth="1"/>
    <col min="13571" max="13571" width="45.26953125" style="456" customWidth="1"/>
    <col min="13572" max="13572" width="8.26953125" style="456" customWidth="1"/>
    <col min="13573" max="13573" width="8.7265625" style="456" customWidth="1"/>
    <col min="13574" max="13574" width="14" style="456" customWidth="1"/>
    <col min="13575" max="13575" width="20.26953125" style="456" customWidth="1"/>
    <col min="13576" max="13576" width="9.1796875" style="456"/>
    <col min="13577" max="13577" width="10.7265625" style="456" customWidth="1"/>
    <col min="13578" max="13824" width="9.1796875" style="456"/>
    <col min="13825" max="13825" width="9.54296875" style="456" customWidth="1"/>
    <col min="13826" max="13826" width="10.7265625" style="456" customWidth="1"/>
    <col min="13827" max="13827" width="45.26953125" style="456" customWidth="1"/>
    <col min="13828" max="13828" width="8.26953125" style="456" customWidth="1"/>
    <col min="13829" max="13829" width="8.7265625" style="456" customWidth="1"/>
    <col min="13830" max="13830" width="14" style="456" customWidth="1"/>
    <col min="13831" max="13831" width="20.26953125" style="456" customWidth="1"/>
    <col min="13832" max="13832" width="9.1796875" style="456"/>
    <col min="13833" max="13833" width="10.7265625" style="456" customWidth="1"/>
    <col min="13834" max="14080" width="9.1796875" style="456"/>
    <col min="14081" max="14081" width="9.54296875" style="456" customWidth="1"/>
    <col min="14082" max="14082" width="10.7265625" style="456" customWidth="1"/>
    <col min="14083" max="14083" width="45.26953125" style="456" customWidth="1"/>
    <col min="14084" max="14084" width="8.26953125" style="456" customWidth="1"/>
    <col min="14085" max="14085" width="8.7265625" style="456" customWidth="1"/>
    <col min="14086" max="14086" width="14" style="456" customWidth="1"/>
    <col min="14087" max="14087" width="20.26953125" style="456" customWidth="1"/>
    <col min="14088" max="14088" width="9.1796875" style="456"/>
    <col min="14089" max="14089" width="10.7265625" style="456" customWidth="1"/>
    <col min="14090" max="14336" width="9.1796875" style="456"/>
    <col min="14337" max="14337" width="9.54296875" style="456" customWidth="1"/>
    <col min="14338" max="14338" width="10.7265625" style="456" customWidth="1"/>
    <col min="14339" max="14339" width="45.26953125" style="456" customWidth="1"/>
    <col min="14340" max="14340" width="8.26953125" style="456" customWidth="1"/>
    <col min="14341" max="14341" width="8.7265625" style="456" customWidth="1"/>
    <col min="14342" max="14342" width="14" style="456" customWidth="1"/>
    <col min="14343" max="14343" width="20.26953125" style="456" customWidth="1"/>
    <col min="14344" max="14344" width="9.1796875" style="456"/>
    <col min="14345" max="14345" width="10.7265625" style="456" customWidth="1"/>
    <col min="14346" max="14592" width="9.1796875" style="456"/>
    <col min="14593" max="14593" width="9.54296875" style="456" customWidth="1"/>
    <col min="14594" max="14594" width="10.7265625" style="456" customWidth="1"/>
    <col min="14595" max="14595" width="45.26953125" style="456" customWidth="1"/>
    <col min="14596" max="14596" width="8.26953125" style="456" customWidth="1"/>
    <col min="14597" max="14597" width="8.7265625" style="456" customWidth="1"/>
    <col min="14598" max="14598" width="14" style="456" customWidth="1"/>
    <col min="14599" max="14599" width="20.26953125" style="456" customWidth="1"/>
    <col min="14600" max="14600" width="9.1796875" style="456"/>
    <col min="14601" max="14601" width="10.7265625" style="456" customWidth="1"/>
    <col min="14602" max="14848" width="9.1796875" style="456"/>
    <col min="14849" max="14849" width="9.54296875" style="456" customWidth="1"/>
    <col min="14850" max="14850" width="10.7265625" style="456" customWidth="1"/>
    <col min="14851" max="14851" width="45.26953125" style="456" customWidth="1"/>
    <col min="14852" max="14852" width="8.26953125" style="456" customWidth="1"/>
    <col min="14853" max="14853" width="8.7265625" style="456" customWidth="1"/>
    <col min="14854" max="14854" width="14" style="456" customWidth="1"/>
    <col min="14855" max="14855" width="20.26953125" style="456" customWidth="1"/>
    <col min="14856" max="14856" width="9.1796875" style="456"/>
    <col min="14857" max="14857" width="10.7265625" style="456" customWidth="1"/>
    <col min="14858" max="15104" width="9.1796875" style="456"/>
    <col min="15105" max="15105" width="9.54296875" style="456" customWidth="1"/>
    <col min="15106" max="15106" width="10.7265625" style="456" customWidth="1"/>
    <col min="15107" max="15107" width="45.26953125" style="456" customWidth="1"/>
    <col min="15108" max="15108" width="8.26953125" style="456" customWidth="1"/>
    <col min="15109" max="15109" width="8.7265625" style="456" customWidth="1"/>
    <col min="15110" max="15110" width="14" style="456" customWidth="1"/>
    <col min="15111" max="15111" width="20.26953125" style="456" customWidth="1"/>
    <col min="15112" max="15112" width="9.1796875" style="456"/>
    <col min="15113" max="15113" width="10.7265625" style="456" customWidth="1"/>
    <col min="15114" max="15360" width="9.1796875" style="456"/>
    <col min="15361" max="15361" width="9.54296875" style="456" customWidth="1"/>
    <col min="15362" max="15362" width="10.7265625" style="456" customWidth="1"/>
    <col min="15363" max="15363" width="45.26953125" style="456" customWidth="1"/>
    <col min="15364" max="15364" width="8.26953125" style="456" customWidth="1"/>
    <col min="15365" max="15365" width="8.7265625" style="456" customWidth="1"/>
    <col min="15366" max="15366" width="14" style="456" customWidth="1"/>
    <col min="15367" max="15367" width="20.26953125" style="456" customWidth="1"/>
    <col min="15368" max="15368" width="9.1796875" style="456"/>
    <col min="15369" max="15369" width="10.7265625" style="456" customWidth="1"/>
    <col min="15370" max="15616" width="9.1796875" style="456"/>
    <col min="15617" max="15617" width="9.54296875" style="456" customWidth="1"/>
    <col min="15618" max="15618" width="10.7265625" style="456" customWidth="1"/>
    <col min="15619" max="15619" width="45.26953125" style="456" customWidth="1"/>
    <col min="15620" max="15620" width="8.26953125" style="456" customWidth="1"/>
    <col min="15621" max="15621" width="8.7265625" style="456" customWidth="1"/>
    <col min="15622" max="15622" width="14" style="456" customWidth="1"/>
    <col min="15623" max="15623" width="20.26953125" style="456" customWidth="1"/>
    <col min="15624" max="15624" width="9.1796875" style="456"/>
    <col min="15625" max="15625" width="10.7265625" style="456" customWidth="1"/>
    <col min="15626" max="15872" width="9.1796875" style="456"/>
    <col min="15873" max="15873" width="9.54296875" style="456" customWidth="1"/>
    <col min="15874" max="15874" width="10.7265625" style="456" customWidth="1"/>
    <col min="15875" max="15875" width="45.26953125" style="456" customWidth="1"/>
    <col min="15876" max="15876" width="8.26953125" style="456" customWidth="1"/>
    <col min="15877" max="15877" width="8.7265625" style="456" customWidth="1"/>
    <col min="15878" max="15878" width="14" style="456" customWidth="1"/>
    <col min="15879" max="15879" width="20.26953125" style="456" customWidth="1"/>
    <col min="15880" max="15880" width="9.1796875" style="456"/>
    <col min="15881" max="15881" width="10.7265625" style="456" customWidth="1"/>
    <col min="15882" max="16128" width="9.1796875" style="456"/>
    <col min="16129" max="16129" width="9.54296875" style="456" customWidth="1"/>
    <col min="16130" max="16130" width="10.7265625" style="456" customWidth="1"/>
    <col min="16131" max="16131" width="45.26953125" style="456" customWidth="1"/>
    <col min="16132" max="16132" width="8.26953125" style="456" customWidth="1"/>
    <col min="16133" max="16133" width="8.7265625" style="456" customWidth="1"/>
    <col min="16134" max="16134" width="14" style="456" customWidth="1"/>
    <col min="16135" max="16135" width="20.26953125" style="456" customWidth="1"/>
    <col min="16136" max="16136" width="9.1796875" style="456"/>
    <col min="16137" max="16137" width="10.7265625" style="456" customWidth="1"/>
    <col min="16138" max="16384" width="9.1796875" style="456"/>
  </cols>
  <sheetData>
    <row r="1" spans="1:13" ht="12.75" customHeight="1" x14ac:dyDescent="0.25">
      <c r="A1" s="458"/>
      <c r="B1" s="499"/>
      <c r="C1" s="460"/>
      <c r="D1" s="417"/>
      <c r="E1" s="1752"/>
      <c r="F1" s="1753"/>
      <c r="G1" s="1754" t="str">
        <f>'[6]Sch 1 WP 3B P&amp;Gs'!G1</f>
        <v>ZB Sludge Pipeline</v>
      </c>
      <c r="J1" s="1062"/>
      <c r="K1" s="1062"/>
      <c r="L1" s="1062"/>
      <c r="M1" s="1062"/>
    </row>
    <row r="2" spans="1:13" ht="12.75" customHeight="1" x14ac:dyDescent="0.25">
      <c r="A2" s="498" t="s">
        <v>107</v>
      </c>
      <c r="B2" s="499"/>
      <c r="C2" s="460" t="str">
        <f>'Sch 4 WP 3B Automation'!C2</f>
        <v>RW10397155/22</v>
      </c>
      <c r="D2" s="417"/>
      <c r="E2" s="1755"/>
      <c r="F2" s="1753"/>
      <c r="G2" s="1756" t="s">
        <v>2118</v>
      </c>
      <c r="J2" s="2118"/>
      <c r="K2" s="2118"/>
      <c r="L2" s="2118"/>
      <c r="M2" s="1757"/>
    </row>
    <row r="3" spans="1:13" ht="12.75" customHeight="1" x14ac:dyDescent="0.25">
      <c r="A3" s="498" t="s">
        <v>37</v>
      </c>
      <c r="B3" s="499"/>
      <c r="C3" s="2119" t="str">
        <f>'Sch 8 WP 3B Pipelines'!C3:F6</f>
        <v>DESIGN, MANUFACTURE, SUPPLY, DELIVERY, INSTALLATION, TEST, COMMISSION AND MAINTAIN PIPE LAYING AND CIVIL WORKS FOR THE CONSTRUCTION OF 750m, 694mm ID (8mm THICK) SLUDGE STEEL PIPELINE FROM CENTRAL SLUDGE NO. 2 TO THE CROSS CONNECTION CHAMBER (SL2 PIPELINE)</v>
      </c>
      <c r="D3" s="2120"/>
      <c r="E3" s="2120"/>
      <c r="F3" s="2121"/>
      <c r="G3" s="1185">
        <f>'[6]Sch 1 WP 3B P&amp;Gs'!G3</f>
        <v>44470</v>
      </c>
      <c r="J3" s="2118"/>
      <c r="K3" s="2118"/>
      <c r="L3" s="2118"/>
      <c r="M3" s="1062"/>
    </row>
    <row r="4" spans="1:13" ht="12.75" customHeight="1" x14ac:dyDescent="0.25">
      <c r="A4" s="498"/>
      <c r="B4" s="499"/>
      <c r="C4" s="2122"/>
      <c r="D4" s="2123"/>
      <c r="E4" s="2123"/>
      <c r="F4" s="2124"/>
      <c r="G4" s="1185"/>
      <c r="J4" s="1940"/>
      <c r="K4" s="1940"/>
      <c r="L4" s="1940"/>
      <c r="M4" s="1062"/>
    </row>
    <row r="5" spans="1:13" ht="12.75" customHeight="1" x14ac:dyDescent="0.25">
      <c r="A5" s="498"/>
      <c r="B5" s="499"/>
      <c r="C5" s="2122"/>
      <c r="D5" s="2123"/>
      <c r="E5" s="2123"/>
      <c r="F5" s="2124"/>
      <c r="G5" s="1185"/>
      <c r="J5" s="1940"/>
      <c r="K5" s="1940"/>
      <c r="L5" s="1940"/>
      <c r="M5" s="1062"/>
    </row>
    <row r="6" spans="1:13" ht="34.5" customHeight="1" x14ac:dyDescent="0.25">
      <c r="A6" s="1758"/>
      <c r="B6" s="499"/>
      <c r="C6" s="2125"/>
      <c r="D6" s="2126"/>
      <c r="E6" s="2126"/>
      <c r="F6" s="2127"/>
      <c r="G6" s="1759"/>
      <c r="J6" s="2118"/>
      <c r="K6" s="2118"/>
      <c r="L6" s="2118"/>
      <c r="M6" s="1062"/>
    </row>
    <row r="7" spans="1:13" ht="12.75" customHeight="1" x14ac:dyDescent="0.25">
      <c r="A7" s="1758"/>
      <c r="B7" s="499"/>
      <c r="C7" s="768"/>
      <c r="D7" s="1760"/>
      <c r="E7" s="1761"/>
      <c r="F7" s="1762"/>
      <c r="G7" s="1759"/>
      <c r="J7" s="1940"/>
      <c r="K7" s="1940"/>
      <c r="L7" s="1940"/>
      <c r="M7" s="1062"/>
    </row>
    <row r="8" spans="1:13" ht="12" customHeight="1" x14ac:dyDescent="0.25">
      <c r="A8" s="1758"/>
      <c r="B8" s="499"/>
      <c r="C8" s="1763" t="s">
        <v>2348</v>
      </c>
      <c r="D8" s="417"/>
      <c r="E8" s="1752"/>
      <c r="F8" s="1753"/>
      <c r="G8" s="1759"/>
    </row>
    <row r="9" spans="1:13" ht="12.75" customHeight="1" x14ac:dyDescent="0.25">
      <c r="A9" s="1764" t="s">
        <v>80</v>
      </c>
      <c r="B9" s="507" t="s">
        <v>44</v>
      </c>
      <c r="C9" s="1409" t="s">
        <v>43</v>
      </c>
      <c r="D9" s="1262" t="s">
        <v>45</v>
      </c>
      <c r="E9" s="1765" t="s">
        <v>46</v>
      </c>
      <c r="F9" s="1766" t="s">
        <v>47</v>
      </c>
      <c r="G9" s="1766" t="s">
        <v>48</v>
      </c>
    </row>
    <row r="10" spans="1:13" ht="12.75" customHeight="1" x14ac:dyDescent="0.25">
      <c r="A10" s="1767" t="s">
        <v>82</v>
      </c>
      <c r="B10" s="512" t="s">
        <v>49</v>
      </c>
      <c r="C10" s="1768"/>
      <c r="D10" s="1266"/>
      <c r="E10" s="1769"/>
      <c r="F10" s="1770"/>
      <c r="G10" s="1770"/>
    </row>
    <row r="11" spans="1:13" ht="12.75" customHeight="1" x14ac:dyDescent="0.3">
      <c r="A11" s="1771">
        <v>9.1</v>
      </c>
      <c r="B11" s="1944"/>
      <c r="C11" s="1945" t="s">
        <v>2349</v>
      </c>
      <c r="D11" s="1946"/>
      <c r="E11" s="1946"/>
      <c r="F11" s="1774"/>
      <c r="G11" s="1775"/>
    </row>
    <row r="12" spans="1:13" ht="13.5" customHeight="1" x14ac:dyDescent="0.3">
      <c r="A12" s="1776" t="s">
        <v>386</v>
      </c>
      <c r="B12" s="1944"/>
      <c r="C12" s="1947" t="s">
        <v>2350</v>
      </c>
      <c r="D12" s="1946"/>
      <c r="E12" s="1946"/>
      <c r="F12" s="1774"/>
      <c r="G12" s="212"/>
    </row>
    <row r="13" spans="1:13" ht="12.75" customHeight="1" x14ac:dyDescent="0.25">
      <c r="A13" s="1449" t="s">
        <v>2351</v>
      </c>
      <c r="B13" s="1948" t="s">
        <v>2352</v>
      </c>
      <c r="C13" s="1949" t="s">
        <v>2353</v>
      </c>
      <c r="D13" s="1950" t="s">
        <v>182</v>
      </c>
      <c r="E13" s="1950">
        <v>8</v>
      </c>
      <c r="F13" s="1774"/>
      <c r="G13" s="212"/>
    </row>
    <row r="14" spans="1:13" s="1062" customFormat="1" ht="12.75" customHeight="1" x14ac:dyDescent="0.25">
      <c r="A14" s="1449" t="s">
        <v>2354</v>
      </c>
      <c r="B14" s="1948"/>
      <c r="C14" s="1949" t="s">
        <v>563</v>
      </c>
      <c r="D14" s="1950" t="s">
        <v>52</v>
      </c>
      <c r="E14" s="1950">
        <v>16</v>
      </c>
      <c r="F14" s="1774"/>
      <c r="G14" s="208"/>
      <c r="L14" s="1780"/>
    </row>
    <row r="15" spans="1:13" s="1062" customFormat="1" ht="25" x14ac:dyDescent="0.25">
      <c r="A15" s="1449" t="s">
        <v>2355</v>
      </c>
      <c r="B15" s="1948" t="s">
        <v>2356</v>
      </c>
      <c r="C15" s="1949" t="s">
        <v>2357</v>
      </c>
      <c r="D15" s="1950" t="s">
        <v>182</v>
      </c>
      <c r="E15" s="1950">
        <v>2</v>
      </c>
      <c r="F15" s="1774"/>
      <c r="G15" s="208"/>
    </row>
    <row r="16" spans="1:13" s="1062" customFormat="1" ht="12.75" customHeight="1" x14ac:dyDescent="0.25">
      <c r="A16" s="1449" t="s">
        <v>2358</v>
      </c>
      <c r="B16" s="1948"/>
      <c r="C16" s="1949" t="s">
        <v>2359</v>
      </c>
      <c r="D16" s="1950" t="s">
        <v>52</v>
      </c>
      <c r="E16" s="1950">
        <v>8</v>
      </c>
      <c r="F16" s="1774"/>
      <c r="G16" s="208"/>
    </row>
    <row r="17" spans="1:7" s="1062" customFormat="1" ht="15" customHeight="1" x14ac:dyDescent="0.25">
      <c r="A17" s="1449" t="s">
        <v>2360</v>
      </c>
      <c r="B17" s="1950" t="s">
        <v>2352</v>
      </c>
      <c r="C17" s="1951" t="s">
        <v>2361</v>
      </c>
      <c r="D17" s="1950" t="s">
        <v>182</v>
      </c>
      <c r="E17" s="1950">
        <v>2</v>
      </c>
      <c r="F17" s="1774"/>
      <c r="G17" s="208"/>
    </row>
    <row r="18" spans="1:7" s="1062" customFormat="1" ht="25" x14ac:dyDescent="0.25">
      <c r="A18" s="1449" t="s">
        <v>2362</v>
      </c>
      <c r="B18" s="1950" t="s">
        <v>192</v>
      </c>
      <c r="C18" s="1949" t="s">
        <v>565</v>
      </c>
      <c r="D18" s="1950" t="s">
        <v>182</v>
      </c>
      <c r="E18" s="1950">
        <v>6</v>
      </c>
      <c r="F18" s="1774"/>
      <c r="G18" s="1653"/>
    </row>
    <row r="19" spans="1:7" s="1062" customFormat="1" ht="25" x14ac:dyDescent="0.25">
      <c r="A19" s="1449" t="s">
        <v>2363</v>
      </c>
      <c r="B19" s="1950"/>
      <c r="C19" s="1949" t="s">
        <v>2364</v>
      </c>
      <c r="D19" s="1950" t="s">
        <v>196</v>
      </c>
      <c r="E19" s="1950">
        <v>1</v>
      </c>
      <c r="F19" s="1774"/>
      <c r="G19" s="1653"/>
    </row>
    <row r="20" spans="1:7" s="1062" customFormat="1" ht="13" x14ac:dyDescent="0.25">
      <c r="A20" s="2113" t="s">
        <v>977</v>
      </c>
      <c r="B20" s="2114"/>
      <c r="C20" s="2114"/>
      <c r="D20" s="2114"/>
      <c r="E20" s="2114"/>
      <c r="F20" s="2115"/>
      <c r="G20" s="1653"/>
    </row>
    <row r="21" spans="1:7" s="1062" customFormat="1" ht="26" x14ac:dyDescent="0.3">
      <c r="A21" s="1771" t="s">
        <v>387</v>
      </c>
      <c r="B21" s="1952"/>
      <c r="C21" s="1953" t="s">
        <v>2731</v>
      </c>
      <c r="D21" s="1948"/>
      <c r="E21" s="1954"/>
      <c r="F21" s="1783"/>
      <c r="G21" s="1653"/>
    </row>
    <row r="22" spans="1:7" s="1062" customFormat="1" x14ac:dyDescent="0.25">
      <c r="A22" s="1784" t="s">
        <v>2365</v>
      </c>
      <c r="B22" s="1955" t="s">
        <v>461</v>
      </c>
      <c r="C22" s="1956" t="s">
        <v>979</v>
      </c>
      <c r="D22" s="1957" t="s">
        <v>189</v>
      </c>
      <c r="E22" s="1958">
        <v>1</v>
      </c>
      <c r="F22" s="1786"/>
      <c r="G22" s="1653"/>
    </row>
    <row r="23" spans="1:7" s="1062" customFormat="1" ht="25" x14ac:dyDescent="0.25">
      <c r="A23" s="1784" t="s">
        <v>2366</v>
      </c>
      <c r="B23" s="1951" t="s">
        <v>980</v>
      </c>
      <c r="C23" s="1949" t="s">
        <v>2367</v>
      </c>
      <c r="D23" s="1957" t="s">
        <v>189</v>
      </c>
      <c r="E23" s="1958">
        <v>1</v>
      </c>
      <c r="F23" s="1786"/>
      <c r="G23" s="1653"/>
    </row>
    <row r="24" spans="1:7" s="1062" customFormat="1" ht="25" x14ac:dyDescent="0.25">
      <c r="A24" s="1784" t="s">
        <v>2368</v>
      </c>
      <c r="B24" s="1955" t="s">
        <v>191</v>
      </c>
      <c r="C24" s="1956" t="s">
        <v>982</v>
      </c>
      <c r="D24" s="1959" t="s">
        <v>52</v>
      </c>
      <c r="E24" s="1958">
        <v>480</v>
      </c>
      <c r="F24" s="1783"/>
      <c r="G24" s="1653"/>
    </row>
    <row r="25" spans="1:7" s="1062" customFormat="1" ht="25" x14ac:dyDescent="0.25">
      <c r="A25" s="1784" t="s">
        <v>2369</v>
      </c>
      <c r="B25" s="1960" t="s">
        <v>564</v>
      </c>
      <c r="C25" s="1524" t="s">
        <v>972</v>
      </c>
      <c r="D25" s="1950" t="s">
        <v>2370</v>
      </c>
      <c r="E25" s="1950">
        <v>17</v>
      </c>
      <c r="F25" s="1783"/>
      <c r="G25" s="1653"/>
    </row>
    <row r="26" spans="1:7" s="1062" customFormat="1" ht="25" x14ac:dyDescent="0.25">
      <c r="A26" s="1784" t="s">
        <v>2371</v>
      </c>
      <c r="B26" s="1960" t="s">
        <v>983</v>
      </c>
      <c r="C26" s="1524" t="s">
        <v>984</v>
      </c>
      <c r="D26" s="1957" t="s">
        <v>189</v>
      </c>
      <c r="E26" s="1958">
        <v>1</v>
      </c>
      <c r="F26" s="1783"/>
      <c r="G26" s="1653"/>
    </row>
    <row r="27" spans="1:7" s="1062" customFormat="1" ht="50" x14ac:dyDescent="0.25">
      <c r="A27" s="1784" t="s">
        <v>2372</v>
      </c>
      <c r="B27" s="1960" t="s">
        <v>983</v>
      </c>
      <c r="C27" s="1524" t="s">
        <v>985</v>
      </c>
      <c r="D27" s="1959" t="s">
        <v>189</v>
      </c>
      <c r="E27" s="1961">
        <v>1</v>
      </c>
      <c r="F27" s="1783"/>
      <c r="G27" s="1653"/>
    </row>
    <row r="28" spans="1:7" s="1062" customFormat="1" x14ac:dyDescent="0.25">
      <c r="A28" s="1784" t="s">
        <v>2373</v>
      </c>
      <c r="B28" s="1955" t="s">
        <v>191</v>
      </c>
      <c r="C28" s="1956" t="s">
        <v>986</v>
      </c>
      <c r="D28" s="1957" t="s">
        <v>52</v>
      </c>
      <c r="E28" s="1958">
        <v>30</v>
      </c>
      <c r="F28" s="1786"/>
      <c r="G28" s="1653"/>
    </row>
    <row r="29" spans="1:7" s="1062" customFormat="1" x14ac:dyDescent="0.25">
      <c r="A29" s="1784" t="s">
        <v>2374</v>
      </c>
      <c r="B29" s="1955" t="s">
        <v>191</v>
      </c>
      <c r="C29" s="1955" t="s">
        <v>987</v>
      </c>
      <c r="D29" s="1957" t="s">
        <v>196</v>
      </c>
      <c r="E29" s="1957">
        <v>1</v>
      </c>
      <c r="F29" s="1783"/>
      <c r="G29" s="1660"/>
    </row>
    <row r="30" spans="1:7" s="1062" customFormat="1" x14ac:dyDescent="0.25">
      <c r="A30" s="1784" t="s">
        <v>2375</v>
      </c>
      <c r="B30" s="1955" t="s">
        <v>191</v>
      </c>
      <c r="C30" s="1955" t="s">
        <v>988</v>
      </c>
      <c r="D30" s="1957" t="s">
        <v>52</v>
      </c>
      <c r="E30" s="1957">
        <v>75</v>
      </c>
      <c r="F30" s="1783"/>
      <c r="G30" s="1653"/>
    </row>
    <row r="31" spans="1:7" s="1062" customFormat="1" ht="13.15" customHeight="1" x14ac:dyDescent="0.25">
      <c r="A31" s="1784" t="s">
        <v>2376</v>
      </c>
      <c r="B31" s="1955" t="s">
        <v>191</v>
      </c>
      <c r="C31" s="1955" t="s">
        <v>990</v>
      </c>
      <c r="D31" s="1957" t="s">
        <v>52</v>
      </c>
      <c r="E31" s="1957">
        <v>150</v>
      </c>
      <c r="F31" s="1783"/>
      <c r="G31" s="1660"/>
    </row>
    <row r="32" spans="1:7" s="1062" customFormat="1" ht="25" x14ac:dyDescent="0.25">
      <c r="A32" s="1784" t="s">
        <v>2377</v>
      </c>
      <c r="B32" s="1962" t="s">
        <v>462</v>
      </c>
      <c r="C32" s="1963" t="s">
        <v>992</v>
      </c>
      <c r="D32" s="1959" t="s">
        <v>196</v>
      </c>
      <c r="E32" s="1959">
        <v>1</v>
      </c>
      <c r="F32" s="1783"/>
      <c r="G32" s="1653"/>
    </row>
    <row r="33" spans="1:8" s="1062" customFormat="1" ht="13" x14ac:dyDescent="0.25">
      <c r="A33" s="2113" t="s">
        <v>977</v>
      </c>
      <c r="B33" s="2114"/>
      <c r="C33" s="2114"/>
      <c r="D33" s="2114"/>
      <c r="E33" s="2114"/>
      <c r="F33" s="2115"/>
      <c r="G33" s="1660"/>
    </row>
    <row r="34" spans="1:8" s="1062" customFormat="1" ht="39" x14ac:dyDescent="0.3">
      <c r="A34" s="1964" t="s">
        <v>418</v>
      </c>
      <c r="B34" s="1955"/>
      <c r="C34" s="1965" t="s">
        <v>2732</v>
      </c>
      <c r="D34" s="1957"/>
      <c r="E34" s="1957"/>
      <c r="F34" s="1783"/>
      <c r="G34" s="1660"/>
    </row>
    <row r="35" spans="1:8" s="1062" customFormat="1" ht="50" x14ac:dyDescent="0.25">
      <c r="A35" s="1784" t="s">
        <v>2378</v>
      </c>
      <c r="B35" s="1966" t="s">
        <v>561</v>
      </c>
      <c r="C35" s="1956" t="s">
        <v>2733</v>
      </c>
      <c r="D35" s="1957" t="s">
        <v>189</v>
      </c>
      <c r="E35" s="1957">
        <v>30</v>
      </c>
      <c r="F35" s="1783"/>
      <c r="G35" s="1660"/>
    </row>
    <row r="36" spans="1:8" s="1062" customFormat="1" ht="50" x14ac:dyDescent="0.25">
      <c r="A36" s="1784" t="s">
        <v>2379</v>
      </c>
      <c r="B36" s="1956" t="s">
        <v>995</v>
      </c>
      <c r="C36" s="1956" t="s">
        <v>996</v>
      </c>
      <c r="D36" s="1957" t="s">
        <v>189</v>
      </c>
      <c r="E36" s="1957">
        <v>31</v>
      </c>
      <c r="F36" s="1783"/>
      <c r="G36" s="1660"/>
    </row>
    <row r="37" spans="1:8" s="1062" customFormat="1" ht="25" x14ac:dyDescent="0.25">
      <c r="A37" s="1784" t="s">
        <v>2380</v>
      </c>
      <c r="B37" s="1956" t="s">
        <v>995</v>
      </c>
      <c r="C37" s="1967" t="s">
        <v>2381</v>
      </c>
      <c r="D37" s="1950" t="s">
        <v>2370</v>
      </c>
      <c r="E37" s="1959">
        <v>10</v>
      </c>
      <c r="F37" s="1783"/>
      <c r="G37" s="1660"/>
    </row>
    <row r="38" spans="1:8" s="1062" customFormat="1" ht="25" x14ac:dyDescent="0.25">
      <c r="A38" s="1784" t="s">
        <v>2382</v>
      </c>
      <c r="B38" s="1955"/>
      <c r="C38" s="1956" t="s">
        <v>1000</v>
      </c>
      <c r="D38" s="1957" t="s">
        <v>189</v>
      </c>
      <c r="E38" s="1957">
        <v>30</v>
      </c>
      <c r="F38" s="1783"/>
      <c r="G38" s="1660"/>
    </row>
    <row r="39" spans="1:8" s="1062" customFormat="1" ht="25" x14ac:dyDescent="0.25">
      <c r="A39" s="1784" t="s">
        <v>2383</v>
      </c>
      <c r="B39" s="1955"/>
      <c r="C39" s="1956" t="s">
        <v>1002</v>
      </c>
      <c r="D39" s="1957" t="s">
        <v>196</v>
      </c>
      <c r="E39" s="1957">
        <v>1</v>
      </c>
      <c r="F39" s="1783"/>
      <c r="G39" s="1660"/>
    </row>
    <row r="40" spans="1:8" s="1062" customFormat="1" ht="13" x14ac:dyDescent="0.25">
      <c r="A40" s="2113" t="s">
        <v>977</v>
      </c>
      <c r="B40" s="2114"/>
      <c r="C40" s="2114"/>
      <c r="D40" s="2114"/>
      <c r="E40" s="2114"/>
      <c r="F40" s="2115"/>
      <c r="G40" s="1660"/>
    </row>
    <row r="41" spans="1:8" s="1062" customFormat="1" ht="27" customHeight="1" x14ac:dyDescent="0.25">
      <c r="A41" s="1791" t="s">
        <v>604</v>
      </c>
      <c r="B41" s="1779"/>
      <c r="C41" s="1792" t="s">
        <v>2384</v>
      </c>
      <c r="D41" s="1779"/>
      <c r="E41" s="1779"/>
      <c r="F41" s="1774"/>
      <c r="G41" s="1660"/>
    </row>
    <row r="42" spans="1:8" s="1062" customFormat="1" ht="25" x14ac:dyDescent="0.25">
      <c r="A42" s="1793" t="s">
        <v>2385</v>
      </c>
      <c r="B42" s="1779" t="s">
        <v>481</v>
      </c>
      <c r="C42" s="1778" t="s">
        <v>1008</v>
      </c>
      <c r="D42" s="1779" t="s">
        <v>189</v>
      </c>
      <c r="E42" s="1950">
        <v>9</v>
      </c>
      <c r="F42" s="1774"/>
      <c r="G42" s="1660"/>
    </row>
    <row r="43" spans="1:8" s="1062" customFormat="1" ht="12.65" customHeight="1" x14ac:dyDescent="0.25">
      <c r="A43" s="1793" t="s">
        <v>2386</v>
      </c>
      <c r="B43" s="1779" t="s">
        <v>366</v>
      </c>
      <c r="C43" s="1778" t="s">
        <v>570</v>
      </c>
      <c r="D43" s="1779" t="s">
        <v>189</v>
      </c>
      <c r="E43" s="1950">
        <v>9</v>
      </c>
      <c r="F43" s="1774"/>
      <c r="G43" s="1660"/>
    </row>
    <row r="44" spans="1:8" s="1206" customFormat="1" x14ac:dyDescent="0.25">
      <c r="A44" s="1215"/>
      <c r="B44" s="1216"/>
      <c r="C44" s="1217"/>
      <c r="D44" s="1218"/>
      <c r="E44" s="1219"/>
      <c r="F44" s="1220"/>
      <c r="G44" s="1221"/>
      <c r="H44" s="72"/>
    </row>
    <row r="45" spans="1:8" s="1206" customFormat="1" ht="13" x14ac:dyDescent="0.25">
      <c r="A45" s="325"/>
      <c r="B45" s="370" t="s">
        <v>388</v>
      </c>
      <c r="C45" s="371"/>
      <c r="D45" s="326"/>
      <c r="E45" s="368"/>
      <c r="F45" s="372"/>
      <c r="G45" s="373"/>
      <c r="H45" s="72"/>
    </row>
    <row r="46" spans="1:8" s="1206" customFormat="1" ht="26" x14ac:dyDescent="0.25">
      <c r="A46" s="328"/>
      <c r="B46" s="375" t="s">
        <v>389</v>
      </c>
      <c r="C46" s="361"/>
      <c r="D46" s="329"/>
      <c r="E46" s="360"/>
      <c r="F46" s="351"/>
      <c r="G46" s="1222"/>
      <c r="H46" s="72"/>
    </row>
    <row r="47" spans="1:8" s="1062" customFormat="1" ht="13" x14ac:dyDescent="0.25">
      <c r="A47" s="1793" t="s">
        <v>2387</v>
      </c>
      <c r="B47" s="1779" t="s">
        <v>191</v>
      </c>
      <c r="C47" s="1778" t="s">
        <v>990</v>
      </c>
      <c r="D47" s="1779" t="s">
        <v>52</v>
      </c>
      <c r="E47" s="1950">
        <v>54</v>
      </c>
      <c r="F47" s="1774"/>
      <c r="G47" s="1660"/>
    </row>
    <row r="48" spans="1:8" s="1062" customFormat="1" ht="25" x14ac:dyDescent="0.25">
      <c r="A48" s="1793" t="s">
        <v>2388</v>
      </c>
      <c r="B48" s="1779" t="s">
        <v>190</v>
      </c>
      <c r="C48" s="1778" t="s">
        <v>579</v>
      </c>
      <c r="D48" s="1779" t="s">
        <v>196</v>
      </c>
      <c r="E48" s="1950">
        <v>9</v>
      </c>
      <c r="F48" s="1774"/>
      <c r="G48" s="1660"/>
    </row>
    <row r="49" spans="1:7" s="1062" customFormat="1" ht="25" x14ac:dyDescent="0.25">
      <c r="A49" s="1793" t="s">
        <v>2389</v>
      </c>
      <c r="B49" s="1779" t="s">
        <v>192</v>
      </c>
      <c r="C49" s="1778" t="s">
        <v>1013</v>
      </c>
      <c r="D49" s="1779" t="s">
        <v>196</v>
      </c>
      <c r="E49" s="1950">
        <v>9</v>
      </c>
      <c r="F49" s="1774"/>
      <c r="G49" s="1660"/>
    </row>
    <row r="50" spans="1:7" s="1062" customFormat="1" ht="13" x14ac:dyDescent="0.25">
      <c r="A50" s="2113" t="s">
        <v>977</v>
      </c>
      <c r="B50" s="2114"/>
      <c r="C50" s="2114"/>
      <c r="D50" s="2114"/>
      <c r="E50" s="2114"/>
      <c r="F50" s="2115"/>
      <c r="G50" s="1660"/>
    </row>
    <row r="51" spans="1:7" s="1062" customFormat="1" ht="13" x14ac:dyDescent="0.3">
      <c r="A51" s="1794" t="s">
        <v>734</v>
      </c>
      <c r="B51" s="1795"/>
      <c r="C51" s="1796" t="s">
        <v>2390</v>
      </c>
      <c r="D51" s="541"/>
      <c r="E51" s="1797"/>
      <c r="F51" s="1798"/>
      <c r="G51" s="1660"/>
    </row>
    <row r="52" spans="1:7" s="1062" customFormat="1" ht="25" x14ac:dyDescent="0.25">
      <c r="A52" s="1782" t="s">
        <v>2391</v>
      </c>
      <c r="B52" s="1799"/>
      <c r="C52" s="1778" t="s">
        <v>2392</v>
      </c>
      <c r="D52" s="1779" t="s">
        <v>196</v>
      </c>
      <c r="E52" s="1779">
        <v>42</v>
      </c>
      <c r="F52" s="1783"/>
      <c r="G52" s="1660"/>
    </row>
    <row r="53" spans="1:7" s="1062" customFormat="1" ht="1.1499999999999999" hidden="1" customHeight="1" x14ac:dyDescent="0.25">
      <c r="A53" s="2113" t="s">
        <v>977</v>
      </c>
      <c r="B53" s="2114"/>
      <c r="C53" s="2114"/>
      <c r="D53" s="2114"/>
      <c r="E53" s="2114"/>
      <c r="F53" s="2115"/>
      <c r="G53" s="1660"/>
    </row>
    <row r="54" spans="1:7" s="1062" customFormat="1" ht="0.65" hidden="1" customHeight="1" x14ac:dyDescent="0.25">
      <c r="A54" s="1791">
        <v>1.6</v>
      </c>
      <c r="B54" s="1779"/>
      <c r="C54" s="1792" t="s">
        <v>2393</v>
      </c>
      <c r="D54" s="1779"/>
      <c r="E54" s="1779"/>
      <c r="F54" s="1774"/>
      <c r="G54" s="1660"/>
    </row>
    <row r="55" spans="1:7" s="1062" customFormat="1" ht="13" x14ac:dyDescent="0.25">
      <c r="A55" s="1793" t="s">
        <v>2394</v>
      </c>
      <c r="B55" s="1779" t="s">
        <v>481</v>
      </c>
      <c r="C55" s="1778" t="s">
        <v>2395</v>
      </c>
      <c r="D55" s="1779" t="s">
        <v>189</v>
      </c>
      <c r="E55" s="1779">
        <v>2</v>
      </c>
      <c r="F55" s="1774"/>
      <c r="G55" s="1660"/>
    </row>
    <row r="56" spans="1:7" s="1062" customFormat="1" ht="13" x14ac:dyDescent="0.25">
      <c r="A56" s="1793" t="s">
        <v>2396</v>
      </c>
      <c r="B56" s="1779" t="s">
        <v>366</v>
      </c>
      <c r="C56" s="1778" t="s">
        <v>570</v>
      </c>
      <c r="D56" s="1779" t="s">
        <v>189</v>
      </c>
      <c r="E56" s="1779">
        <v>2</v>
      </c>
      <c r="F56" s="1774"/>
      <c r="G56" s="1660"/>
    </row>
    <row r="57" spans="1:7" s="1062" customFormat="1" ht="13" x14ac:dyDescent="0.25">
      <c r="A57" s="1793" t="s">
        <v>2397</v>
      </c>
      <c r="B57" s="1779" t="s">
        <v>191</v>
      </c>
      <c r="C57" s="1778" t="s">
        <v>990</v>
      </c>
      <c r="D57" s="1779" t="s">
        <v>52</v>
      </c>
      <c r="E57" s="1779">
        <v>8</v>
      </c>
      <c r="F57" s="1774"/>
      <c r="G57" s="1660"/>
    </row>
    <row r="58" spans="1:7" s="1062" customFormat="1" ht="25" x14ac:dyDescent="0.25">
      <c r="A58" s="1793" t="s">
        <v>2398</v>
      </c>
      <c r="B58" s="1779" t="s">
        <v>190</v>
      </c>
      <c r="C58" s="1778" t="s">
        <v>579</v>
      </c>
      <c r="D58" s="1779" t="s">
        <v>196</v>
      </c>
      <c r="E58" s="1779">
        <v>2</v>
      </c>
      <c r="F58" s="1774"/>
      <c r="G58" s="1660"/>
    </row>
    <row r="59" spans="1:7" s="1062" customFormat="1" ht="25" x14ac:dyDescent="0.25">
      <c r="A59" s="1793" t="s">
        <v>2399</v>
      </c>
      <c r="B59" s="1779" t="s">
        <v>192</v>
      </c>
      <c r="C59" s="1778" t="s">
        <v>1013</v>
      </c>
      <c r="D59" s="1779" t="s">
        <v>196</v>
      </c>
      <c r="E59" s="1779">
        <v>2</v>
      </c>
      <c r="F59" s="1774"/>
      <c r="G59" s="1800"/>
    </row>
    <row r="60" spans="1:7" s="1062" customFormat="1" ht="13" x14ac:dyDescent="0.25">
      <c r="A60" s="2113" t="s">
        <v>977</v>
      </c>
      <c r="B60" s="2114"/>
      <c r="C60" s="2114"/>
      <c r="D60" s="2114"/>
      <c r="E60" s="2114"/>
      <c r="F60" s="2115"/>
      <c r="G60" s="795"/>
    </row>
    <row r="61" spans="1:7" s="1062" customFormat="1" ht="14.5" x14ac:dyDescent="0.25">
      <c r="A61" s="2128" t="s">
        <v>735</v>
      </c>
      <c r="B61" s="1801"/>
      <c r="C61" s="1777" t="s">
        <v>2400</v>
      </c>
      <c r="D61" s="1779"/>
      <c r="E61" s="1779"/>
      <c r="F61" s="1774"/>
      <c r="G61" s="1802"/>
    </row>
    <row r="62" spans="1:7" s="1062" customFormat="1" ht="52" x14ac:dyDescent="0.25">
      <c r="A62" s="2129"/>
      <c r="B62" s="1801"/>
      <c r="C62" s="1777" t="s">
        <v>2401</v>
      </c>
      <c r="D62" s="1779"/>
      <c r="E62" s="1779"/>
      <c r="F62" s="1774"/>
      <c r="G62" s="1660"/>
    </row>
    <row r="63" spans="1:7" s="1062" customFormat="1" ht="25" x14ac:dyDescent="0.25">
      <c r="A63" s="1803" t="s">
        <v>2402</v>
      </c>
      <c r="B63" s="1788" t="s">
        <v>1032</v>
      </c>
      <c r="C63" s="1790" t="s">
        <v>2403</v>
      </c>
      <c r="D63" s="1787" t="s">
        <v>189</v>
      </c>
      <c r="E63" s="1787">
        <v>2</v>
      </c>
      <c r="F63" s="684"/>
      <c r="G63" s="1660"/>
    </row>
    <row r="64" spans="1:7" s="1062" customFormat="1" ht="25" x14ac:dyDescent="0.25">
      <c r="A64" s="1803" t="s">
        <v>2404</v>
      </c>
      <c r="B64" s="1788" t="s">
        <v>1032</v>
      </c>
      <c r="C64" s="1790" t="s">
        <v>2405</v>
      </c>
      <c r="D64" s="1787" t="s">
        <v>189</v>
      </c>
      <c r="E64" s="1787">
        <v>2</v>
      </c>
      <c r="F64" s="684"/>
      <c r="G64" s="1660"/>
    </row>
    <row r="65" spans="1:7" s="1062" customFormat="1" ht="25" x14ac:dyDescent="0.25">
      <c r="A65" s="1968" t="s">
        <v>2734</v>
      </c>
      <c r="B65" s="1962" t="s">
        <v>1032</v>
      </c>
      <c r="C65" s="1967" t="s">
        <v>2735</v>
      </c>
      <c r="D65" s="1959" t="s">
        <v>189</v>
      </c>
      <c r="E65" s="1959">
        <v>14</v>
      </c>
      <c r="F65" s="684"/>
      <c r="G65" s="1660"/>
    </row>
    <row r="66" spans="1:7" s="1062" customFormat="1" ht="13" x14ac:dyDescent="0.25">
      <c r="A66" s="2113" t="s">
        <v>977</v>
      </c>
      <c r="B66" s="2114"/>
      <c r="C66" s="2114"/>
      <c r="D66" s="2114"/>
      <c r="E66" s="2114"/>
      <c r="F66" s="2115"/>
      <c r="G66" s="1660"/>
    </row>
    <row r="67" spans="1:7" s="1062" customFormat="1" ht="13" x14ac:dyDescent="0.25">
      <c r="A67" s="1937"/>
      <c r="B67" s="1938"/>
      <c r="C67" s="1938"/>
      <c r="D67" s="1938"/>
      <c r="E67" s="1938"/>
      <c r="F67" s="1939"/>
      <c r="G67" s="1660"/>
    </row>
    <row r="68" spans="1:7" s="1062" customFormat="1" ht="13" x14ac:dyDescent="0.25">
      <c r="A68" s="1804">
        <v>9.1999999999999993</v>
      </c>
      <c r="B68" s="1772"/>
      <c r="C68" s="1805" t="s">
        <v>2406</v>
      </c>
      <c r="D68" s="1773"/>
      <c r="E68" s="1773"/>
      <c r="F68" s="1774"/>
      <c r="G68" s="1660"/>
    </row>
    <row r="69" spans="1:7" s="1062" customFormat="1" ht="27" customHeight="1" x14ac:dyDescent="0.25">
      <c r="A69" s="1791" t="s">
        <v>2407</v>
      </c>
      <c r="B69" s="1969"/>
      <c r="C69" s="1947" t="s">
        <v>2408</v>
      </c>
      <c r="D69" s="1950"/>
      <c r="E69" s="1950"/>
      <c r="F69" s="1774"/>
      <c r="G69" s="1660"/>
    </row>
    <row r="70" spans="1:7" s="1062" customFormat="1" ht="26.25" customHeight="1" x14ac:dyDescent="0.25">
      <c r="A70" s="1793" t="s">
        <v>2409</v>
      </c>
      <c r="B70" s="1948" t="s">
        <v>2356</v>
      </c>
      <c r="C70" s="1949" t="s">
        <v>2410</v>
      </c>
      <c r="D70" s="1950" t="s">
        <v>182</v>
      </c>
      <c r="E70" s="1950">
        <v>8</v>
      </c>
      <c r="F70" s="1774"/>
      <c r="G70" s="1660"/>
    </row>
    <row r="71" spans="1:7" s="1062" customFormat="1" ht="25" x14ac:dyDescent="0.25">
      <c r="A71" s="1793" t="s">
        <v>2411</v>
      </c>
      <c r="B71" s="1948" t="s">
        <v>2356</v>
      </c>
      <c r="C71" s="1949" t="s">
        <v>2412</v>
      </c>
      <c r="D71" s="1950" t="s">
        <v>54</v>
      </c>
      <c r="E71" s="1950">
        <v>2</v>
      </c>
      <c r="F71" s="1774"/>
      <c r="G71" s="1660"/>
    </row>
    <row r="72" spans="1:7" s="1062" customFormat="1" ht="25" x14ac:dyDescent="0.25">
      <c r="A72" s="1793" t="s">
        <v>2413</v>
      </c>
      <c r="B72" s="1948" t="s">
        <v>2356</v>
      </c>
      <c r="C72" s="1951" t="s">
        <v>2414</v>
      </c>
      <c r="D72" s="1950" t="s">
        <v>182</v>
      </c>
      <c r="E72" s="1950">
        <v>2</v>
      </c>
      <c r="F72" s="1774"/>
      <c r="G72" s="1660"/>
    </row>
    <row r="73" spans="1:7" s="1062" customFormat="1" ht="37.5" x14ac:dyDescent="0.25">
      <c r="A73" s="1793" t="s">
        <v>2415</v>
      </c>
      <c r="B73" s="1950" t="s">
        <v>192</v>
      </c>
      <c r="C73" s="1949" t="s">
        <v>2416</v>
      </c>
      <c r="D73" s="1950" t="s">
        <v>54</v>
      </c>
      <c r="E73" s="1950">
        <v>2</v>
      </c>
      <c r="F73" s="1774"/>
      <c r="G73" s="1660"/>
    </row>
    <row r="74" spans="1:7" s="1062" customFormat="1" ht="13" x14ac:dyDescent="0.25">
      <c r="A74" s="1793" t="s">
        <v>2417</v>
      </c>
      <c r="B74" s="1950" t="s">
        <v>2352</v>
      </c>
      <c r="C74" s="1951" t="s">
        <v>2418</v>
      </c>
      <c r="D74" s="1950" t="s">
        <v>54</v>
      </c>
      <c r="E74" s="1950">
        <v>2</v>
      </c>
      <c r="F74" s="1774"/>
      <c r="G74" s="1660"/>
    </row>
    <row r="75" spans="1:7" s="1062" customFormat="1" ht="13" x14ac:dyDescent="0.25">
      <c r="A75" s="1793" t="s">
        <v>2419</v>
      </c>
      <c r="B75" s="1950" t="s">
        <v>192</v>
      </c>
      <c r="C75" s="1949" t="s">
        <v>2420</v>
      </c>
      <c r="D75" s="1950" t="s">
        <v>54</v>
      </c>
      <c r="E75" s="1950">
        <v>4</v>
      </c>
      <c r="F75" s="1774"/>
      <c r="G75" s="1660"/>
    </row>
    <row r="76" spans="1:7" s="1062" customFormat="1" ht="14.25" customHeight="1" x14ac:dyDescent="0.25">
      <c r="A76" s="1793" t="s">
        <v>2421</v>
      </c>
      <c r="B76" s="1950" t="s">
        <v>2422</v>
      </c>
      <c r="C76" s="1951" t="s">
        <v>2423</v>
      </c>
      <c r="D76" s="1950" t="s">
        <v>54</v>
      </c>
      <c r="E76" s="1950">
        <v>1</v>
      </c>
      <c r="F76" s="1774"/>
      <c r="G76" s="1660"/>
    </row>
    <row r="77" spans="1:7" s="1062" customFormat="1" ht="13.5" customHeight="1" x14ac:dyDescent="0.25">
      <c r="A77" s="2113" t="s">
        <v>977</v>
      </c>
      <c r="B77" s="2114"/>
      <c r="C77" s="2114"/>
      <c r="D77" s="2114"/>
      <c r="E77" s="2114"/>
      <c r="F77" s="2115"/>
      <c r="G77" s="1660"/>
    </row>
    <row r="78" spans="1:7" s="1062" customFormat="1" ht="13" x14ac:dyDescent="0.25">
      <c r="A78" s="944"/>
      <c r="B78" s="1970" t="s">
        <v>388</v>
      </c>
      <c r="C78" s="942"/>
      <c r="D78" s="945"/>
      <c r="E78" s="684"/>
      <c r="F78" s="1971"/>
      <c r="G78" s="1660"/>
    </row>
    <row r="79" spans="1:7" s="1062" customFormat="1" ht="26" x14ac:dyDescent="0.25">
      <c r="A79" s="944"/>
      <c r="B79" s="986" t="s">
        <v>389</v>
      </c>
      <c r="C79" s="942"/>
      <c r="D79" s="945"/>
      <c r="E79" s="684"/>
      <c r="F79" s="684"/>
      <c r="G79" s="1660"/>
    </row>
    <row r="80" spans="1:7" s="1062" customFormat="1" ht="13" x14ac:dyDescent="0.25">
      <c r="A80" s="944"/>
      <c r="B80" s="986"/>
      <c r="C80" s="942"/>
      <c r="D80" s="945"/>
      <c r="E80" s="684"/>
      <c r="F80" s="684"/>
      <c r="G80" s="1660"/>
    </row>
    <row r="81" spans="1:9" s="1062" customFormat="1" ht="26" x14ac:dyDescent="0.3">
      <c r="A81" s="1784" t="s">
        <v>2424</v>
      </c>
      <c r="B81" s="1962"/>
      <c r="C81" s="1972" t="s">
        <v>2736</v>
      </c>
      <c r="D81" s="1959"/>
      <c r="E81" s="1961"/>
      <c r="F81" s="1455"/>
      <c r="G81" s="1660"/>
      <c r="I81" s="456"/>
    </row>
    <row r="82" spans="1:9" s="1062" customFormat="1" ht="25" x14ac:dyDescent="0.25">
      <c r="A82" s="1784" t="s">
        <v>2425</v>
      </c>
      <c r="B82" s="1951" t="s">
        <v>983</v>
      </c>
      <c r="C82" s="1949" t="s">
        <v>1034</v>
      </c>
      <c r="D82" s="1950" t="s">
        <v>196</v>
      </c>
      <c r="E82" s="1950">
        <v>1</v>
      </c>
      <c r="F82" s="1455"/>
      <c r="G82" s="1660"/>
    </row>
    <row r="83" spans="1:9" s="1062" customFormat="1" ht="15.75" customHeight="1" x14ac:dyDescent="0.25">
      <c r="A83" s="1784" t="s">
        <v>2426</v>
      </c>
      <c r="B83" s="1962" t="s">
        <v>461</v>
      </c>
      <c r="C83" s="1956" t="s">
        <v>1035</v>
      </c>
      <c r="D83" s="1950" t="s">
        <v>196</v>
      </c>
      <c r="E83" s="1950">
        <v>1</v>
      </c>
      <c r="F83" s="1455"/>
      <c r="G83" s="1660"/>
    </row>
    <row r="84" spans="1:9" s="1062" customFormat="1" ht="50" x14ac:dyDescent="0.25">
      <c r="A84" s="1784" t="s">
        <v>2427</v>
      </c>
      <c r="B84" s="1951" t="s">
        <v>983</v>
      </c>
      <c r="C84" s="1949" t="s">
        <v>1036</v>
      </c>
      <c r="D84" s="1950" t="s">
        <v>196</v>
      </c>
      <c r="E84" s="1950">
        <v>1</v>
      </c>
      <c r="F84" s="1783"/>
      <c r="G84" s="1660"/>
    </row>
    <row r="85" spans="1:9" s="1062" customFormat="1" ht="25" x14ac:dyDescent="0.25">
      <c r="A85" s="1784" t="s">
        <v>2428</v>
      </c>
      <c r="B85" s="1951" t="s">
        <v>980</v>
      </c>
      <c r="C85" s="1949" t="s">
        <v>981</v>
      </c>
      <c r="D85" s="1950" t="s">
        <v>196</v>
      </c>
      <c r="E85" s="1950">
        <v>1</v>
      </c>
      <c r="F85" s="1783"/>
      <c r="G85" s="1660"/>
    </row>
    <row r="86" spans="1:9" s="1062" customFormat="1" ht="37.5" x14ac:dyDescent="0.25">
      <c r="A86" s="1784" t="s">
        <v>2429</v>
      </c>
      <c r="B86" s="1962" t="s">
        <v>191</v>
      </c>
      <c r="C86" s="1956" t="s">
        <v>1037</v>
      </c>
      <c r="D86" s="1950" t="s">
        <v>196</v>
      </c>
      <c r="E86" s="1950">
        <v>1</v>
      </c>
      <c r="F86" s="1455"/>
      <c r="G86" s="1660"/>
    </row>
    <row r="87" spans="1:9" s="1062" customFormat="1" ht="37.5" x14ac:dyDescent="0.25">
      <c r="A87" s="1784" t="s">
        <v>2430</v>
      </c>
      <c r="B87" s="1962" t="s">
        <v>191</v>
      </c>
      <c r="C87" s="1956" t="s">
        <v>1038</v>
      </c>
      <c r="D87" s="1950" t="s">
        <v>196</v>
      </c>
      <c r="E87" s="1950">
        <v>1</v>
      </c>
      <c r="F87" s="1455"/>
      <c r="G87" s="1660"/>
    </row>
    <row r="88" spans="1:9" s="1062" customFormat="1" ht="37.5" x14ac:dyDescent="0.25">
      <c r="A88" s="1784" t="s">
        <v>2431</v>
      </c>
      <c r="B88" s="1962" t="s">
        <v>191</v>
      </c>
      <c r="C88" s="1956" t="s">
        <v>1039</v>
      </c>
      <c r="D88" s="1950" t="s">
        <v>196</v>
      </c>
      <c r="E88" s="1950">
        <v>1</v>
      </c>
      <c r="F88" s="1455"/>
      <c r="G88" s="1660"/>
    </row>
    <row r="89" spans="1:9" s="1062" customFormat="1" x14ac:dyDescent="0.25">
      <c r="A89" s="1784" t="s">
        <v>2432</v>
      </c>
      <c r="B89" s="1962" t="s">
        <v>191</v>
      </c>
      <c r="C89" s="1955" t="s">
        <v>1040</v>
      </c>
      <c r="D89" s="1950" t="s">
        <v>196</v>
      </c>
      <c r="E89" s="1950">
        <v>1</v>
      </c>
      <c r="F89" s="1455"/>
      <c r="G89" s="1660"/>
    </row>
    <row r="90" spans="1:9" s="1062" customFormat="1" x14ac:dyDescent="0.25">
      <c r="A90" s="1784" t="s">
        <v>2433</v>
      </c>
      <c r="B90" s="1962" t="s">
        <v>191</v>
      </c>
      <c r="C90" s="1955" t="s">
        <v>1041</v>
      </c>
      <c r="D90" s="1950" t="s">
        <v>196</v>
      </c>
      <c r="E90" s="1950">
        <v>1</v>
      </c>
      <c r="F90" s="1455"/>
      <c r="G90" s="1660"/>
    </row>
    <row r="91" spans="1:9" s="1062" customFormat="1" ht="14.25" customHeight="1" x14ac:dyDescent="0.25">
      <c r="A91" s="1784" t="s">
        <v>2434</v>
      </c>
      <c r="B91" s="1962" t="s">
        <v>191</v>
      </c>
      <c r="C91" s="1955" t="s">
        <v>1043</v>
      </c>
      <c r="D91" s="1950" t="s">
        <v>196</v>
      </c>
      <c r="E91" s="1950">
        <v>1</v>
      </c>
      <c r="F91" s="1455"/>
      <c r="G91" s="1660"/>
    </row>
    <row r="92" spans="1:9" s="1062" customFormat="1" ht="25" x14ac:dyDescent="0.25">
      <c r="A92" s="1784" t="s">
        <v>2435</v>
      </c>
      <c r="B92" s="1951" t="s">
        <v>564</v>
      </c>
      <c r="C92" s="1949" t="s">
        <v>1045</v>
      </c>
      <c r="D92" s="1950" t="s">
        <v>196</v>
      </c>
      <c r="E92" s="1950">
        <v>1</v>
      </c>
      <c r="F92" s="1455"/>
      <c r="G92" s="1660"/>
    </row>
    <row r="93" spans="1:9" s="1062" customFormat="1" x14ac:dyDescent="0.25">
      <c r="A93" s="1784" t="s">
        <v>2436</v>
      </c>
      <c r="B93" s="1951" t="s">
        <v>192</v>
      </c>
      <c r="C93" s="1949" t="s">
        <v>1047</v>
      </c>
      <c r="D93" s="1950" t="s">
        <v>196</v>
      </c>
      <c r="E93" s="1950">
        <v>1</v>
      </c>
      <c r="F93" s="1455"/>
      <c r="G93" s="1660"/>
    </row>
    <row r="94" spans="1:9" s="1062" customFormat="1" ht="37.5" customHeight="1" x14ac:dyDescent="0.25">
      <c r="A94" s="1784" t="s">
        <v>2437</v>
      </c>
      <c r="B94" s="1962" t="s">
        <v>190</v>
      </c>
      <c r="C94" s="1956" t="s">
        <v>1049</v>
      </c>
      <c r="D94" s="1957" t="s">
        <v>196</v>
      </c>
      <c r="E94" s="1957">
        <v>1</v>
      </c>
      <c r="F94" s="1455"/>
      <c r="G94" s="1660"/>
    </row>
    <row r="95" spans="1:9" s="1062" customFormat="1" ht="12.75" customHeight="1" x14ac:dyDescent="0.25">
      <c r="A95" s="1784" t="s">
        <v>2438</v>
      </c>
      <c r="B95" s="1962" t="s">
        <v>1051</v>
      </c>
      <c r="C95" s="1956" t="s">
        <v>1052</v>
      </c>
      <c r="D95" s="1957" t="s">
        <v>196</v>
      </c>
      <c r="E95" s="1957">
        <v>1</v>
      </c>
      <c r="F95" s="1455"/>
      <c r="G95" s="1660"/>
    </row>
    <row r="96" spans="1:9" s="1062" customFormat="1" ht="14.25" customHeight="1" x14ac:dyDescent="0.25">
      <c r="A96" s="1784" t="s">
        <v>2439</v>
      </c>
      <c r="B96" s="1962" t="s">
        <v>462</v>
      </c>
      <c r="C96" s="1963" t="s">
        <v>1054</v>
      </c>
      <c r="D96" s="1959" t="s">
        <v>196</v>
      </c>
      <c r="E96" s="1959">
        <v>1</v>
      </c>
      <c r="F96" s="1806"/>
      <c r="G96" s="1660"/>
    </row>
    <row r="97" spans="1:8" s="1062" customFormat="1" ht="13" x14ac:dyDescent="0.25">
      <c r="A97" s="2113" t="s">
        <v>977</v>
      </c>
      <c r="B97" s="2114"/>
      <c r="C97" s="2114"/>
      <c r="D97" s="2114"/>
      <c r="E97" s="2114"/>
      <c r="F97" s="2115"/>
      <c r="G97" s="1660"/>
    </row>
    <row r="98" spans="1:8" s="1062" customFormat="1" ht="26" x14ac:dyDescent="0.25">
      <c r="A98" s="1784" t="s">
        <v>2440</v>
      </c>
      <c r="B98" s="1785"/>
      <c r="C98" s="1789" t="s">
        <v>2441</v>
      </c>
      <c r="D98" s="942"/>
      <c r="E98" s="942"/>
      <c r="F98" s="684"/>
      <c r="G98" s="1660"/>
    </row>
    <row r="99" spans="1:8" s="1062" customFormat="1" ht="25" x14ac:dyDescent="0.25">
      <c r="A99" s="1784" t="s">
        <v>2442</v>
      </c>
      <c r="B99" s="1973" t="s">
        <v>561</v>
      </c>
      <c r="C99" s="1956" t="s">
        <v>1056</v>
      </c>
      <c r="D99" s="1957" t="s">
        <v>196</v>
      </c>
      <c r="E99" s="1957">
        <v>1</v>
      </c>
      <c r="F99" s="684"/>
      <c r="G99" s="1660"/>
    </row>
    <row r="100" spans="1:8" s="1062" customFormat="1" ht="25" x14ac:dyDescent="0.25">
      <c r="A100" s="1784" t="s">
        <v>2443</v>
      </c>
      <c r="B100" s="1959" t="s">
        <v>995</v>
      </c>
      <c r="C100" s="1956" t="s">
        <v>2737</v>
      </c>
      <c r="D100" s="1957" t="s">
        <v>196</v>
      </c>
      <c r="E100" s="1957">
        <v>1</v>
      </c>
      <c r="F100" s="684"/>
      <c r="G100" s="1660"/>
    </row>
    <row r="101" spans="1:8" s="1062" customFormat="1" ht="25" x14ac:dyDescent="0.25">
      <c r="A101" s="1784" t="s">
        <v>2444</v>
      </c>
      <c r="B101" s="1959" t="s">
        <v>995</v>
      </c>
      <c r="C101" s="1967" t="s">
        <v>2445</v>
      </c>
      <c r="D101" s="1957" t="s">
        <v>196</v>
      </c>
      <c r="E101" s="1957">
        <v>1</v>
      </c>
      <c r="F101" s="684"/>
      <c r="G101" s="1660"/>
    </row>
    <row r="102" spans="1:8" s="1062" customFormat="1" ht="25" x14ac:dyDescent="0.25">
      <c r="A102" s="1784" t="s">
        <v>2446</v>
      </c>
      <c r="B102" s="1959"/>
      <c r="C102" s="1956" t="s">
        <v>1062</v>
      </c>
      <c r="D102" s="1957" t="s">
        <v>196</v>
      </c>
      <c r="E102" s="1957">
        <v>1</v>
      </c>
      <c r="F102" s="684"/>
      <c r="G102" s="1660"/>
    </row>
    <row r="103" spans="1:8" s="1062" customFormat="1" ht="25" x14ac:dyDescent="0.25">
      <c r="A103" s="1784" t="s">
        <v>2447</v>
      </c>
      <c r="B103" s="1959" t="s">
        <v>190</v>
      </c>
      <c r="C103" s="1956" t="s">
        <v>1064</v>
      </c>
      <c r="D103" s="1957" t="s">
        <v>196</v>
      </c>
      <c r="E103" s="1957">
        <v>1</v>
      </c>
      <c r="F103" s="684"/>
      <c r="G103" s="1660"/>
    </row>
    <row r="104" spans="1:8" s="1062" customFormat="1" ht="13" x14ac:dyDescent="0.25">
      <c r="A104" s="2113" t="s">
        <v>977</v>
      </c>
      <c r="B104" s="2114"/>
      <c r="C104" s="2114"/>
      <c r="D104" s="2114"/>
      <c r="E104" s="2114"/>
      <c r="F104" s="2115"/>
      <c r="G104" s="1660"/>
    </row>
    <row r="105" spans="1:8" s="1062" customFormat="1" ht="39" x14ac:dyDescent="0.3">
      <c r="A105" s="1771" t="s">
        <v>2448</v>
      </c>
      <c r="B105" s="1974"/>
      <c r="C105" s="1975" t="s">
        <v>2738</v>
      </c>
      <c r="D105" s="1976"/>
      <c r="E105" s="1976"/>
      <c r="F105" s="1798"/>
      <c r="G105" s="1660"/>
    </row>
    <row r="106" spans="1:8" s="1062" customFormat="1" ht="25" x14ac:dyDescent="0.25">
      <c r="A106" s="1782" t="s">
        <v>2449</v>
      </c>
      <c r="B106" s="1977" t="s">
        <v>481</v>
      </c>
      <c r="C106" s="1967" t="s">
        <v>2450</v>
      </c>
      <c r="D106" s="1950" t="s">
        <v>196</v>
      </c>
      <c r="E106" s="1950">
        <v>9</v>
      </c>
      <c r="F106" s="1783"/>
      <c r="G106" s="1660"/>
    </row>
    <row r="107" spans="1:8" s="1062" customFormat="1" x14ac:dyDescent="0.25">
      <c r="A107" s="1782" t="s">
        <v>2451</v>
      </c>
      <c r="B107" s="1977" t="s">
        <v>366</v>
      </c>
      <c r="C107" s="1978" t="s">
        <v>2452</v>
      </c>
      <c r="D107" s="1950" t="s">
        <v>196</v>
      </c>
      <c r="E107" s="1950">
        <v>9</v>
      </c>
      <c r="F107" s="1783"/>
      <c r="G107" s="1660"/>
    </row>
    <row r="108" spans="1:8" s="1062" customFormat="1" x14ac:dyDescent="0.25">
      <c r="A108" s="1782" t="s">
        <v>2453</v>
      </c>
      <c r="B108" s="1955" t="s">
        <v>191</v>
      </c>
      <c r="C108" s="1955" t="s">
        <v>2454</v>
      </c>
      <c r="D108" s="1950" t="s">
        <v>196</v>
      </c>
      <c r="E108" s="1950">
        <v>9</v>
      </c>
      <c r="F108" s="1783"/>
      <c r="G108" s="1660"/>
    </row>
    <row r="109" spans="1:8" s="1062" customFormat="1" ht="25" x14ac:dyDescent="0.25">
      <c r="A109" s="1782" t="s">
        <v>2455</v>
      </c>
      <c r="B109" s="1955" t="s">
        <v>190</v>
      </c>
      <c r="C109" s="1956" t="s">
        <v>579</v>
      </c>
      <c r="D109" s="1950" t="s">
        <v>196</v>
      </c>
      <c r="E109" s="1950">
        <v>9</v>
      </c>
      <c r="F109" s="1783"/>
      <c r="G109" s="1660"/>
    </row>
    <row r="110" spans="1:8" s="1062" customFormat="1" ht="25" x14ac:dyDescent="0.25">
      <c r="A110" s="1782" t="s">
        <v>2456</v>
      </c>
      <c r="B110" s="1979" t="s">
        <v>192</v>
      </c>
      <c r="C110" s="1949" t="s">
        <v>1081</v>
      </c>
      <c r="D110" s="1950" t="s">
        <v>196</v>
      </c>
      <c r="E110" s="1950">
        <v>9</v>
      </c>
      <c r="F110" s="1783"/>
      <c r="G110" s="1660"/>
    </row>
    <row r="111" spans="1:8" s="1062" customFormat="1" ht="11.25" customHeight="1" x14ac:dyDescent="0.25">
      <c r="A111" s="2113" t="s">
        <v>977</v>
      </c>
      <c r="B111" s="2114"/>
      <c r="C111" s="2114"/>
      <c r="D111" s="2114"/>
      <c r="E111" s="2114"/>
      <c r="F111" s="2115"/>
      <c r="G111" s="1660"/>
    </row>
    <row r="112" spans="1:8" s="1206" customFormat="1" x14ac:dyDescent="0.25">
      <c r="A112" s="1215"/>
      <c r="B112" s="1216"/>
      <c r="C112" s="1217"/>
      <c r="D112" s="1218"/>
      <c r="E112" s="1219"/>
      <c r="F112" s="1220"/>
      <c r="G112" s="1221"/>
      <c r="H112" s="72"/>
    </row>
    <row r="113" spans="1:11" s="1206" customFormat="1" ht="13" x14ac:dyDescent="0.25">
      <c r="A113" s="325"/>
      <c r="B113" s="370" t="s">
        <v>388</v>
      </c>
      <c r="C113" s="371"/>
      <c r="D113" s="326"/>
      <c r="E113" s="368"/>
      <c r="F113" s="372"/>
      <c r="G113" s="373"/>
      <c r="H113" s="72"/>
    </row>
    <row r="114" spans="1:11" s="1206" customFormat="1" ht="26" x14ac:dyDescent="0.25">
      <c r="A114" s="328"/>
      <c r="B114" s="375" t="s">
        <v>389</v>
      </c>
      <c r="C114" s="361"/>
      <c r="D114" s="329"/>
      <c r="E114" s="360"/>
      <c r="F114" s="351"/>
      <c r="G114" s="1222"/>
      <c r="H114" s="72"/>
    </row>
    <row r="115" spans="1:11" s="1062" customFormat="1" ht="14.25" customHeight="1" x14ac:dyDescent="0.3">
      <c r="A115" s="1804" t="s">
        <v>2457</v>
      </c>
      <c r="B115" s="1952"/>
      <c r="C115" s="1980" t="s">
        <v>2458</v>
      </c>
      <c r="D115" s="1950"/>
      <c r="E115" s="1954"/>
      <c r="F115" s="1783"/>
      <c r="G115" s="1660"/>
    </row>
    <row r="116" spans="1:11" s="1062" customFormat="1" ht="27.75" customHeight="1" x14ac:dyDescent="0.25">
      <c r="A116" s="1782" t="s">
        <v>2459</v>
      </c>
      <c r="B116" s="1977" t="s">
        <v>481</v>
      </c>
      <c r="C116" s="1967" t="s">
        <v>2460</v>
      </c>
      <c r="D116" s="1950" t="s">
        <v>196</v>
      </c>
      <c r="E116" s="1950">
        <v>2</v>
      </c>
      <c r="F116" s="1783"/>
      <c r="G116" s="1660"/>
    </row>
    <row r="117" spans="1:11" s="1062" customFormat="1" x14ac:dyDescent="0.25">
      <c r="A117" s="1782" t="s">
        <v>2461</v>
      </c>
      <c r="B117" s="1977" t="s">
        <v>366</v>
      </c>
      <c r="C117" s="1978" t="s">
        <v>2452</v>
      </c>
      <c r="D117" s="1950" t="s">
        <v>196</v>
      </c>
      <c r="E117" s="1950">
        <v>2</v>
      </c>
      <c r="F117" s="1783"/>
      <c r="G117" s="1660"/>
      <c r="K117" s="1780"/>
    </row>
    <row r="118" spans="1:11" s="1062" customFormat="1" x14ac:dyDescent="0.25">
      <c r="A118" s="1782" t="s">
        <v>2462</v>
      </c>
      <c r="B118" s="1955" t="s">
        <v>191</v>
      </c>
      <c r="C118" s="1955" t="s">
        <v>2454</v>
      </c>
      <c r="D118" s="1950" t="s">
        <v>196</v>
      </c>
      <c r="E118" s="1957">
        <v>2</v>
      </c>
      <c r="F118" s="1783"/>
      <c r="G118" s="1660"/>
    </row>
    <row r="119" spans="1:11" s="1062" customFormat="1" ht="25" x14ac:dyDescent="0.25">
      <c r="A119" s="1782" t="s">
        <v>2463</v>
      </c>
      <c r="B119" s="1955" t="s">
        <v>190</v>
      </c>
      <c r="C119" s="1956" t="s">
        <v>579</v>
      </c>
      <c r="D119" s="1950" t="s">
        <v>196</v>
      </c>
      <c r="E119" s="1950">
        <v>2</v>
      </c>
      <c r="F119" s="1783"/>
      <c r="G119" s="1660"/>
      <c r="H119" s="1889"/>
    </row>
    <row r="120" spans="1:11" s="1062" customFormat="1" ht="25" x14ac:dyDescent="0.25">
      <c r="A120" s="1782" t="s">
        <v>2464</v>
      </c>
      <c r="B120" s="1979" t="s">
        <v>192</v>
      </c>
      <c r="C120" s="1949" t="s">
        <v>1081</v>
      </c>
      <c r="D120" s="1950" t="s">
        <v>196</v>
      </c>
      <c r="E120" s="1950">
        <v>2</v>
      </c>
      <c r="F120" s="1783"/>
      <c r="G120" s="1660"/>
      <c r="H120" s="1889"/>
    </row>
    <row r="121" spans="1:11" s="1062" customFormat="1" ht="13" x14ac:dyDescent="0.25">
      <c r="A121" s="2113" t="s">
        <v>977</v>
      </c>
      <c r="B121" s="2114"/>
      <c r="C121" s="2114"/>
      <c r="D121" s="2114"/>
      <c r="E121" s="2114"/>
      <c r="F121" s="2115"/>
      <c r="G121" s="1660"/>
      <c r="H121" s="1889"/>
    </row>
    <row r="122" spans="1:11" s="1062" customFormat="1" x14ac:dyDescent="0.25">
      <c r="A122" s="1782"/>
      <c r="B122" s="1799"/>
      <c r="C122" s="1778"/>
      <c r="D122" s="1779"/>
      <c r="E122" s="1779"/>
      <c r="F122" s="1783"/>
      <c r="G122" s="1652"/>
      <c r="H122" s="1889"/>
    </row>
    <row r="123" spans="1:11" s="1062" customFormat="1" ht="15.75" customHeight="1" x14ac:dyDescent="0.25">
      <c r="A123" s="2116" t="s">
        <v>2465</v>
      </c>
      <c r="B123" s="1801"/>
      <c r="C123" s="1777" t="s">
        <v>2466</v>
      </c>
      <c r="D123" s="1779"/>
      <c r="E123" s="1779"/>
      <c r="F123" s="1774"/>
      <c r="G123" s="1652"/>
      <c r="H123" s="1889"/>
    </row>
    <row r="124" spans="1:11" s="1062" customFormat="1" ht="52" x14ac:dyDescent="0.25">
      <c r="A124" s="2117"/>
      <c r="B124" s="1801"/>
      <c r="C124" s="1777" t="s">
        <v>2467</v>
      </c>
      <c r="D124" s="1779"/>
      <c r="E124" s="1779"/>
      <c r="F124" s="1774"/>
      <c r="G124" s="1660"/>
    </row>
    <row r="125" spans="1:11" s="1062" customFormat="1" ht="25" x14ac:dyDescent="0.25">
      <c r="A125" s="1803" t="s">
        <v>2468</v>
      </c>
      <c r="B125" s="1788" t="s">
        <v>1032</v>
      </c>
      <c r="C125" s="1790" t="s">
        <v>2469</v>
      </c>
      <c r="D125" s="1787" t="s">
        <v>189</v>
      </c>
      <c r="E125" s="1787">
        <v>2</v>
      </c>
      <c r="F125" s="684"/>
      <c r="G125" s="1660"/>
    </row>
    <row r="126" spans="1:11" s="1062" customFormat="1" ht="25" x14ac:dyDescent="0.25">
      <c r="A126" s="1803" t="s">
        <v>2470</v>
      </c>
      <c r="B126" s="1788" t="s">
        <v>1032</v>
      </c>
      <c r="C126" s="1790" t="s">
        <v>2471</v>
      </c>
      <c r="D126" s="1787" t="s">
        <v>189</v>
      </c>
      <c r="E126" s="1787">
        <v>2</v>
      </c>
      <c r="F126" s="684"/>
      <c r="G126" s="1660"/>
    </row>
    <row r="127" spans="1:11" s="1062" customFormat="1" ht="25" x14ac:dyDescent="0.25">
      <c r="A127" s="1981"/>
      <c r="B127" s="1962" t="s">
        <v>1032</v>
      </c>
      <c r="C127" s="1967" t="s">
        <v>2739</v>
      </c>
      <c r="D127" s="1959" t="s">
        <v>189</v>
      </c>
      <c r="E127" s="1959">
        <v>14</v>
      </c>
      <c r="F127" s="558"/>
      <c r="G127" s="1660"/>
    </row>
    <row r="128" spans="1:11" s="1062" customFormat="1" ht="13" x14ac:dyDescent="0.25">
      <c r="A128" s="2113" t="s">
        <v>977</v>
      </c>
      <c r="B128" s="2114"/>
      <c r="C128" s="2114"/>
      <c r="D128" s="2114"/>
      <c r="E128" s="2114"/>
      <c r="F128" s="2115"/>
      <c r="G128" s="1660"/>
    </row>
    <row r="129" spans="1:7" s="1062" customFormat="1" ht="13" x14ac:dyDescent="0.3">
      <c r="A129" s="1807" t="s">
        <v>2472</v>
      </c>
      <c r="B129" s="1799"/>
      <c r="C129" s="1796" t="s">
        <v>2473</v>
      </c>
      <c r="D129" s="768"/>
      <c r="E129" s="1779"/>
      <c r="F129" s="1783"/>
      <c r="G129" s="1682"/>
    </row>
    <row r="130" spans="1:7" s="1062" customFormat="1" ht="37.5" x14ac:dyDescent="0.25">
      <c r="A130" s="1808" t="s">
        <v>2474</v>
      </c>
      <c r="B130" s="1799"/>
      <c r="C130" s="1778" t="s">
        <v>2475</v>
      </c>
      <c r="D130" s="1779" t="s">
        <v>196</v>
      </c>
      <c r="E130" s="1779">
        <v>42</v>
      </c>
      <c r="F130" s="1783"/>
      <c r="G130" s="1660"/>
    </row>
    <row r="131" spans="1:7" s="1062" customFormat="1" ht="13" x14ac:dyDescent="0.25">
      <c r="A131" s="2113" t="s">
        <v>977</v>
      </c>
      <c r="B131" s="2114"/>
      <c r="C131" s="2114"/>
      <c r="D131" s="2114"/>
      <c r="E131" s="2114"/>
      <c r="F131" s="2115"/>
      <c r="G131" s="195"/>
    </row>
    <row r="132" spans="1:7" s="1062" customFormat="1" ht="13" x14ac:dyDescent="0.3">
      <c r="A132" s="1776" t="s">
        <v>2476</v>
      </c>
      <c r="B132" s="1781"/>
      <c r="C132" s="1809" t="s">
        <v>2477</v>
      </c>
      <c r="D132" s="1779"/>
      <c r="E132" s="1461"/>
      <c r="F132" s="1455"/>
      <c r="G132" s="195"/>
    </row>
    <row r="133" spans="1:7" s="1062" customFormat="1" ht="25" x14ac:dyDescent="0.25">
      <c r="A133" s="1449" t="s">
        <v>2478</v>
      </c>
      <c r="B133" s="1781" t="s">
        <v>2479</v>
      </c>
      <c r="C133" s="1450" t="s">
        <v>2480</v>
      </c>
      <c r="D133" s="1779" t="s">
        <v>52</v>
      </c>
      <c r="E133" s="1461">
        <v>750</v>
      </c>
      <c r="F133" s="1455"/>
      <c r="G133" s="195"/>
    </row>
    <row r="134" spans="1:7" s="1062" customFormat="1" x14ac:dyDescent="0.25">
      <c r="A134" s="1449" t="s">
        <v>2481</v>
      </c>
      <c r="B134" s="1781" t="s">
        <v>193</v>
      </c>
      <c r="C134" s="1455" t="s">
        <v>2482</v>
      </c>
      <c r="D134" s="1779" t="s">
        <v>52</v>
      </c>
      <c r="E134" s="1461">
        <v>750</v>
      </c>
      <c r="F134" s="1455"/>
      <c r="G134" s="195"/>
    </row>
    <row r="135" spans="1:7" s="1062" customFormat="1" x14ac:dyDescent="0.25">
      <c r="A135" s="1449" t="s">
        <v>2483</v>
      </c>
      <c r="B135" s="1781" t="s">
        <v>194</v>
      </c>
      <c r="C135" s="1455" t="s">
        <v>2484</v>
      </c>
      <c r="D135" s="1779" t="s">
        <v>196</v>
      </c>
      <c r="E135" s="1461">
        <v>1</v>
      </c>
      <c r="F135" s="1455"/>
      <c r="G135" s="195"/>
    </row>
    <row r="136" spans="1:7" s="1062" customFormat="1" x14ac:dyDescent="0.25">
      <c r="A136" s="1449" t="s">
        <v>2485</v>
      </c>
      <c r="B136" s="1781" t="s">
        <v>195</v>
      </c>
      <c r="C136" s="1455" t="s">
        <v>2486</v>
      </c>
      <c r="D136" s="1779" t="s">
        <v>196</v>
      </c>
      <c r="E136" s="1461">
        <v>1</v>
      </c>
      <c r="F136" s="1455"/>
      <c r="G136" s="195"/>
    </row>
    <row r="137" spans="1:7" s="1062" customFormat="1" x14ac:dyDescent="0.25">
      <c r="A137" s="937"/>
      <c r="B137" s="1713"/>
      <c r="C137" s="1282"/>
      <c r="D137" s="1697"/>
      <c r="E137" s="1712"/>
      <c r="F137" s="1282"/>
      <c r="G137" s="195"/>
    </row>
    <row r="138" spans="1:7" s="1062" customFormat="1" x14ac:dyDescent="0.25">
      <c r="A138" s="937"/>
      <c r="B138" s="1713"/>
      <c r="C138" s="1282"/>
      <c r="D138" s="1697"/>
      <c r="E138" s="1712"/>
      <c r="F138" s="1282"/>
      <c r="G138" s="195"/>
    </row>
    <row r="139" spans="1:7" s="1062" customFormat="1" x14ac:dyDescent="0.25">
      <c r="A139" s="937"/>
      <c r="B139" s="1713"/>
      <c r="C139" s="1282"/>
      <c r="D139" s="1697"/>
      <c r="E139" s="1712"/>
      <c r="F139" s="1282"/>
      <c r="G139" s="195"/>
    </row>
    <row r="140" spans="1:7" s="1062" customFormat="1" x14ac:dyDescent="0.25">
      <c r="A140" s="937"/>
      <c r="B140" s="1713"/>
      <c r="C140" s="1282"/>
      <c r="D140" s="1697"/>
      <c r="E140" s="1712"/>
      <c r="F140" s="1282"/>
      <c r="G140" s="195"/>
    </row>
    <row r="141" spans="1:7" s="1062" customFormat="1" x14ac:dyDescent="0.25">
      <c r="A141" s="937"/>
      <c r="B141" s="1713"/>
      <c r="C141" s="1282"/>
      <c r="D141" s="1697"/>
      <c r="E141" s="1712"/>
      <c r="F141" s="1282"/>
      <c r="G141" s="195"/>
    </row>
    <row r="142" spans="1:7" s="1062" customFormat="1" x14ac:dyDescent="0.25">
      <c r="A142" s="937"/>
      <c r="B142" s="1713"/>
      <c r="C142" s="1282"/>
      <c r="D142" s="1697"/>
      <c r="E142" s="1712"/>
      <c r="F142" s="1282"/>
      <c r="G142" s="195"/>
    </row>
    <row r="143" spans="1:7" s="1062" customFormat="1" x14ac:dyDescent="0.25">
      <c r="A143" s="937"/>
      <c r="B143" s="1713"/>
      <c r="C143" s="1282"/>
      <c r="D143" s="1697"/>
      <c r="E143" s="1712"/>
      <c r="F143" s="1282"/>
      <c r="G143" s="195"/>
    </row>
    <row r="144" spans="1:7" s="1062" customFormat="1" x14ac:dyDescent="0.25">
      <c r="A144" s="937"/>
      <c r="B144" s="1713"/>
      <c r="C144" s="1282"/>
      <c r="D144" s="1697"/>
      <c r="E144" s="1712"/>
      <c r="F144" s="1282"/>
      <c r="G144" s="195"/>
    </row>
    <row r="145" spans="1:7" s="1062" customFormat="1" x14ac:dyDescent="0.25">
      <c r="A145" s="937"/>
      <c r="B145" s="1713"/>
      <c r="C145" s="1282"/>
      <c r="D145" s="1697"/>
      <c r="E145" s="1712"/>
      <c r="F145" s="1282"/>
      <c r="G145" s="195"/>
    </row>
    <row r="146" spans="1:7" s="1062" customFormat="1" x14ac:dyDescent="0.25">
      <c r="A146" s="937"/>
      <c r="B146" s="1713"/>
      <c r="C146" s="1282"/>
      <c r="D146" s="1697"/>
      <c r="E146" s="1712"/>
      <c r="F146" s="1282"/>
      <c r="G146" s="195"/>
    </row>
    <row r="147" spans="1:7" s="1062" customFormat="1" x14ac:dyDescent="0.25">
      <c r="A147" s="166"/>
      <c r="B147" s="1936"/>
      <c r="C147" s="196"/>
      <c r="D147" s="1934"/>
      <c r="E147" s="1688"/>
      <c r="F147" s="195"/>
      <c r="G147" s="195"/>
    </row>
    <row r="148" spans="1:7" s="1062" customFormat="1" x14ac:dyDescent="0.25">
      <c r="A148" s="1662"/>
      <c r="B148" s="866"/>
      <c r="C148" s="196"/>
      <c r="D148" s="462"/>
      <c r="E148" s="1935"/>
      <c r="F148" s="1746"/>
      <c r="G148" s="1746"/>
    </row>
    <row r="149" spans="1:7" s="1062" customFormat="1" ht="25" customHeight="1" x14ac:dyDescent="0.25">
      <c r="A149" s="1993" t="s">
        <v>2487</v>
      </c>
      <c r="B149" s="1994"/>
      <c r="C149" s="1994"/>
      <c r="D149" s="1994"/>
      <c r="E149" s="1994"/>
      <c r="F149" s="1995"/>
      <c r="G149" s="1474"/>
    </row>
    <row r="150" spans="1:7" x14ac:dyDescent="0.25">
      <c r="A150" s="1810"/>
      <c r="F150" s="1750"/>
      <c r="G150" s="1750"/>
    </row>
    <row r="151" spans="1:7" x14ac:dyDescent="0.25">
      <c r="A151" s="1810"/>
      <c r="F151" s="1750"/>
      <c r="G151" s="1750"/>
    </row>
    <row r="152" spans="1:7" x14ac:dyDescent="0.25">
      <c r="A152" s="1810"/>
      <c r="F152" s="1750"/>
      <c r="G152" s="1750"/>
    </row>
    <row r="153" spans="1:7" x14ac:dyDescent="0.25">
      <c r="A153" s="1810"/>
      <c r="F153" s="1750"/>
      <c r="G153" s="1750"/>
    </row>
    <row r="154" spans="1:7" x14ac:dyDescent="0.25">
      <c r="A154" s="1810"/>
      <c r="F154" s="1750"/>
      <c r="G154" s="1750"/>
    </row>
    <row r="155" spans="1:7" x14ac:dyDescent="0.25">
      <c r="A155" s="1810"/>
      <c r="F155" s="1750"/>
      <c r="G155" s="1750"/>
    </row>
    <row r="156" spans="1:7" x14ac:dyDescent="0.25">
      <c r="A156" s="1810"/>
      <c r="F156" s="1750"/>
      <c r="G156" s="1750"/>
    </row>
    <row r="157" spans="1:7" x14ac:dyDescent="0.25">
      <c r="A157" s="1810"/>
      <c r="F157" s="1750"/>
      <c r="G157" s="1750"/>
    </row>
    <row r="158" spans="1:7" x14ac:dyDescent="0.25">
      <c r="A158" s="1810"/>
      <c r="F158" s="1750"/>
      <c r="G158" s="1750"/>
    </row>
    <row r="159" spans="1:7" x14ac:dyDescent="0.25">
      <c r="A159" s="1810"/>
      <c r="F159" s="1750"/>
      <c r="G159" s="1750"/>
    </row>
    <row r="160" spans="1:7" x14ac:dyDescent="0.25">
      <c r="A160" s="1810"/>
      <c r="F160" s="1750"/>
      <c r="G160" s="1750"/>
    </row>
    <row r="161" spans="1:7" x14ac:dyDescent="0.25">
      <c r="A161" s="1810"/>
      <c r="F161" s="1750"/>
      <c r="G161" s="1750"/>
    </row>
    <row r="162" spans="1:7" x14ac:dyDescent="0.25">
      <c r="A162" s="1810"/>
      <c r="F162" s="1750"/>
      <c r="G162" s="1750"/>
    </row>
    <row r="163" spans="1:7" x14ac:dyDescent="0.25">
      <c r="A163" s="1810"/>
      <c r="F163" s="1750"/>
      <c r="G163" s="1750"/>
    </row>
    <row r="164" spans="1:7" x14ac:dyDescent="0.25">
      <c r="A164" s="1810"/>
      <c r="F164" s="1750"/>
      <c r="G164" s="1750"/>
    </row>
    <row r="165" spans="1:7" x14ac:dyDescent="0.25">
      <c r="A165" s="1810"/>
      <c r="F165" s="1750"/>
      <c r="G165" s="1750"/>
    </row>
    <row r="166" spans="1:7" x14ac:dyDescent="0.25">
      <c r="A166" s="1810"/>
      <c r="F166" s="1750"/>
      <c r="G166" s="1750"/>
    </row>
    <row r="167" spans="1:7" x14ac:dyDescent="0.25">
      <c r="A167" s="1810"/>
      <c r="F167" s="1750"/>
      <c r="G167" s="1750"/>
    </row>
    <row r="168" spans="1:7" x14ac:dyDescent="0.25">
      <c r="A168" s="1810"/>
      <c r="F168" s="1750"/>
      <c r="G168" s="1750"/>
    </row>
    <row r="169" spans="1:7" x14ac:dyDescent="0.25">
      <c r="A169" s="1810"/>
      <c r="F169" s="1750"/>
      <c r="G169" s="1750"/>
    </row>
    <row r="170" spans="1:7" x14ac:dyDescent="0.25">
      <c r="A170" s="1810"/>
      <c r="F170" s="1750"/>
      <c r="G170" s="1750"/>
    </row>
    <row r="171" spans="1:7" x14ac:dyDescent="0.25">
      <c r="A171" s="1810"/>
      <c r="F171" s="1750"/>
      <c r="G171" s="1750"/>
    </row>
    <row r="172" spans="1:7" x14ac:dyDescent="0.25">
      <c r="A172" s="1810"/>
      <c r="F172" s="1750"/>
      <c r="G172" s="1750"/>
    </row>
    <row r="173" spans="1:7" x14ac:dyDescent="0.25">
      <c r="A173" s="1810"/>
      <c r="F173" s="1750"/>
      <c r="G173" s="1750"/>
    </row>
    <row r="174" spans="1:7" x14ac:dyDescent="0.25">
      <c r="A174" s="1810"/>
      <c r="F174" s="1750"/>
      <c r="G174" s="1750"/>
    </row>
    <row r="175" spans="1:7" x14ac:dyDescent="0.25">
      <c r="A175" s="1810"/>
      <c r="F175" s="1750"/>
      <c r="G175" s="1750"/>
    </row>
    <row r="176" spans="1:7" x14ac:dyDescent="0.25">
      <c r="A176" s="1810"/>
      <c r="F176" s="1750"/>
      <c r="G176" s="1750"/>
    </row>
    <row r="177" spans="1:7" x14ac:dyDescent="0.25">
      <c r="A177" s="1810"/>
      <c r="F177" s="1750"/>
      <c r="G177" s="1750"/>
    </row>
    <row r="178" spans="1:7" x14ac:dyDescent="0.25">
      <c r="A178" s="1810"/>
      <c r="F178" s="1750"/>
      <c r="G178" s="1750"/>
    </row>
    <row r="179" spans="1:7" x14ac:dyDescent="0.25">
      <c r="A179" s="1810"/>
      <c r="F179" s="1750"/>
      <c r="G179" s="1750"/>
    </row>
    <row r="180" spans="1:7" x14ac:dyDescent="0.25">
      <c r="A180" s="1810"/>
      <c r="F180" s="1750"/>
      <c r="G180" s="1750"/>
    </row>
    <row r="181" spans="1:7" x14ac:dyDescent="0.25">
      <c r="A181" s="1810"/>
      <c r="F181" s="1750"/>
      <c r="G181" s="1750"/>
    </row>
    <row r="182" spans="1:7" x14ac:dyDescent="0.25">
      <c r="A182" s="1810"/>
      <c r="F182" s="1750"/>
      <c r="G182" s="1750"/>
    </row>
    <row r="183" spans="1:7" x14ac:dyDescent="0.25">
      <c r="A183" s="1810"/>
      <c r="F183" s="1750"/>
      <c r="G183" s="1750"/>
    </row>
    <row r="184" spans="1:7" x14ac:dyDescent="0.25">
      <c r="A184" s="1810"/>
      <c r="F184" s="1750"/>
      <c r="G184" s="1750"/>
    </row>
    <row r="185" spans="1:7" x14ac:dyDescent="0.25">
      <c r="A185" s="1810"/>
      <c r="F185" s="1750"/>
      <c r="G185" s="1750"/>
    </row>
    <row r="186" spans="1:7" x14ac:dyDescent="0.25">
      <c r="A186" s="1810"/>
      <c r="F186" s="1750"/>
      <c r="G186" s="1750"/>
    </row>
    <row r="187" spans="1:7" x14ac:dyDescent="0.25">
      <c r="A187" s="1810"/>
      <c r="F187" s="1750"/>
      <c r="G187" s="1750"/>
    </row>
    <row r="188" spans="1:7" x14ac:dyDescent="0.25">
      <c r="A188" s="1810"/>
      <c r="F188" s="1750"/>
      <c r="G188" s="1750"/>
    </row>
    <row r="189" spans="1:7" x14ac:dyDescent="0.25">
      <c r="A189" s="1810"/>
      <c r="F189" s="1750"/>
      <c r="G189" s="1750"/>
    </row>
    <row r="190" spans="1:7" x14ac:dyDescent="0.25">
      <c r="A190" s="1810"/>
      <c r="F190" s="1750"/>
      <c r="G190" s="1750"/>
    </row>
    <row r="191" spans="1:7" x14ac:dyDescent="0.25">
      <c r="A191" s="1810"/>
      <c r="F191" s="1750"/>
      <c r="G191" s="1750"/>
    </row>
    <row r="192" spans="1:7" x14ac:dyDescent="0.25">
      <c r="A192" s="1810"/>
      <c r="F192" s="1750"/>
      <c r="G192" s="1750"/>
    </row>
    <row r="193" spans="1:7" x14ac:dyDescent="0.25">
      <c r="A193" s="1810"/>
      <c r="F193" s="1750"/>
      <c r="G193" s="1750"/>
    </row>
    <row r="194" spans="1:7" x14ac:dyDescent="0.25">
      <c r="A194" s="1810"/>
      <c r="F194" s="1750"/>
      <c r="G194" s="1750"/>
    </row>
    <row r="195" spans="1:7" x14ac:dyDescent="0.25">
      <c r="A195" s="1810"/>
      <c r="F195" s="1750"/>
      <c r="G195" s="1750"/>
    </row>
    <row r="196" spans="1:7" x14ac:dyDescent="0.25">
      <c r="A196" s="1810"/>
      <c r="F196" s="1750"/>
      <c r="G196" s="1750"/>
    </row>
    <row r="197" spans="1:7" x14ac:dyDescent="0.25">
      <c r="A197" s="1810"/>
      <c r="F197" s="1750"/>
      <c r="G197" s="1750"/>
    </row>
    <row r="198" spans="1:7" x14ac:dyDescent="0.25">
      <c r="A198" s="1810"/>
      <c r="F198" s="1750"/>
      <c r="G198" s="1750"/>
    </row>
    <row r="199" spans="1:7" x14ac:dyDescent="0.25">
      <c r="A199" s="1810"/>
      <c r="F199" s="1750"/>
      <c r="G199" s="1750"/>
    </row>
    <row r="200" spans="1:7" x14ac:dyDescent="0.25">
      <c r="A200" s="1810"/>
      <c r="F200" s="1750"/>
      <c r="G200" s="1750"/>
    </row>
    <row r="201" spans="1:7" x14ac:dyDescent="0.25">
      <c r="A201" s="1810"/>
      <c r="F201" s="1750"/>
      <c r="G201" s="1750"/>
    </row>
    <row r="202" spans="1:7" x14ac:dyDescent="0.25">
      <c r="A202" s="1810"/>
      <c r="F202" s="1750"/>
      <c r="G202" s="1750"/>
    </row>
    <row r="203" spans="1:7" x14ac:dyDescent="0.25">
      <c r="A203" s="1810"/>
      <c r="F203" s="1750"/>
      <c r="G203" s="1750"/>
    </row>
    <row r="204" spans="1:7" x14ac:dyDescent="0.25">
      <c r="A204" s="1810"/>
      <c r="F204" s="1750"/>
      <c r="G204" s="1750"/>
    </row>
    <row r="205" spans="1:7" x14ac:dyDescent="0.25">
      <c r="A205" s="1810"/>
      <c r="F205" s="1750"/>
      <c r="G205" s="1750"/>
    </row>
    <row r="206" spans="1:7" x14ac:dyDescent="0.25">
      <c r="A206" s="1810"/>
      <c r="F206" s="1750"/>
      <c r="G206" s="1750"/>
    </row>
    <row r="207" spans="1:7" x14ac:dyDescent="0.25">
      <c r="A207" s="1810"/>
      <c r="F207" s="1750"/>
      <c r="G207" s="1750"/>
    </row>
    <row r="208" spans="1:7" x14ac:dyDescent="0.25">
      <c r="A208" s="1810"/>
      <c r="F208" s="1750"/>
      <c r="G208" s="1750"/>
    </row>
    <row r="209" spans="1:7" x14ac:dyDescent="0.25">
      <c r="A209" s="1810"/>
      <c r="F209" s="1750"/>
      <c r="G209" s="1750"/>
    </row>
    <row r="210" spans="1:7" x14ac:dyDescent="0.25">
      <c r="A210" s="1810"/>
      <c r="F210" s="1750"/>
      <c r="G210" s="1750"/>
    </row>
    <row r="211" spans="1:7" x14ac:dyDescent="0.25">
      <c r="A211" s="1810"/>
      <c r="F211" s="1750"/>
      <c r="G211" s="1750"/>
    </row>
    <row r="212" spans="1:7" x14ac:dyDescent="0.25">
      <c r="A212" s="1810"/>
      <c r="F212" s="1750"/>
      <c r="G212" s="1750"/>
    </row>
    <row r="213" spans="1:7" x14ac:dyDescent="0.25">
      <c r="A213" s="1810"/>
      <c r="F213" s="1750"/>
      <c r="G213" s="1750"/>
    </row>
    <row r="214" spans="1:7" x14ac:dyDescent="0.25">
      <c r="A214" s="1810"/>
      <c r="F214" s="1750"/>
      <c r="G214" s="1750"/>
    </row>
    <row r="215" spans="1:7" x14ac:dyDescent="0.25">
      <c r="A215" s="1810"/>
      <c r="F215" s="1750"/>
      <c r="G215" s="1750"/>
    </row>
    <row r="216" spans="1:7" x14ac:dyDescent="0.25">
      <c r="A216" s="1810"/>
      <c r="F216" s="1750"/>
      <c r="G216" s="1750"/>
    </row>
    <row r="217" spans="1:7" x14ac:dyDescent="0.25">
      <c r="A217" s="1810"/>
      <c r="F217" s="1750"/>
      <c r="G217" s="1750"/>
    </row>
    <row r="218" spans="1:7" x14ac:dyDescent="0.25">
      <c r="A218" s="1810"/>
    </row>
    <row r="219" spans="1:7" x14ac:dyDescent="0.25">
      <c r="A219" s="1810"/>
    </row>
    <row r="220" spans="1:7" x14ac:dyDescent="0.25">
      <c r="A220" s="1810"/>
    </row>
    <row r="221" spans="1:7" x14ac:dyDescent="0.25">
      <c r="A221" s="1810"/>
    </row>
    <row r="222" spans="1:7" x14ac:dyDescent="0.25">
      <c r="A222" s="1810"/>
    </row>
    <row r="223" spans="1:7" x14ac:dyDescent="0.25">
      <c r="A223" s="1810"/>
    </row>
    <row r="224" spans="1:7" x14ac:dyDescent="0.25">
      <c r="A224" s="1810"/>
    </row>
    <row r="225" spans="1:13" s="1811" customFormat="1" x14ac:dyDescent="0.25">
      <c r="A225" s="1810"/>
      <c r="C225" s="1812"/>
      <c r="D225" s="1813"/>
      <c r="E225" s="1814"/>
      <c r="F225" s="1751"/>
      <c r="G225" s="1751"/>
      <c r="H225" s="456"/>
      <c r="I225" s="456"/>
      <c r="J225" s="456"/>
      <c r="K225" s="456"/>
      <c r="L225" s="456"/>
      <c r="M225" s="456"/>
    </row>
    <row r="226" spans="1:13" s="1811" customFormat="1" x14ac:dyDescent="0.25">
      <c r="A226" s="1810"/>
      <c r="C226" s="1812"/>
      <c r="D226" s="1813"/>
      <c r="E226" s="1814"/>
      <c r="F226" s="1751"/>
      <c r="G226" s="1751"/>
      <c r="H226" s="456"/>
      <c r="I226" s="456"/>
      <c r="J226" s="456"/>
      <c r="K226" s="456"/>
      <c r="L226" s="456"/>
      <c r="M226" s="456"/>
    </row>
    <row r="227" spans="1:13" s="1811" customFormat="1" x14ac:dyDescent="0.25">
      <c r="A227" s="1810"/>
      <c r="C227" s="1812"/>
      <c r="D227" s="1813"/>
      <c r="E227" s="1814"/>
      <c r="F227" s="1751"/>
      <c r="G227" s="1751"/>
      <c r="H227" s="456"/>
      <c r="I227" s="456"/>
      <c r="J227" s="456"/>
      <c r="K227" s="456"/>
      <c r="L227" s="456"/>
      <c r="M227" s="456"/>
    </row>
    <row r="228" spans="1:13" s="1811" customFormat="1" x14ac:dyDescent="0.25">
      <c r="A228" s="1810"/>
      <c r="C228" s="1812"/>
      <c r="D228" s="1813"/>
      <c r="E228" s="1814"/>
      <c r="F228" s="1751"/>
      <c r="G228" s="1751"/>
      <c r="H228" s="456"/>
      <c r="I228" s="456"/>
      <c r="J228" s="456"/>
      <c r="K228" s="456"/>
      <c r="L228" s="456"/>
      <c r="M228" s="456"/>
    </row>
    <row r="229" spans="1:13" s="1811" customFormat="1" x14ac:dyDescent="0.25">
      <c r="A229" s="1810"/>
      <c r="C229" s="1812"/>
      <c r="D229" s="1813"/>
      <c r="E229" s="1814"/>
      <c r="F229" s="1751"/>
      <c r="G229" s="1751"/>
      <c r="H229" s="456"/>
      <c r="I229" s="456"/>
      <c r="J229" s="456"/>
      <c r="K229" s="456"/>
      <c r="L229" s="456"/>
      <c r="M229" s="456"/>
    </row>
    <row r="230" spans="1:13" s="1811" customFormat="1" x14ac:dyDescent="0.25">
      <c r="A230" s="1810"/>
      <c r="C230" s="1812"/>
      <c r="D230" s="1813"/>
      <c r="E230" s="1814"/>
      <c r="F230" s="1751"/>
      <c r="G230" s="1751"/>
      <c r="H230" s="456"/>
      <c r="I230" s="456"/>
      <c r="J230" s="456"/>
      <c r="K230" s="456"/>
      <c r="L230" s="456"/>
      <c r="M230" s="456"/>
    </row>
    <row r="231" spans="1:13" s="1811" customFormat="1" x14ac:dyDescent="0.25">
      <c r="A231" s="1810"/>
      <c r="C231" s="1812"/>
      <c r="D231" s="1813"/>
      <c r="E231" s="1814"/>
      <c r="F231" s="1751"/>
      <c r="G231" s="1751"/>
      <c r="H231" s="456"/>
      <c r="I231" s="456"/>
      <c r="J231" s="456"/>
      <c r="K231" s="456"/>
      <c r="L231" s="456"/>
      <c r="M231" s="456"/>
    </row>
    <row r="232" spans="1:13" s="1811" customFormat="1" x14ac:dyDescent="0.25">
      <c r="A232" s="1810"/>
      <c r="C232" s="1812"/>
      <c r="D232" s="1813"/>
      <c r="E232" s="1814"/>
      <c r="F232" s="1751"/>
      <c r="G232" s="1751"/>
      <c r="H232" s="456"/>
      <c r="I232" s="456"/>
      <c r="J232" s="456"/>
      <c r="K232" s="456"/>
      <c r="L232" s="456"/>
      <c r="M232" s="456"/>
    </row>
    <row r="233" spans="1:13" s="1811" customFormat="1" x14ac:dyDescent="0.25">
      <c r="A233" s="1810"/>
      <c r="C233" s="1812"/>
      <c r="D233" s="1813"/>
      <c r="E233" s="1814"/>
      <c r="F233" s="1751"/>
      <c r="G233" s="1751"/>
      <c r="H233" s="456"/>
      <c r="I233" s="456"/>
      <c r="J233" s="456"/>
      <c r="K233" s="456"/>
      <c r="L233" s="456"/>
      <c r="M233" s="456"/>
    </row>
    <row r="234" spans="1:13" s="1811" customFormat="1" x14ac:dyDescent="0.25">
      <c r="A234" s="1810"/>
      <c r="C234" s="1812"/>
      <c r="D234" s="1813"/>
      <c r="E234" s="1814"/>
      <c r="F234" s="1751"/>
      <c r="G234" s="1751"/>
      <c r="H234" s="456"/>
      <c r="I234" s="456"/>
      <c r="J234" s="456"/>
      <c r="K234" s="456"/>
      <c r="L234" s="456"/>
      <c r="M234" s="456"/>
    </row>
    <row r="235" spans="1:13" s="1811" customFormat="1" x14ac:dyDescent="0.25">
      <c r="A235" s="1810"/>
      <c r="C235" s="1812"/>
      <c r="D235" s="1813"/>
      <c r="E235" s="1814"/>
      <c r="F235" s="1751"/>
      <c r="G235" s="1751"/>
      <c r="H235" s="456"/>
      <c r="I235" s="456"/>
      <c r="J235" s="456"/>
      <c r="K235" s="456"/>
      <c r="L235" s="456"/>
      <c r="M235" s="456"/>
    </row>
    <row r="236" spans="1:13" s="1811" customFormat="1" x14ac:dyDescent="0.25">
      <c r="A236" s="1810"/>
      <c r="C236" s="1812"/>
      <c r="D236" s="1813"/>
      <c r="E236" s="1814"/>
      <c r="F236" s="1751"/>
      <c r="G236" s="1751"/>
      <c r="H236" s="456"/>
      <c r="I236" s="456"/>
      <c r="J236" s="456"/>
      <c r="K236" s="456"/>
      <c r="L236" s="456"/>
      <c r="M236" s="456"/>
    </row>
    <row r="237" spans="1:13" s="1811" customFormat="1" x14ac:dyDescent="0.25">
      <c r="A237" s="1810"/>
      <c r="C237" s="1812"/>
      <c r="D237" s="1813"/>
      <c r="E237" s="1814"/>
      <c r="F237" s="1751"/>
      <c r="G237" s="1751"/>
      <c r="H237" s="456"/>
      <c r="I237" s="456"/>
      <c r="J237" s="456"/>
      <c r="K237" s="456"/>
      <c r="L237" s="456"/>
      <c r="M237" s="456"/>
    </row>
    <row r="238" spans="1:13" s="1811" customFormat="1" x14ac:dyDescent="0.25">
      <c r="A238" s="1810"/>
      <c r="C238" s="1812"/>
      <c r="D238" s="1813"/>
      <c r="E238" s="1814"/>
      <c r="F238" s="1751"/>
      <c r="G238" s="1751"/>
      <c r="H238" s="456"/>
      <c r="I238" s="456"/>
      <c r="J238" s="456"/>
      <c r="K238" s="456"/>
      <c r="L238" s="456"/>
      <c r="M238" s="456"/>
    </row>
    <row r="239" spans="1:13" s="1811" customFormat="1" x14ac:dyDescent="0.25">
      <c r="A239" s="1810"/>
      <c r="C239" s="1812"/>
      <c r="D239" s="1813"/>
      <c r="E239" s="1814"/>
      <c r="F239" s="1751"/>
      <c r="G239" s="1751"/>
      <c r="H239" s="456"/>
      <c r="I239" s="456"/>
      <c r="J239" s="456"/>
      <c r="K239" s="456"/>
      <c r="L239" s="456"/>
      <c r="M239" s="456"/>
    </row>
    <row r="240" spans="1:13" s="1811" customFormat="1" x14ac:dyDescent="0.25">
      <c r="A240" s="1810"/>
      <c r="C240" s="1812"/>
      <c r="D240" s="1813"/>
      <c r="E240" s="1814"/>
      <c r="F240" s="1751"/>
      <c r="G240" s="1751"/>
      <c r="H240" s="456"/>
      <c r="I240" s="456"/>
      <c r="J240" s="456"/>
      <c r="K240" s="456"/>
      <c r="L240" s="456"/>
      <c r="M240" s="456"/>
    </row>
    <row r="241" spans="1:13" s="1811" customFormat="1" x14ac:dyDescent="0.25">
      <c r="A241" s="1810"/>
      <c r="C241" s="1812"/>
      <c r="D241" s="1813"/>
      <c r="E241" s="1814"/>
      <c r="F241" s="1751"/>
      <c r="G241" s="1751"/>
      <c r="H241" s="456"/>
      <c r="I241" s="456"/>
      <c r="J241" s="456"/>
      <c r="K241" s="456"/>
      <c r="L241" s="456"/>
      <c r="M241" s="456"/>
    </row>
    <row r="242" spans="1:13" s="1811" customFormat="1" x14ac:dyDescent="0.25">
      <c r="A242" s="1810"/>
      <c r="C242" s="1812"/>
      <c r="D242" s="1813"/>
      <c r="E242" s="1814"/>
      <c r="F242" s="1751"/>
      <c r="G242" s="1751"/>
      <c r="H242" s="456"/>
      <c r="I242" s="456"/>
      <c r="J242" s="456"/>
      <c r="K242" s="456"/>
      <c r="L242" s="456"/>
      <c r="M242" s="456"/>
    </row>
    <row r="243" spans="1:13" s="1811" customFormat="1" x14ac:dyDescent="0.25">
      <c r="A243" s="1810"/>
      <c r="C243" s="1812"/>
      <c r="D243" s="1813"/>
      <c r="E243" s="1814"/>
      <c r="F243" s="1751"/>
      <c r="G243" s="1751"/>
      <c r="H243" s="456"/>
      <c r="I243" s="456"/>
      <c r="J243" s="456"/>
      <c r="K243" s="456"/>
      <c r="L243" s="456"/>
      <c r="M243" s="456"/>
    </row>
    <row r="244" spans="1:13" s="1811" customFormat="1" x14ac:dyDescent="0.25">
      <c r="A244" s="1810"/>
      <c r="C244" s="1812"/>
      <c r="D244" s="1813"/>
      <c r="E244" s="1814"/>
      <c r="F244" s="1751"/>
      <c r="G244" s="1751"/>
      <c r="H244" s="456"/>
      <c r="I244" s="456"/>
      <c r="J244" s="456"/>
      <c r="K244" s="456"/>
      <c r="L244" s="456"/>
      <c r="M244" s="456"/>
    </row>
    <row r="245" spans="1:13" s="1811" customFormat="1" x14ac:dyDescent="0.25">
      <c r="A245" s="1810"/>
      <c r="C245" s="1812"/>
      <c r="D245" s="1813"/>
      <c r="E245" s="1814"/>
      <c r="F245" s="1751"/>
      <c r="G245" s="1751"/>
      <c r="H245" s="456"/>
      <c r="I245" s="456"/>
      <c r="J245" s="456"/>
      <c r="K245" s="456"/>
      <c r="L245" s="456"/>
      <c r="M245" s="456"/>
    </row>
    <row r="246" spans="1:13" s="1811" customFormat="1" x14ac:dyDescent="0.25">
      <c r="A246" s="1810"/>
      <c r="C246" s="1812"/>
      <c r="D246" s="1813"/>
      <c r="E246" s="1814"/>
      <c r="F246" s="1751"/>
      <c r="G246" s="1751"/>
      <c r="H246" s="456"/>
      <c r="I246" s="456"/>
      <c r="J246" s="456"/>
      <c r="K246" s="456"/>
      <c r="L246" s="456"/>
      <c r="M246" s="456"/>
    </row>
    <row r="247" spans="1:13" s="1811" customFormat="1" x14ac:dyDescent="0.25">
      <c r="A247" s="1810"/>
      <c r="C247" s="1812"/>
      <c r="D247" s="1813"/>
      <c r="E247" s="1814"/>
      <c r="F247" s="1751"/>
      <c r="G247" s="1751"/>
      <c r="H247" s="456"/>
      <c r="I247" s="456"/>
      <c r="J247" s="456"/>
      <c r="K247" s="456"/>
      <c r="L247" s="456"/>
      <c r="M247" s="456"/>
    </row>
    <row r="248" spans="1:13" s="1811" customFormat="1" x14ac:dyDescent="0.25">
      <c r="A248" s="1810"/>
      <c r="C248" s="1812"/>
      <c r="D248" s="1813"/>
      <c r="E248" s="1814"/>
      <c r="F248" s="1751"/>
      <c r="G248" s="1751"/>
      <c r="H248" s="456"/>
      <c r="I248" s="456"/>
      <c r="J248" s="456"/>
      <c r="K248" s="456"/>
      <c r="L248" s="456"/>
      <c r="M248" s="456"/>
    </row>
    <row r="249" spans="1:13" s="1811" customFormat="1" x14ac:dyDescent="0.25">
      <c r="A249" s="1810"/>
      <c r="C249" s="1812"/>
      <c r="D249" s="1813"/>
      <c r="E249" s="1814"/>
      <c r="F249" s="1751"/>
      <c r="G249" s="1751"/>
      <c r="H249" s="456"/>
      <c r="I249" s="456"/>
      <c r="J249" s="456"/>
      <c r="K249" s="456"/>
      <c r="L249" s="456"/>
      <c r="M249" s="456"/>
    </row>
    <row r="250" spans="1:13" s="1811" customFormat="1" x14ac:dyDescent="0.25">
      <c r="A250" s="1810"/>
      <c r="C250" s="1812"/>
      <c r="D250" s="1813"/>
      <c r="E250" s="1814"/>
      <c r="F250" s="1751"/>
      <c r="G250" s="1751"/>
      <c r="H250" s="456"/>
      <c r="I250" s="456"/>
      <c r="J250" s="456"/>
      <c r="K250" s="456"/>
      <c r="L250" s="456"/>
      <c r="M250" s="456"/>
    </row>
    <row r="251" spans="1:13" s="1811" customFormat="1" x14ac:dyDescent="0.25">
      <c r="A251" s="1810"/>
      <c r="C251" s="1812"/>
      <c r="D251" s="1813"/>
      <c r="E251" s="1814"/>
      <c r="F251" s="1751"/>
      <c r="G251" s="1751"/>
      <c r="H251" s="456"/>
      <c r="I251" s="456"/>
      <c r="J251" s="456"/>
      <c r="K251" s="456"/>
      <c r="L251" s="456"/>
      <c r="M251" s="456"/>
    </row>
    <row r="252" spans="1:13" s="1811" customFormat="1" x14ac:dyDescent="0.25">
      <c r="A252" s="1810"/>
      <c r="C252" s="1812"/>
      <c r="D252" s="1813"/>
      <c r="E252" s="1814"/>
      <c r="F252" s="1751"/>
      <c r="G252" s="1751"/>
      <c r="H252" s="456"/>
      <c r="I252" s="456"/>
      <c r="J252" s="456"/>
      <c r="K252" s="456"/>
      <c r="L252" s="456"/>
      <c r="M252" s="456"/>
    </row>
    <row r="253" spans="1:13" s="1811" customFormat="1" x14ac:dyDescent="0.25">
      <c r="A253" s="1810"/>
      <c r="C253" s="1812"/>
      <c r="D253" s="1813"/>
      <c r="E253" s="1814"/>
      <c r="F253" s="1751"/>
      <c r="G253" s="1751"/>
      <c r="H253" s="456"/>
      <c r="I253" s="456"/>
      <c r="J253" s="456"/>
      <c r="K253" s="456"/>
      <c r="L253" s="456"/>
      <c r="M253" s="456"/>
    </row>
    <row r="254" spans="1:13" s="1811" customFormat="1" x14ac:dyDescent="0.25">
      <c r="A254" s="1810"/>
      <c r="C254" s="1812"/>
      <c r="D254" s="1813"/>
      <c r="E254" s="1814"/>
      <c r="F254" s="1751"/>
      <c r="G254" s="1751"/>
      <c r="H254" s="456"/>
      <c r="I254" s="456"/>
      <c r="J254" s="456"/>
      <c r="K254" s="456"/>
      <c r="L254" s="456"/>
      <c r="M254" s="456"/>
    </row>
    <row r="255" spans="1:13" s="1811" customFormat="1" x14ac:dyDescent="0.25">
      <c r="A255" s="1810"/>
      <c r="C255" s="1812"/>
      <c r="D255" s="1813"/>
      <c r="E255" s="1814"/>
      <c r="F255" s="1751"/>
      <c r="G255" s="1751"/>
      <c r="H255" s="456"/>
      <c r="I255" s="456"/>
      <c r="J255" s="456"/>
      <c r="K255" s="456"/>
      <c r="L255" s="456"/>
      <c r="M255" s="456"/>
    </row>
    <row r="256" spans="1:13" s="1811" customFormat="1" x14ac:dyDescent="0.25">
      <c r="A256" s="1810"/>
      <c r="C256" s="1812"/>
      <c r="D256" s="1813"/>
      <c r="E256" s="1814"/>
      <c r="F256" s="1751"/>
      <c r="G256" s="1751"/>
      <c r="H256" s="456"/>
      <c r="I256" s="456"/>
      <c r="J256" s="456"/>
      <c r="K256" s="456"/>
      <c r="L256" s="456"/>
      <c r="M256" s="456"/>
    </row>
    <row r="257" spans="1:13" s="1811" customFormat="1" x14ac:dyDescent="0.25">
      <c r="A257" s="1810"/>
      <c r="C257" s="1812"/>
      <c r="D257" s="1813"/>
      <c r="E257" s="1814"/>
      <c r="F257" s="1751"/>
      <c r="G257" s="1751"/>
      <c r="H257" s="456"/>
      <c r="I257" s="456"/>
      <c r="J257" s="456"/>
      <c r="K257" s="456"/>
      <c r="L257" s="456"/>
      <c r="M257" s="456"/>
    </row>
    <row r="258" spans="1:13" s="1811" customFormat="1" x14ac:dyDescent="0.25">
      <c r="A258" s="1810"/>
      <c r="C258" s="1812"/>
      <c r="D258" s="1813"/>
      <c r="E258" s="1814"/>
      <c r="F258" s="1751"/>
      <c r="G258" s="1751"/>
      <c r="H258" s="456"/>
      <c r="I258" s="456"/>
      <c r="J258" s="456"/>
      <c r="K258" s="456"/>
      <c r="L258" s="456"/>
      <c r="M258" s="456"/>
    </row>
    <row r="259" spans="1:13" s="1811" customFormat="1" x14ac:dyDescent="0.25">
      <c r="A259" s="1810"/>
      <c r="C259" s="1812"/>
      <c r="D259" s="1813"/>
      <c r="E259" s="1814"/>
      <c r="F259" s="1751"/>
      <c r="G259" s="1751"/>
      <c r="H259" s="456"/>
      <c r="I259" s="456"/>
      <c r="J259" s="456"/>
      <c r="K259" s="456"/>
      <c r="L259" s="456"/>
      <c r="M259" s="456"/>
    </row>
    <row r="260" spans="1:13" s="1811" customFormat="1" x14ac:dyDescent="0.25">
      <c r="A260" s="1810"/>
      <c r="C260" s="1812"/>
      <c r="D260" s="1813"/>
      <c r="E260" s="1814"/>
      <c r="F260" s="1751"/>
      <c r="G260" s="1751"/>
      <c r="H260" s="456"/>
      <c r="I260" s="456"/>
      <c r="J260" s="456"/>
      <c r="K260" s="456"/>
      <c r="L260" s="456"/>
      <c r="M260" s="456"/>
    </row>
    <row r="261" spans="1:13" s="1811" customFormat="1" x14ac:dyDescent="0.25">
      <c r="A261" s="1810"/>
      <c r="C261" s="1812"/>
      <c r="D261" s="1813"/>
      <c r="E261" s="1814"/>
      <c r="F261" s="1751"/>
      <c r="G261" s="1751"/>
      <c r="H261" s="456"/>
      <c r="I261" s="456"/>
      <c r="J261" s="456"/>
      <c r="K261" s="456"/>
      <c r="L261" s="456"/>
      <c r="M261" s="456"/>
    </row>
    <row r="262" spans="1:13" s="1811" customFormat="1" x14ac:dyDescent="0.25">
      <c r="A262" s="1810"/>
      <c r="C262" s="1812"/>
      <c r="D262" s="1813"/>
      <c r="E262" s="1814"/>
      <c r="F262" s="1751"/>
      <c r="G262" s="1751"/>
      <c r="H262" s="456"/>
      <c r="I262" s="456"/>
      <c r="J262" s="456"/>
      <c r="K262" s="456"/>
      <c r="L262" s="456"/>
      <c r="M262" s="456"/>
    </row>
    <row r="263" spans="1:13" s="1811" customFormat="1" x14ac:dyDescent="0.25">
      <c r="A263" s="1810"/>
      <c r="C263" s="1812"/>
      <c r="D263" s="1813"/>
      <c r="E263" s="1814"/>
      <c r="F263" s="1751"/>
      <c r="G263" s="1751"/>
      <c r="H263" s="456"/>
      <c r="I263" s="456"/>
      <c r="J263" s="456"/>
      <c r="K263" s="456"/>
      <c r="L263" s="456"/>
      <c r="M263" s="456"/>
    </row>
    <row r="264" spans="1:13" s="1811" customFormat="1" x14ac:dyDescent="0.25">
      <c r="A264" s="1810"/>
      <c r="C264" s="1812"/>
      <c r="D264" s="1813"/>
      <c r="E264" s="1814"/>
      <c r="F264" s="1751"/>
      <c r="G264" s="1751"/>
      <c r="H264" s="456"/>
      <c r="I264" s="456"/>
      <c r="J264" s="456"/>
      <c r="K264" s="456"/>
      <c r="L264" s="456"/>
      <c r="M264" s="456"/>
    </row>
    <row r="265" spans="1:13" s="1811" customFormat="1" x14ac:dyDescent="0.25">
      <c r="A265" s="1810"/>
      <c r="C265" s="1812"/>
      <c r="D265" s="1813"/>
      <c r="E265" s="1814"/>
      <c r="F265" s="1751"/>
      <c r="G265" s="1751"/>
      <c r="H265" s="456"/>
      <c r="I265" s="456"/>
      <c r="J265" s="456"/>
      <c r="K265" s="456"/>
      <c r="L265" s="456"/>
      <c r="M265" s="456"/>
    </row>
    <row r="266" spans="1:13" s="1811" customFormat="1" x14ac:dyDescent="0.25">
      <c r="A266" s="1810"/>
      <c r="C266" s="1812"/>
      <c r="D266" s="1813"/>
      <c r="E266" s="1814"/>
      <c r="F266" s="1751"/>
      <c r="G266" s="1751"/>
      <c r="H266" s="456"/>
      <c r="I266" s="456"/>
      <c r="J266" s="456"/>
      <c r="K266" s="456"/>
      <c r="L266" s="456"/>
      <c r="M266" s="456"/>
    </row>
    <row r="267" spans="1:13" s="1811" customFormat="1" x14ac:dyDescent="0.25">
      <c r="A267" s="1810"/>
      <c r="C267" s="1812"/>
      <c r="D267" s="1813"/>
      <c r="E267" s="1814"/>
      <c r="F267" s="1751"/>
      <c r="G267" s="1751"/>
      <c r="H267" s="456"/>
      <c r="I267" s="456"/>
      <c r="J267" s="456"/>
      <c r="K267" s="456"/>
      <c r="L267" s="456"/>
      <c r="M267" s="456"/>
    </row>
    <row r="268" spans="1:13" s="1811" customFormat="1" x14ac:dyDescent="0.25">
      <c r="A268" s="1810"/>
      <c r="C268" s="1812"/>
      <c r="D268" s="1813"/>
      <c r="E268" s="1814"/>
      <c r="F268" s="1751"/>
      <c r="G268" s="1751"/>
      <c r="H268" s="456"/>
      <c r="I268" s="456"/>
      <c r="J268" s="456"/>
      <c r="K268" s="456"/>
      <c r="L268" s="456"/>
      <c r="M268" s="456"/>
    </row>
    <row r="269" spans="1:13" s="1811" customFormat="1" x14ac:dyDescent="0.25">
      <c r="A269" s="1810"/>
      <c r="C269" s="1812"/>
      <c r="D269" s="1813"/>
      <c r="E269" s="1814"/>
      <c r="F269" s="1751"/>
      <c r="G269" s="1751"/>
      <c r="H269" s="456"/>
      <c r="I269" s="456"/>
      <c r="J269" s="456"/>
      <c r="K269" s="456"/>
      <c r="L269" s="456"/>
      <c r="M269" s="456"/>
    </row>
    <row r="270" spans="1:13" s="1811" customFormat="1" x14ac:dyDescent="0.25">
      <c r="A270" s="1810"/>
      <c r="C270" s="1812"/>
      <c r="D270" s="1813"/>
      <c r="E270" s="1814"/>
      <c r="F270" s="1751"/>
      <c r="G270" s="1751"/>
      <c r="H270" s="456"/>
      <c r="I270" s="456"/>
      <c r="J270" s="456"/>
      <c r="K270" s="456"/>
      <c r="L270" s="456"/>
      <c r="M270" s="456"/>
    </row>
    <row r="271" spans="1:13" s="1811" customFormat="1" x14ac:dyDescent="0.25">
      <c r="A271" s="1810"/>
      <c r="C271" s="1812"/>
      <c r="D271" s="1813"/>
      <c r="E271" s="1814"/>
      <c r="F271" s="1751"/>
      <c r="G271" s="1751"/>
      <c r="H271" s="456"/>
      <c r="I271" s="456"/>
      <c r="J271" s="456"/>
      <c r="K271" s="456"/>
      <c r="L271" s="456"/>
      <c r="M271" s="456"/>
    </row>
    <row r="272" spans="1:13" s="1811" customFormat="1" x14ac:dyDescent="0.25">
      <c r="A272" s="1810"/>
      <c r="C272" s="1812"/>
      <c r="D272" s="1813"/>
      <c r="E272" s="1814"/>
      <c r="F272" s="1751"/>
      <c r="G272" s="1751"/>
      <c r="H272" s="456"/>
      <c r="I272" s="456"/>
      <c r="J272" s="456"/>
      <c r="K272" s="456"/>
      <c r="L272" s="456"/>
      <c r="M272" s="456"/>
    </row>
    <row r="273" spans="1:13" s="1811" customFormat="1" x14ac:dyDescent="0.25">
      <c r="A273" s="1810"/>
      <c r="C273" s="1812"/>
      <c r="D273" s="1813"/>
      <c r="E273" s="1814"/>
      <c r="F273" s="1751"/>
      <c r="G273" s="1751"/>
      <c r="H273" s="456"/>
      <c r="I273" s="456"/>
      <c r="J273" s="456"/>
      <c r="K273" s="456"/>
      <c r="L273" s="456"/>
      <c r="M273" s="456"/>
    </row>
    <row r="274" spans="1:13" s="1811" customFormat="1" x14ac:dyDescent="0.25">
      <c r="A274" s="1810"/>
      <c r="C274" s="1812"/>
      <c r="D274" s="1813"/>
      <c r="E274" s="1814"/>
      <c r="F274" s="1751"/>
      <c r="G274" s="1751"/>
      <c r="H274" s="456"/>
      <c r="I274" s="456"/>
      <c r="J274" s="456"/>
      <c r="K274" s="456"/>
      <c r="L274" s="456"/>
      <c r="M274" s="456"/>
    </row>
    <row r="275" spans="1:13" s="1811" customFormat="1" x14ac:dyDescent="0.25">
      <c r="A275" s="1810"/>
      <c r="C275" s="1812"/>
      <c r="D275" s="1813"/>
      <c r="E275" s="1814"/>
      <c r="F275" s="1751"/>
      <c r="G275" s="1751"/>
      <c r="H275" s="456"/>
      <c r="I275" s="456"/>
      <c r="J275" s="456"/>
      <c r="K275" s="456"/>
      <c r="L275" s="456"/>
      <c r="M275" s="456"/>
    </row>
    <row r="276" spans="1:13" s="1811" customFormat="1" x14ac:dyDescent="0.25">
      <c r="A276" s="1810"/>
      <c r="C276" s="1812"/>
      <c r="D276" s="1813"/>
      <c r="E276" s="1814"/>
      <c r="F276" s="1751"/>
      <c r="G276" s="1751"/>
      <c r="H276" s="456"/>
      <c r="I276" s="456"/>
      <c r="J276" s="456"/>
      <c r="K276" s="456"/>
      <c r="L276" s="456"/>
      <c r="M276" s="456"/>
    </row>
    <row r="277" spans="1:13" s="1811" customFormat="1" x14ac:dyDescent="0.25">
      <c r="A277" s="1810"/>
      <c r="C277" s="1812"/>
      <c r="D277" s="1813"/>
      <c r="E277" s="1814"/>
      <c r="F277" s="1751"/>
      <c r="G277" s="1751"/>
      <c r="H277" s="456"/>
      <c r="I277" s="456"/>
      <c r="J277" s="456"/>
      <c r="K277" s="456"/>
      <c r="L277" s="456"/>
      <c r="M277" s="456"/>
    </row>
    <row r="278" spans="1:13" s="1811" customFormat="1" x14ac:dyDescent="0.25">
      <c r="A278" s="1810"/>
      <c r="C278" s="1812"/>
      <c r="D278" s="1813"/>
      <c r="E278" s="1814"/>
      <c r="F278" s="1751"/>
      <c r="G278" s="1751"/>
      <c r="H278" s="456"/>
      <c r="I278" s="456"/>
      <c r="J278" s="456"/>
      <c r="K278" s="456"/>
      <c r="L278" s="456"/>
      <c r="M278" s="456"/>
    </row>
    <row r="279" spans="1:13" s="1811" customFormat="1" x14ac:dyDescent="0.25">
      <c r="A279" s="1810"/>
      <c r="C279" s="1812"/>
      <c r="D279" s="1813"/>
      <c r="E279" s="1814"/>
      <c r="F279" s="1751"/>
      <c r="G279" s="1751"/>
      <c r="H279" s="456"/>
      <c r="I279" s="456"/>
      <c r="J279" s="456"/>
      <c r="K279" s="456"/>
      <c r="L279" s="456"/>
      <c r="M279" s="456"/>
    </row>
    <row r="280" spans="1:13" s="1811" customFormat="1" x14ac:dyDescent="0.25">
      <c r="A280" s="1810"/>
      <c r="C280" s="1812"/>
      <c r="D280" s="1813"/>
      <c r="E280" s="1814"/>
      <c r="F280" s="1751"/>
      <c r="G280" s="1751"/>
      <c r="H280" s="456"/>
      <c r="I280" s="456"/>
      <c r="J280" s="456"/>
      <c r="K280" s="456"/>
      <c r="L280" s="456"/>
      <c r="M280" s="456"/>
    </row>
    <row r="281" spans="1:13" s="1811" customFormat="1" x14ac:dyDescent="0.25">
      <c r="A281" s="1810"/>
      <c r="C281" s="1812"/>
      <c r="D281" s="1813"/>
      <c r="E281" s="1814"/>
      <c r="F281" s="1751"/>
      <c r="G281" s="1751"/>
      <c r="H281" s="456"/>
      <c r="I281" s="456"/>
      <c r="J281" s="456"/>
      <c r="K281" s="456"/>
      <c r="L281" s="456"/>
      <c r="M281" s="456"/>
    </row>
    <row r="282" spans="1:13" s="1811" customFormat="1" x14ac:dyDescent="0.25">
      <c r="A282" s="1810"/>
      <c r="C282" s="1812"/>
      <c r="D282" s="1813"/>
      <c r="E282" s="1814"/>
      <c r="F282" s="1751"/>
      <c r="G282" s="1751"/>
      <c r="H282" s="456"/>
      <c r="I282" s="456"/>
      <c r="J282" s="456"/>
      <c r="K282" s="456"/>
      <c r="L282" s="456"/>
      <c r="M282" s="456"/>
    </row>
    <row r="283" spans="1:13" s="1811" customFormat="1" x14ac:dyDescent="0.25">
      <c r="A283" s="1810"/>
      <c r="C283" s="1812"/>
      <c r="D283" s="1813"/>
      <c r="E283" s="1814"/>
      <c r="F283" s="1751"/>
      <c r="G283" s="1751"/>
      <c r="H283" s="456"/>
      <c r="I283" s="456"/>
      <c r="J283" s="456"/>
      <c r="K283" s="456"/>
      <c r="L283" s="456"/>
      <c r="M283" s="456"/>
    </row>
    <row r="284" spans="1:13" s="1811" customFormat="1" x14ac:dyDescent="0.25">
      <c r="A284" s="1810"/>
      <c r="C284" s="1812"/>
      <c r="D284" s="1813"/>
      <c r="E284" s="1814"/>
      <c r="F284" s="1751"/>
      <c r="G284" s="1751"/>
      <c r="H284" s="456"/>
      <c r="I284" s="456"/>
      <c r="J284" s="456"/>
      <c r="K284" s="456"/>
      <c r="L284" s="456"/>
      <c r="M284" s="456"/>
    </row>
    <row r="285" spans="1:13" s="1811" customFormat="1" x14ac:dyDescent="0.25">
      <c r="A285" s="1810"/>
      <c r="C285" s="1812"/>
      <c r="D285" s="1813"/>
      <c r="E285" s="1814"/>
      <c r="F285" s="1751"/>
      <c r="G285" s="1751"/>
      <c r="H285" s="456"/>
      <c r="I285" s="456"/>
      <c r="J285" s="456"/>
      <c r="K285" s="456"/>
      <c r="L285" s="456"/>
      <c r="M285" s="456"/>
    </row>
    <row r="286" spans="1:13" s="1811" customFormat="1" x14ac:dyDescent="0.25">
      <c r="A286" s="1810"/>
      <c r="C286" s="1812"/>
      <c r="D286" s="1813"/>
      <c r="E286" s="1814"/>
      <c r="F286" s="1751"/>
      <c r="G286" s="1751"/>
      <c r="H286" s="456"/>
      <c r="I286" s="456"/>
      <c r="J286" s="456"/>
      <c r="K286" s="456"/>
      <c r="L286" s="456"/>
      <c r="M286" s="456"/>
    </row>
    <row r="287" spans="1:13" s="1811" customFormat="1" x14ac:dyDescent="0.25">
      <c r="A287" s="1810"/>
      <c r="C287" s="1812"/>
      <c r="D287" s="1813"/>
      <c r="E287" s="1814"/>
      <c r="F287" s="1751"/>
      <c r="G287" s="1751"/>
      <c r="H287" s="456"/>
      <c r="I287" s="456"/>
      <c r="J287" s="456"/>
      <c r="K287" s="456"/>
      <c r="L287" s="456"/>
      <c r="M287" s="456"/>
    </row>
    <row r="288" spans="1:13" s="1811" customFormat="1" x14ac:dyDescent="0.25">
      <c r="A288" s="1810"/>
      <c r="C288" s="1812"/>
      <c r="D288" s="1813"/>
      <c r="E288" s="1814"/>
      <c r="F288" s="1751"/>
      <c r="G288" s="1751"/>
      <c r="H288" s="456"/>
      <c r="I288" s="456"/>
      <c r="J288" s="456"/>
      <c r="K288" s="456"/>
      <c r="L288" s="456"/>
      <c r="M288" s="456"/>
    </row>
    <row r="289" spans="1:13" s="1811" customFormat="1" x14ac:dyDescent="0.25">
      <c r="A289" s="1810"/>
      <c r="C289" s="1812"/>
      <c r="D289" s="1813"/>
      <c r="E289" s="1814"/>
      <c r="F289" s="1751"/>
      <c r="G289" s="1751"/>
      <c r="H289" s="456"/>
      <c r="I289" s="456"/>
      <c r="J289" s="456"/>
      <c r="K289" s="456"/>
      <c r="L289" s="456"/>
      <c r="M289" s="456"/>
    </row>
    <row r="290" spans="1:13" s="1811" customFormat="1" x14ac:dyDescent="0.25">
      <c r="A290" s="1810"/>
      <c r="C290" s="1812"/>
      <c r="D290" s="1813"/>
      <c r="E290" s="1814"/>
      <c r="F290" s="1751"/>
      <c r="G290" s="1751"/>
      <c r="H290" s="456"/>
      <c r="I290" s="456"/>
      <c r="J290" s="456"/>
      <c r="K290" s="456"/>
      <c r="L290" s="456"/>
      <c r="M290" s="456"/>
    </row>
  </sheetData>
  <mergeCells count="21">
    <mergeCell ref="A66:F66"/>
    <mergeCell ref="J2:L2"/>
    <mergeCell ref="C3:F6"/>
    <mergeCell ref="J3:L3"/>
    <mergeCell ref="J6:L6"/>
    <mergeCell ref="A20:F20"/>
    <mergeCell ref="A33:F33"/>
    <mergeCell ref="A40:F40"/>
    <mergeCell ref="A50:F50"/>
    <mergeCell ref="A53:F53"/>
    <mergeCell ref="A60:F60"/>
    <mergeCell ref="A61:A62"/>
    <mergeCell ref="A128:F128"/>
    <mergeCell ref="A131:F131"/>
    <mergeCell ref="A149:F149"/>
    <mergeCell ref="A77:F77"/>
    <mergeCell ref="A97:F97"/>
    <mergeCell ref="A104:F104"/>
    <mergeCell ref="A111:F111"/>
    <mergeCell ref="A121:F121"/>
    <mergeCell ref="A123:A124"/>
  </mergeCells>
  <conditionalFormatting sqref="F148:G148">
    <cfRule type="expression" dxfId="4" priority="4" stopIfTrue="1">
      <formula>$M$2=0</formula>
    </cfRule>
  </conditionalFormatting>
  <conditionalFormatting sqref="G149">
    <cfRule type="expression" dxfId="3" priority="3" stopIfTrue="1">
      <formula>$M$2=0</formula>
    </cfRule>
  </conditionalFormatting>
  <conditionalFormatting sqref="F98">
    <cfRule type="expression" dxfId="2" priority="1" stopIfTrue="1">
      <formula>$L$4=0</formula>
    </cfRule>
  </conditionalFormatting>
  <conditionalFormatting sqref="F99:F103">
    <cfRule type="expression" dxfId="1" priority="2" stopIfTrue="1">
      <formula>$L$4=0</formula>
    </cfRule>
  </conditionalFormatting>
  <pageMargins left="0.70866141732283472" right="0.70866141732283472" top="0.74803149606299213" bottom="0.74803149606299213" header="0.31496062992125984" footer="0.31496062992125984"/>
  <pageSetup paperSize="9" scale="76" firstPageNumber="20" fitToHeight="0" orientation="portrait" r:id="rId1"/>
  <headerFooter>
    <oddFooter>&amp;C&amp;P of &amp;N&amp;R&amp;A</oddFooter>
  </headerFooter>
  <rowBreaks count="4" manualBreakCount="4">
    <brk id="45" max="6" man="1"/>
    <brk id="78" max="6" man="1"/>
    <brk id="113" max="6" man="1"/>
    <brk id="192"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79998168889431442"/>
    <pageSetUpPr fitToPage="1"/>
  </sheetPr>
  <dimension ref="A1:P62"/>
  <sheetViews>
    <sheetView view="pageBreakPreview" zoomScale="70" zoomScaleNormal="90" zoomScaleSheetLayoutView="70" workbookViewId="0">
      <selection activeCell="C6" sqref="C6"/>
    </sheetView>
  </sheetViews>
  <sheetFormatPr defaultRowHeight="12.5" x14ac:dyDescent="0.25"/>
  <cols>
    <col min="1" max="1" width="7.7265625" style="1248" customWidth="1"/>
    <col min="2" max="2" width="9.7265625" style="1180" customWidth="1"/>
    <col min="3" max="3" width="43.7265625" style="1180" customWidth="1"/>
    <col min="4" max="4" width="8.26953125" style="1180" customWidth="1"/>
    <col min="5" max="5" width="9.7265625" style="1183" customWidth="1"/>
    <col min="6" max="6" width="14.7265625" style="1180" customWidth="1"/>
    <col min="7" max="7" width="15.7265625" style="1180" customWidth="1"/>
    <col min="8" max="8" width="9.1796875" style="1179"/>
    <col min="9" max="252" width="9.1796875" style="1180"/>
    <col min="253" max="253" width="7.7265625" style="1180" customWidth="1"/>
    <col min="254" max="254" width="9.7265625" style="1180" customWidth="1"/>
    <col min="255" max="255" width="43.7265625" style="1180" customWidth="1"/>
    <col min="256" max="256" width="8.26953125" style="1180" customWidth="1"/>
    <col min="257" max="257" width="9.7265625" style="1180" customWidth="1"/>
    <col min="258" max="258" width="14.7265625" style="1180" customWidth="1"/>
    <col min="259" max="259" width="15.7265625" style="1180" customWidth="1"/>
    <col min="260" max="508" width="9.1796875" style="1180"/>
    <col min="509" max="509" width="7.7265625" style="1180" customWidth="1"/>
    <col min="510" max="510" width="9.7265625" style="1180" customWidth="1"/>
    <col min="511" max="511" width="43.7265625" style="1180" customWidth="1"/>
    <col min="512" max="512" width="8.26953125" style="1180" customWidth="1"/>
    <col min="513" max="513" width="9.7265625" style="1180" customWidth="1"/>
    <col min="514" max="514" width="14.7265625" style="1180" customWidth="1"/>
    <col min="515" max="515" width="15.7265625" style="1180" customWidth="1"/>
    <col min="516" max="764" width="9.1796875" style="1180"/>
    <col min="765" max="765" width="7.7265625" style="1180" customWidth="1"/>
    <col min="766" max="766" width="9.7265625" style="1180" customWidth="1"/>
    <col min="767" max="767" width="43.7265625" style="1180" customWidth="1"/>
    <col min="768" max="768" width="8.26953125" style="1180" customWidth="1"/>
    <col min="769" max="769" width="9.7265625" style="1180" customWidth="1"/>
    <col min="770" max="770" width="14.7265625" style="1180" customWidth="1"/>
    <col min="771" max="771" width="15.7265625" style="1180" customWidth="1"/>
    <col min="772" max="1020" width="9.1796875" style="1180"/>
    <col min="1021" max="1021" width="7.7265625" style="1180" customWidth="1"/>
    <col min="1022" max="1022" width="9.7265625" style="1180" customWidth="1"/>
    <col min="1023" max="1023" width="43.7265625" style="1180" customWidth="1"/>
    <col min="1024" max="1024" width="8.26953125" style="1180" customWidth="1"/>
    <col min="1025" max="1025" width="9.7265625" style="1180" customWidth="1"/>
    <col min="1026" max="1026" width="14.7265625" style="1180" customWidth="1"/>
    <col min="1027" max="1027" width="15.7265625" style="1180" customWidth="1"/>
    <col min="1028" max="1276" width="9.1796875" style="1180"/>
    <col min="1277" max="1277" width="7.7265625" style="1180" customWidth="1"/>
    <col min="1278" max="1278" width="9.7265625" style="1180" customWidth="1"/>
    <col min="1279" max="1279" width="43.7265625" style="1180" customWidth="1"/>
    <col min="1280" max="1280" width="8.26953125" style="1180" customWidth="1"/>
    <col min="1281" max="1281" width="9.7265625" style="1180" customWidth="1"/>
    <col min="1282" max="1282" width="14.7265625" style="1180" customWidth="1"/>
    <col min="1283" max="1283" width="15.7265625" style="1180" customWidth="1"/>
    <col min="1284" max="1532" width="9.1796875" style="1180"/>
    <col min="1533" max="1533" width="7.7265625" style="1180" customWidth="1"/>
    <col min="1534" max="1534" width="9.7265625" style="1180" customWidth="1"/>
    <col min="1535" max="1535" width="43.7265625" style="1180" customWidth="1"/>
    <col min="1536" max="1536" width="8.26953125" style="1180" customWidth="1"/>
    <col min="1537" max="1537" width="9.7265625" style="1180" customWidth="1"/>
    <col min="1538" max="1538" width="14.7265625" style="1180" customWidth="1"/>
    <col min="1539" max="1539" width="15.7265625" style="1180" customWidth="1"/>
    <col min="1540" max="1788" width="9.1796875" style="1180"/>
    <col min="1789" max="1789" width="7.7265625" style="1180" customWidth="1"/>
    <col min="1790" max="1790" width="9.7265625" style="1180" customWidth="1"/>
    <col min="1791" max="1791" width="43.7265625" style="1180" customWidth="1"/>
    <col min="1792" max="1792" width="8.26953125" style="1180" customWidth="1"/>
    <col min="1793" max="1793" width="9.7265625" style="1180" customWidth="1"/>
    <col min="1794" max="1794" width="14.7265625" style="1180" customWidth="1"/>
    <col min="1795" max="1795" width="15.7265625" style="1180" customWidth="1"/>
    <col min="1796" max="2044" width="9.1796875" style="1180"/>
    <col min="2045" max="2045" width="7.7265625" style="1180" customWidth="1"/>
    <col min="2046" max="2046" width="9.7265625" style="1180" customWidth="1"/>
    <col min="2047" max="2047" width="43.7265625" style="1180" customWidth="1"/>
    <col min="2048" max="2048" width="8.26953125" style="1180" customWidth="1"/>
    <col min="2049" max="2049" width="9.7265625" style="1180" customWidth="1"/>
    <col min="2050" max="2050" width="14.7265625" style="1180" customWidth="1"/>
    <col min="2051" max="2051" width="15.7265625" style="1180" customWidth="1"/>
    <col min="2052" max="2300" width="9.1796875" style="1180"/>
    <col min="2301" max="2301" width="7.7265625" style="1180" customWidth="1"/>
    <col min="2302" max="2302" width="9.7265625" style="1180" customWidth="1"/>
    <col min="2303" max="2303" width="43.7265625" style="1180" customWidth="1"/>
    <col min="2304" max="2304" width="8.26953125" style="1180" customWidth="1"/>
    <col min="2305" max="2305" width="9.7265625" style="1180" customWidth="1"/>
    <col min="2306" max="2306" width="14.7265625" style="1180" customWidth="1"/>
    <col min="2307" max="2307" width="15.7265625" style="1180" customWidth="1"/>
    <col min="2308" max="2556" width="9.1796875" style="1180"/>
    <col min="2557" max="2557" width="7.7265625" style="1180" customWidth="1"/>
    <col min="2558" max="2558" width="9.7265625" style="1180" customWidth="1"/>
    <col min="2559" max="2559" width="43.7265625" style="1180" customWidth="1"/>
    <col min="2560" max="2560" width="8.26953125" style="1180" customWidth="1"/>
    <col min="2561" max="2561" width="9.7265625" style="1180" customWidth="1"/>
    <col min="2562" max="2562" width="14.7265625" style="1180" customWidth="1"/>
    <col min="2563" max="2563" width="15.7265625" style="1180" customWidth="1"/>
    <col min="2564" max="2812" width="9.1796875" style="1180"/>
    <col min="2813" max="2813" width="7.7265625" style="1180" customWidth="1"/>
    <col min="2814" max="2814" width="9.7265625" style="1180" customWidth="1"/>
    <col min="2815" max="2815" width="43.7265625" style="1180" customWidth="1"/>
    <col min="2816" max="2816" width="8.26953125" style="1180" customWidth="1"/>
    <col min="2817" max="2817" width="9.7265625" style="1180" customWidth="1"/>
    <col min="2818" max="2818" width="14.7265625" style="1180" customWidth="1"/>
    <col min="2819" max="2819" width="15.7265625" style="1180" customWidth="1"/>
    <col min="2820" max="3068" width="9.1796875" style="1180"/>
    <col min="3069" max="3069" width="7.7265625" style="1180" customWidth="1"/>
    <col min="3070" max="3070" width="9.7265625" style="1180" customWidth="1"/>
    <col min="3071" max="3071" width="43.7265625" style="1180" customWidth="1"/>
    <col min="3072" max="3072" width="8.26953125" style="1180" customWidth="1"/>
    <col min="3073" max="3073" width="9.7265625" style="1180" customWidth="1"/>
    <col min="3074" max="3074" width="14.7265625" style="1180" customWidth="1"/>
    <col min="3075" max="3075" width="15.7265625" style="1180" customWidth="1"/>
    <col min="3076" max="3324" width="9.1796875" style="1180"/>
    <col min="3325" max="3325" width="7.7265625" style="1180" customWidth="1"/>
    <col min="3326" max="3326" width="9.7265625" style="1180" customWidth="1"/>
    <col min="3327" max="3327" width="43.7265625" style="1180" customWidth="1"/>
    <col min="3328" max="3328" width="8.26953125" style="1180" customWidth="1"/>
    <col min="3329" max="3329" width="9.7265625" style="1180" customWidth="1"/>
    <col min="3330" max="3330" width="14.7265625" style="1180" customWidth="1"/>
    <col min="3331" max="3331" width="15.7265625" style="1180" customWidth="1"/>
    <col min="3332" max="3580" width="9.1796875" style="1180"/>
    <col min="3581" max="3581" width="7.7265625" style="1180" customWidth="1"/>
    <col min="3582" max="3582" width="9.7265625" style="1180" customWidth="1"/>
    <col min="3583" max="3583" width="43.7265625" style="1180" customWidth="1"/>
    <col min="3584" max="3584" width="8.26953125" style="1180" customWidth="1"/>
    <col min="3585" max="3585" width="9.7265625" style="1180" customWidth="1"/>
    <col min="3586" max="3586" width="14.7265625" style="1180" customWidth="1"/>
    <col min="3587" max="3587" width="15.7265625" style="1180" customWidth="1"/>
    <col min="3588" max="3836" width="9.1796875" style="1180"/>
    <col min="3837" max="3837" width="7.7265625" style="1180" customWidth="1"/>
    <col min="3838" max="3838" width="9.7265625" style="1180" customWidth="1"/>
    <col min="3839" max="3839" width="43.7265625" style="1180" customWidth="1"/>
    <col min="3840" max="3840" width="8.26953125" style="1180" customWidth="1"/>
    <col min="3841" max="3841" width="9.7265625" style="1180" customWidth="1"/>
    <col min="3842" max="3842" width="14.7265625" style="1180" customWidth="1"/>
    <col min="3843" max="3843" width="15.7265625" style="1180" customWidth="1"/>
    <col min="3844" max="4092" width="9.1796875" style="1180"/>
    <col min="4093" max="4093" width="7.7265625" style="1180" customWidth="1"/>
    <col min="4094" max="4094" width="9.7265625" style="1180" customWidth="1"/>
    <col min="4095" max="4095" width="43.7265625" style="1180" customWidth="1"/>
    <col min="4096" max="4096" width="8.26953125" style="1180" customWidth="1"/>
    <col min="4097" max="4097" width="9.7265625" style="1180" customWidth="1"/>
    <col min="4098" max="4098" width="14.7265625" style="1180" customWidth="1"/>
    <col min="4099" max="4099" width="15.7265625" style="1180" customWidth="1"/>
    <col min="4100" max="4348" width="9.1796875" style="1180"/>
    <col min="4349" max="4349" width="7.7265625" style="1180" customWidth="1"/>
    <col min="4350" max="4350" width="9.7265625" style="1180" customWidth="1"/>
    <col min="4351" max="4351" width="43.7265625" style="1180" customWidth="1"/>
    <col min="4352" max="4352" width="8.26953125" style="1180" customWidth="1"/>
    <col min="4353" max="4353" width="9.7265625" style="1180" customWidth="1"/>
    <col min="4354" max="4354" width="14.7265625" style="1180" customWidth="1"/>
    <col min="4355" max="4355" width="15.7265625" style="1180" customWidth="1"/>
    <col min="4356" max="4604" width="9.1796875" style="1180"/>
    <col min="4605" max="4605" width="7.7265625" style="1180" customWidth="1"/>
    <col min="4606" max="4606" width="9.7265625" style="1180" customWidth="1"/>
    <col min="4607" max="4607" width="43.7265625" style="1180" customWidth="1"/>
    <col min="4608" max="4608" width="8.26953125" style="1180" customWidth="1"/>
    <col min="4609" max="4609" width="9.7265625" style="1180" customWidth="1"/>
    <col min="4610" max="4610" width="14.7265625" style="1180" customWidth="1"/>
    <col min="4611" max="4611" width="15.7265625" style="1180" customWidth="1"/>
    <col min="4612" max="4860" width="9.1796875" style="1180"/>
    <col min="4861" max="4861" width="7.7265625" style="1180" customWidth="1"/>
    <col min="4862" max="4862" width="9.7265625" style="1180" customWidth="1"/>
    <col min="4863" max="4863" width="43.7265625" style="1180" customWidth="1"/>
    <col min="4864" max="4864" width="8.26953125" style="1180" customWidth="1"/>
    <col min="4865" max="4865" width="9.7265625" style="1180" customWidth="1"/>
    <col min="4866" max="4866" width="14.7265625" style="1180" customWidth="1"/>
    <col min="4867" max="4867" width="15.7265625" style="1180" customWidth="1"/>
    <col min="4868" max="5116" width="9.1796875" style="1180"/>
    <col min="5117" max="5117" width="7.7265625" style="1180" customWidth="1"/>
    <col min="5118" max="5118" width="9.7265625" style="1180" customWidth="1"/>
    <col min="5119" max="5119" width="43.7265625" style="1180" customWidth="1"/>
    <col min="5120" max="5120" width="8.26953125" style="1180" customWidth="1"/>
    <col min="5121" max="5121" width="9.7265625" style="1180" customWidth="1"/>
    <col min="5122" max="5122" width="14.7265625" style="1180" customWidth="1"/>
    <col min="5123" max="5123" width="15.7265625" style="1180" customWidth="1"/>
    <col min="5124" max="5372" width="9.1796875" style="1180"/>
    <col min="5373" max="5373" width="7.7265625" style="1180" customWidth="1"/>
    <col min="5374" max="5374" width="9.7265625" style="1180" customWidth="1"/>
    <col min="5375" max="5375" width="43.7265625" style="1180" customWidth="1"/>
    <col min="5376" max="5376" width="8.26953125" style="1180" customWidth="1"/>
    <col min="5377" max="5377" width="9.7265625" style="1180" customWidth="1"/>
    <col min="5378" max="5378" width="14.7265625" style="1180" customWidth="1"/>
    <col min="5379" max="5379" width="15.7265625" style="1180" customWidth="1"/>
    <col min="5380" max="5628" width="9.1796875" style="1180"/>
    <col min="5629" max="5629" width="7.7265625" style="1180" customWidth="1"/>
    <col min="5630" max="5630" width="9.7265625" style="1180" customWidth="1"/>
    <col min="5631" max="5631" width="43.7265625" style="1180" customWidth="1"/>
    <col min="5632" max="5632" width="8.26953125" style="1180" customWidth="1"/>
    <col min="5633" max="5633" width="9.7265625" style="1180" customWidth="1"/>
    <col min="5634" max="5634" width="14.7265625" style="1180" customWidth="1"/>
    <col min="5635" max="5635" width="15.7265625" style="1180" customWidth="1"/>
    <col min="5636" max="5884" width="9.1796875" style="1180"/>
    <col min="5885" max="5885" width="7.7265625" style="1180" customWidth="1"/>
    <col min="5886" max="5886" width="9.7265625" style="1180" customWidth="1"/>
    <col min="5887" max="5887" width="43.7265625" style="1180" customWidth="1"/>
    <col min="5888" max="5888" width="8.26953125" style="1180" customWidth="1"/>
    <col min="5889" max="5889" width="9.7265625" style="1180" customWidth="1"/>
    <col min="5890" max="5890" width="14.7265625" style="1180" customWidth="1"/>
    <col min="5891" max="5891" width="15.7265625" style="1180" customWidth="1"/>
    <col min="5892" max="6140" width="9.1796875" style="1180"/>
    <col min="6141" max="6141" width="7.7265625" style="1180" customWidth="1"/>
    <col min="6142" max="6142" width="9.7265625" style="1180" customWidth="1"/>
    <col min="6143" max="6143" width="43.7265625" style="1180" customWidth="1"/>
    <col min="6144" max="6144" width="8.26953125" style="1180" customWidth="1"/>
    <col min="6145" max="6145" width="9.7265625" style="1180" customWidth="1"/>
    <col min="6146" max="6146" width="14.7265625" style="1180" customWidth="1"/>
    <col min="6147" max="6147" width="15.7265625" style="1180" customWidth="1"/>
    <col min="6148" max="6396" width="9.1796875" style="1180"/>
    <col min="6397" max="6397" width="7.7265625" style="1180" customWidth="1"/>
    <col min="6398" max="6398" width="9.7265625" style="1180" customWidth="1"/>
    <col min="6399" max="6399" width="43.7265625" style="1180" customWidth="1"/>
    <col min="6400" max="6400" width="8.26953125" style="1180" customWidth="1"/>
    <col min="6401" max="6401" width="9.7265625" style="1180" customWidth="1"/>
    <col min="6402" max="6402" width="14.7265625" style="1180" customWidth="1"/>
    <col min="6403" max="6403" width="15.7265625" style="1180" customWidth="1"/>
    <col min="6404" max="6652" width="9.1796875" style="1180"/>
    <col min="6653" max="6653" width="7.7265625" style="1180" customWidth="1"/>
    <col min="6654" max="6654" width="9.7265625" style="1180" customWidth="1"/>
    <col min="6655" max="6655" width="43.7265625" style="1180" customWidth="1"/>
    <col min="6656" max="6656" width="8.26953125" style="1180" customWidth="1"/>
    <col min="6657" max="6657" width="9.7265625" style="1180" customWidth="1"/>
    <col min="6658" max="6658" width="14.7265625" style="1180" customWidth="1"/>
    <col min="6659" max="6659" width="15.7265625" style="1180" customWidth="1"/>
    <col min="6660" max="6908" width="9.1796875" style="1180"/>
    <col min="6909" max="6909" width="7.7265625" style="1180" customWidth="1"/>
    <col min="6910" max="6910" width="9.7265625" style="1180" customWidth="1"/>
    <col min="6911" max="6911" width="43.7265625" style="1180" customWidth="1"/>
    <col min="6912" max="6912" width="8.26953125" style="1180" customWidth="1"/>
    <col min="6913" max="6913" width="9.7265625" style="1180" customWidth="1"/>
    <col min="6914" max="6914" width="14.7265625" style="1180" customWidth="1"/>
    <col min="6915" max="6915" width="15.7265625" style="1180" customWidth="1"/>
    <col min="6916" max="7164" width="9.1796875" style="1180"/>
    <col min="7165" max="7165" width="7.7265625" style="1180" customWidth="1"/>
    <col min="7166" max="7166" width="9.7265625" style="1180" customWidth="1"/>
    <col min="7167" max="7167" width="43.7265625" style="1180" customWidth="1"/>
    <col min="7168" max="7168" width="8.26953125" style="1180" customWidth="1"/>
    <col min="7169" max="7169" width="9.7265625" style="1180" customWidth="1"/>
    <col min="7170" max="7170" width="14.7265625" style="1180" customWidth="1"/>
    <col min="7171" max="7171" width="15.7265625" style="1180" customWidth="1"/>
    <col min="7172" max="7420" width="9.1796875" style="1180"/>
    <col min="7421" max="7421" width="7.7265625" style="1180" customWidth="1"/>
    <col min="7422" max="7422" width="9.7265625" style="1180" customWidth="1"/>
    <col min="7423" max="7423" width="43.7265625" style="1180" customWidth="1"/>
    <col min="7424" max="7424" width="8.26953125" style="1180" customWidth="1"/>
    <col min="7425" max="7425" width="9.7265625" style="1180" customWidth="1"/>
    <col min="7426" max="7426" width="14.7265625" style="1180" customWidth="1"/>
    <col min="7427" max="7427" width="15.7265625" style="1180" customWidth="1"/>
    <col min="7428" max="7676" width="9.1796875" style="1180"/>
    <col min="7677" max="7677" width="7.7265625" style="1180" customWidth="1"/>
    <col min="7678" max="7678" width="9.7265625" style="1180" customWidth="1"/>
    <col min="7679" max="7679" width="43.7265625" style="1180" customWidth="1"/>
    <col min="7680" max="7680" width="8.26953125" style="1180" customWidth="1"/>
    <col min="7681" max="7681" width="9.7265625" style="1180" customWidth="1"/>
    <col min="7682" max="7682" width="14.7265625" style="1180" customWidth="1"/>
    <col min="7683" max="7683" width="15.7265625" style="1180" customWidth="1"/>
    <col min="7684" max="7932" width="9.1796875" style="1180"/>
    <col min="7933" max="7933" width="7.7265625" style="1180" customWidth="1"/>
    <col min="7934" max="7934" width="9.7265625" style="1180" customWidth="1"/>
    <col min="7935" max="7935" width="43.7265625" style="1180" customWidth="1"/>
    <col min="7936" max="7936" width="8.26953125" style="1180" customWidth="1"/>
    <col min="7937" max="7937" width="9.7265625" style="1180" customWidth="1"/>
    <col min="7938" max="7938" width="14.7265625" style="1180" customWidth="1"/>
    <col min="7939" max="7939" width="15.7265625" style="1180" customWidth="1"/>
    <col min="7940" max="8188" width="9.1796875" style="1180"/>
    <col min="8189" max="8189" width="7.7265625" style="1180" customWidth="1"/>
    <col min="8190" max="8190" width="9.7265625" style="1180" customWidth="1"/>
    <col min="8191" max="8191" width="43.7265625" style="1180" customWidth="1"/>
    <col min="8192" max="8192" width="8.26953125" style="1180" customWidth="1"/>
    <col min="8193" max="8193" width="9.7265625" style="1180" customWidth="1"/>
    <col min="8194" max="8194" width="14.7265625" style="1180" customWidth="1"/>
    <col min="8195" max="8195" width="15.7265625" style="1180" customWidth="1"/>
    <col min="8196" max="8444" width="9.1796875" style="1180"/>
    <col min="8445" max="8445" width="7.7265625" style="1180" customWidth="1"/>
    <col min="8446" max="8446" width="9.7265625" style="1180" customWidth="1"/>
    <col min="8447" max="8447" width="43.7265625" style="1180" customWidth="1"/>
    <col min="8448" max="8448" width="8.26953125" style="1180" customWidth="1"/>
    <col min="8449" max="8449" width="9.7265625" style="1180" customWidth="1"/>
    <col min="8450" max="8450" width="14.7265625" style="1180" customWidth="1"/>
    <col min="8451" max="8451" width="15.7265625" style="1180" customWidth="1"/>
    <col min="8452" max="8700" width="9.1796875" style="1180"/>
    <col min="8701" max="8701" width="7.7265625" style="1180" customWidth="1"/>
    <col min="8702" max="8702" width="9.7265625" style="1180" customWidth="1"/>
    <col min="8703" max="8703" width="43.7265625" style="1180" customWidth="1"/>
    <col min="8704" max="8704" width="8.26953125" style="1180" customWidth="1"/>
    <col min="8705" max="8705" width="9.7265625" style="1180" customWidth="1"/>
    <col min="8706" max="8706" width="14.7265625" style="1180" customWidth="1"/>
    <col min="8707" max="8707" width="15.7265625" style="1180" customWidth="1"/>
    <col min="8708" max="8956" width="9.1796875" style="1180"/>
    <col min="8957" max="8957" width="7.7265625" style="1180" customWidth="1"/>
    <col min="8958" max="8958" width="9.7265625" style="1180" customWidth="1"/>
    <col min="8959" max="8959" width="43.7265625" style="1180" customWidth="1"/>
    <col min="8960" max="8960" width="8.26953125" style="1180" customWidth="1"/>
    <col min="8961" max="8961" width="9.7265625" style="1180" customWidth="1"/>
    <col min="8962" max="8962" width="14.7265625" style="1180" customWidth="1"/>
    <col min="8963" max="8963" width="15.7265625" style="1180" customWidth="1"/>
    <col min="8964" max="9212" width="9.1796875" style="1180"/>
    <col min="9213" max="9213" width="7.7265625" style="1180" customWidth="1"/>
    <col min="9214" max="9214" width="9.7265625" style="1180" customWidth="1"/>
    <col min="9215" max="9215" width="43.7265625" style="1180" customWidth="1"/>
    <col min="9216" max="9216" width="8.26953125" style="1180" customWidth="1"/>
    <col min="9217" max="9217" width="9.7265625" style="1180" customWidth="1"/>
    <col min="9218" max="9218" width="14.7265625" style="1180" customWidth="1"/>
    <col min="9219" max="9219" width="15.7265625" style="1180" customWidth="1"/>
    <col min="9220" max="9468" width="9.1796875" style="1180"/>
    <col min="9469" max="9469" width="7.7265625" style="1180" customWidth="1"/>
    <col min="9470" max="9470" width="9.7265625" style="1180" customWidth="1"/>
    <col min="9471" max="9471" width="43.7265625" style="1180" customWidth="1"/>
    <col min="9472" max="9472" width="8.26953125" style="1180" customWidth="1"/>
    <col min="9473" max="9473" width="9.7265625" style="1180" customWidth="1"/>
    <col min="9474" max="9474" width="14.7265625" style="1180" customWidth="1"/>
    <col min="9475" max="9475" width="15.7265625" style="1180" customWidth="1"/>
    <col min="9476" max="9724" width="9.1796875" style="1180"/>
    <col min="9725" max="9725" width="7.7265625" style="1180" customWidth="1"/>
    <col min="9726" max="9726" width="9.7265625" style="1180" customWidth="1"/>
    <col min="9727" max="9727" width="43.7265625" style="1180" customWidth="1"/>
    <col min="9728" max="9728" width="8.26953125" style="1180" customWidth="1"/>
    <col min="9729" max="9729" width="9.7265625" style="1180" customWidth="1"/>
    <col min="9730" max="9730" width="14.7265625" style="1180" customWidth="1"/>
    <col min="9731" max="9731" width="15.7265625" style="1180" customWidth="1"/>
    <col min="9732" max="9980" width="9.1796875" style="1180"/>
    <col min="9981" max="9981" width="7.7265625" style="1180" customWidth="1"/>
    <col min="9982" max="9982" width="9.7265625" style="1180" customWidth="1"/>
    <col min="9983" max="9983" width="43.7265625" style="1180" customWidth="1"/>
    <col min="9984" max="9984" width="8.26953125" style="1180" customWidth="1"/>
    <col min="9985" max="9985" width="9.7265625" style="1180" customWidth="1"/>
    <col min="9986" max="9986" width="14.7265625" style="1180" customWidth="1"/>
    <col min="9987" max="9987" width="15.7265625" style="1180" customWidth="1"/>
    <col min="9988" max="10236" width="9.1796875" style="1180"/>
    <col min="10237" max="10237" width="7.7265625" style="1180" customWidth="1"/>
    <col min="10238" max="10238" width="9.7265625" style="1180" customWidth="1"/>
    <col min="10239" max="10239" width="43.7265625" style="1180" customWidth="1"/>
    <col min="10240" max="10240" width="8.26953125" style="1180" customWidth="1"/>
    <col min="10241" max="10241" width="9.7265625" style="1180" customWidth="1"/>
    <col min="10242" max="10242" width="14.7265625" style="1180" customWidth="1"/>
    <col min="10243" max="10243" width="15.7265625" style="1180" customWidth="1"/>
    <col min="10244" max="10492" width="9.1796875" style="1180"/>
    <col min="10493" max="10493" width="7.7265625" style="1180" customWidth="1"/>
    <col min="10494" max="10494" width="9.7265625" style="1180" customWidth="1"/>
    <col min="10495" max="10495" width="43.7265625" style="1180" customWidth="1"/>
    <col min="10496" max="10496" width="8.26953125" style="1180" customWidth="1"/>
    <col min="10497" max="10497" width="9.7265625" style="1180" customWidth="1"/>
    <col min="10498" max="10498" width="14.7265625" style="1180" customWidth="1"/>
    <col min="10499" max="10499" width="15.7265625" style="1180" customWidth="1"/>
    <col min="10500" max="10748" width="9.1796875" style="1180"/>
    <col min="10749" max="10749" width="7.7265625" style="1180" customWidth="1"/>
    <col min="10750" max="10750" width="9.7265625" style="1180" customWidth="1"/>
    <col min="10751" max="10751" width="43.7265625" style="1180" customWidth="1"/>
    <col min="10752" max="10752" width="8.26953125" style="1180" customWidth="1"/>
    <col min="10753" max="10753" width="9.7265625" style="1180" customWidth="1"/>
    <col min="10754" max="10754" width="14.7265625" style="1180" customWidth="1"/>
    <col min="10755" max="10755" width="15.7265625" style="1180" customWidth="1"/>
    <col min="10756" max="11004" width="9.1796875" style="1180"/>
    <col min="11005" max="11005" width="7.7265625" style="1180" customWidth="1"/>
    <col min="11006" max="11006" width="9.7265625" style="1180" customWidth="1"/>
    <col min="11007" max="11007" width="43.7265625" style="1180" customWidth="1"/>
    <col min="11008" max="11008" width="8.26953125" style="1180" customWidth="1"/>
    <col min="11009" max="11009" width="9.7265625" style="1180" customWidth="1"/>
    <col min="11010" max="11010" width="14.7265625" style="1180" customWidth="1"/>
    <col min="11011" max="11011" width="15.7265625" style="1180" customWidth="1"/>
    <col min="11012" max="11260" width="9.1796875" style="1180"/>
    <col min="11261" max="11261" width="7.7265625" style="1180" customWidth="1"/>
    <col min="11262" max="11262" width="9.7265625" style="1180" customWidth="1"/>
    <col min="11263" max="11263" width="43.7265625" style="1180" customWidth="1"/>
    <col min="11264" max="11264" width="8.26953125" style="1180" customWidth="1"/>
    <col min="11265" max="11265" width="9.7265625" style="1180" customWidth="1"/>
    <col min="11266" max="11266" width="14.7265625" style="1180" customWidth="1"/>
    <col min="11267" max="11267" width="15.7265625" style="1180" customWidth="1"/>
    <col min="11268" max="11516" width="9.1796875" style="1180"/>
    <col min="11517" max="11517" width="7.7265625" style="1180" customWidth="1"/>
    <col min="11518" max="11518" width="9.7265625" style="1180" customWidth="1"/>
    <col min="11519" max="11519" width="43.7265625" style="1180" customWidth="1"/>
    <col min="11520" max="11520" width="8.26953125" style="1180" customWidth="1"/>
    <col min="11521" max="11521" width="9.7265625" style="1180" customWidth="1"/>
    <col min="11522" max="11522" width="14.7265625" style="1180" customWidth="1"/>
    <col min="11523" max="11523" width="15.7265625" style="1180" customWidth="1"/>
    <col min="11524" max="11772" width="9.1796875" style="1180"/>
    <col min="11773" max="11773" width="7.7265625" style="1180" customWidth="1"/>
    <col min="11774" max="11774" width="9.7265625" style="1180" customWidth="1"/>
    <col min="11775" max="11775" width="43.7265625" style="1180" customWidth="1"/>
    <col min="11776" max="11776" width="8.26953125" style="1180" customWidth="1"/>
    <col min="11777" max="11777" width="9.7265625" style="1180" customWidth="1"/>
    <col min="11778" max="11778" width="14.7265625" style="1180" customWidth="1"/>
    <col min="11779" max="11779" width="15.7265625" style="1180" customWidth="1"/>
    <col min="11780" max="12028" width="9.1796875" style="1180"/>
    <col min="12029" max="12029" width="7.7265625" style="1180" customWidth="1"/>
    <col min="12030" max="12030" width="9.7265625" style="1180" customWidth="1"/>
    <col min="12031" max="12031" width="43.7265625" style="1180" customWidth="1"/>
    <col min="12032" max="12032" width="8.26953125" style="1180" customWidth="1"/>
    <col min="12033" max="12033" width="9.7265625" style="1180" customWidth="1"/>
    <col min="12034" max="12034" width="14.7265625" style="1180" customWidth="1"/>
    <col min="12035" max="12035" width="15.7265625" style="1180" customWidth="1"/>
    <col min="12036" max="12284" width="9.1796875" style="1180"/>
    <col min="12285" max="12285" width="7.7265625" style="1180" customWidth="1"/>
    <col min="12286" max="12286" width="9.7265625" style="1180" customWidth="1"/>
    <col min="12287" max="12287" width="43.7265625" style="1180" customWidth="1"/>
    <col min="12288" max="12288" width="8.26953125" style="1180" customWidth="1"/>
    <col min="12289" max="12289" width="9.7265625" style="1180" customWidth="1"/>
    <col min="12290" max="12290" width="14.7265625" style="1180" customWidth="1"/>
    <col min="12291" max="12291" width="15.7265625" style="1180" customWidth="1"/>
    <col min="12292" max="12540" width="9.1796875" style="1180"/>
    <col min="12541" max="12541" width="7.7265625" style="1180" customWidth="1"/>
    <col min="12542" max="12542" width="9.7265625" style="1180" customWidth="1"/>
    <col min="12543" max="12543" width="43.7265625" style="1180" customWidth="1"/>
    <col min="12544" max="12544" width="8.26953125" style="1180" customWidth="1"/>
    <col min="12545" max="12545" width="9.7265625" style="1180" customWidth="1"/>
    <col min="12546" max="12546" width="14.7265625" style="1180" customWidth="1"/>
    <col min="12547" max="12547" width="15.7265625" style="1180" customWidth="1"/>
    <col min="12548" max="12796" width="9.1796875" style="1180"/>
    <col min="12797" max="12797" width="7.7265625" style="1180" customWidth="1"/>
    <col min="12798" max="12798" width="9.7265625" style="1180" customWidth="1"/>
    <col min="12799" max="12799" width="43.7265625" style="1180" customWidth="1"/>
    <col min="12800" max="12800" width="8.26953125" style="1180" customWidth="1"/>
    <col min="12801" max="12801" width="9.7265625" style="1180" customWidth="1"/>
    <col min="12802" max="12802" width="14.7265625" style="1180" customWidth="1"/>
    <col min="12803" max="12803" width="15.7265625" style="1180" customWidth="1"/>
    <col min="12804" max="13052" width="9.1796875" style="1180"/>
    <col min="13053" max="13053" width="7.7265625" style="1180" customWidth="1"/>
    <col min="13054" max="13054" width="9.7265625" style="1180" customWidth="1"/>
    <col min="13055" max="13055" width="43.7265625" style="1180" customWidth="1"/>
    <col min="13056" max="13056" width="8.26953125" style="1180" customWidth="1"/>
    <col min="13057" max="13057" width="9.7265625" style="1180" customWidth="1"/>
    <col min="13058" max="13058" width="14.7265625" style="1180" customWidth="1"/>
    <col min="13059" max="13059" width="15.7265625" style="1180" customWidth="1"/>
    <col min="13060" max="13308" width="9.1796875" style="1180"/>
    <col min="13309" max="13309" width="7.7265625" style="1180" customWidth="1"/>
    <col min="13310" max="13310" width="9.7265625" style="1180" customWidth="1"/>
    <col min="13311" max="13311" width="43.7265625" style="1180" customWidth="1"/>
    <col min="13312" max="13312" width="8.26953125" style="1180" customWidth="1"/>
    <col min="13313" max="13313" width="9.7265625" style="1180" customWidth="1"/>
    <col min="13314" max="13314" width="14.7265625" style="1180" customWidth="1"/>
    <col min="13315" max="13315" width="15.7265625" style="1180" customWidth="1"/>
    <col min="13316" max="13564" width="9.1796875" style="1180"/>
    <col min="13565" max="13565" width="7.7265625" style="1180" customWidth="1"/>
    <col min="13566" max="13566" width="9.7265625" style="1180" customWidth="1"/>
    <col min="13567" max="13567" width="43.7265625" style="1180" customWidth="1"/>
    <col min="13568" max="13568" width="8.26953125" style="1180" customWidth="1"/>
    <col min="13569" max="13569" width="9.7265625" style="1180" customWidth="1"/>
    <col min="13570" max="13570" width="14.7265625" style="1180" customWidth="1"/>
    <col min="13571" max="13571" width="15.7265625" style="1180" customWidth="1"/>
    <col min="13572" max="13820" width="9.1796875" style="1180"/>
    <col min="13821" max="13821" width="7.7265625" style="1180" customWidth="1"/>
    <col min="13822" max="13822" width="9.7265625" style="1180" customWidth="1"/>
    <col min="13823" max="13823" width="43.7265625" style="1180" customWidth="1"/>
    <col min="13824" max="13824" width="8.26953125" style="1180" customWidth="1"/>
    <col min="13825" max="13825" width="9.7265625" style="1180" customWidth="1"/>
    <col min="13826" max="13826" width="14.7265625" style="1180" customWidth="1"/>
    <col min="13827" max="13827" width="15.7265625" style="1180" customWidth="1"/>
    <col min="13828" max="14076" width="9.1796875" style="1180"/>
    <col min="14077" max="14077" width="7.7265625" style="1180" customWidth="1"/>
    <col min="14078" max="14078" width="9.7265625" style="1180" customWidth="1"/>
    <col min="14079" max="14079" width="43.7265625" style="1180" customWidth="1"/>
    <col min="14080" max="14080" width="8.26953125" style="1180" customWidth="1"/>
    <col min="14081" max="14081" width="9.7265625" style="1180" customWidth="1"/>
    <col min="14082" max="14082" width="14.7265625" style="1180" customWidth="1"/>
    <col min="14083" max="14083" width="15.7265625" style="1180" customWidth="1"/>
    <col min="14084" max="14332" width="9.1796875" style="1180"/>
    <col min="14333" max="14333" width="7.7265625" style="1180" customWidth="1"/>
    <col min="14334" max="14334" width="9.7265625" style="1180" customWidth="1"/>
    <col min="14335" max="14335" width="43.7265625" style="1180" customWidth="1"/>
    <col min="14336" max="14336" width="8.26953125" style="1180" customWidth="1"/>
    <col min="14337" max="14337" width="9.7265625" style="1180" customWidth="1"/>
    <col min="14338" max="14338" width="14.7265625" style="1180" customWidth="1"/>
    <col min="14339" max="14339" width="15.7265625" style="1180" customWidth="1"/>
    <col min="14340" max="14588" width="9.1796875" style="1180"/>
    <col min="14589" max="14589" width="7.7265625" style="1180" customWidth="1"/>
    <col min="14590" max="14590" width="9.7265625" style="1180" customWidth="1"/>
    <col min="14591" max="14591" width="43.7265625" style="1180" customWidth="1"/>
    <col min="14592" max="14592" width="8.26953125" style="1180" customWidth="1"/>
    <col min="14593" max="14593" width="9.7265625" style="1180" customWidth="1"/>
    <col min="14594" max="14594" width="14.7265625" style="1180" customWidth="1"/>
    <col min="14595" max="14595" width="15.7265625" style="1180" customWidth="1"/>
    <col min="14596" max="14844" width="9.1796875" style="1180"/>
    <col min="14845" max="14845" width="7.7265625" style="1180" customWidth="1"/>
    <col min="14846" max="14846" width="9.7265625" style="1180" customWidth="1"/>
    <col min="14847" max="14847" width="43.7265625" style="1180" customWidth="1"/>
    <col min="14848" max="14848" width="8.26953125" style="1180" customWidth="1"/>
    <col min="14849" max="14849" width="9.7265625" style="1180" customWidth="1"/>
    <col min="14850" max="14850" width="14.7265625" style="1180" customWidth="1"/>
    <col min="14851" max="14851" width="15.7265625" style="1180" customWidth="1"/>
    <col min="14852" max="15100" width="9.1796875" style="1180"/>
    <col min="15101" max="15101" width="7.7265625" style="1180" customWidth="1"/>
    <col min="15102" max="15102" width="9.7265625" style="1180" customWidth="1"/>
    <col min="15103" max="15103" width="43.7265625" style="1180" customWidth="1"/>
    <col min="15104" max="15104" width="8.26953125" style="1180" customWidth="1"/>
    <col min="15105" max="15105" width="9.7265625" style="1180" customWidth="1"/>
    <col min="15106" max="15106" width="14.7265625" style="1180" customWidth="1"/>
    <col min="15107" max="15107" width="15.7265625" style="1180" customWidth="1"/>
    <col min="15108" max="15356" width="9.1796875" style="1180"/>
    <col min="15357" max="15357" width="7.7265625" style="1180" customWidth="1"/>
    <col min="15358" max="15358" width="9.7265625" style="1180" customWidth="1"/>
    <col min="15359" max="15359" width="43.7265625" style="1180" customWidth="1"/>
    <col min="15360" max="15360" width="8.26953125" style="1180" customWidth="1"/>
    <col min="15361" max="15361" width="9.7265625" style="1180" customWidth="1"/>
    <col min="15362" max="15362" width="14.7265625" style="1180" customWidth="1"/>
    <col min="15363" max="15363" width="15.7265625" style="1180" customWidth="1"/>
    <col min="15364" max="15612" width="9.1796875" style="1180"/>
    <col min="15613" max="15613" width="7.7265625" style="1180" customWidth="1"/>
    <col min="15614" max="15614" width="9.7265625" style="1180" customWidth="1"/>
    <col min="15615" max="15615" width="43.7265625" style="1180" customWidth="1"/>
    <col min="15616" max="15616" width="8.26953125" style="1180" customWidth="1"/>
    <col min="15617" max="15617" width="9.7265625" style="1180" customWidth="1"/>
    <col min="15618" max="15618" width="14.7265625" style="1180" customWidth="1"/>
    <col min="15619" max="15619" width="15.7265625" style="1180" customWidth="1"/>
    <col min="15620" max="15868" width="9.1796875" style="1180"/>
    <col min="15869" max="15869" width="7.7265625" style="1180" customWidth="1"/>
    <col min="15870" max="15870" width="9.7265625" style="1180" customWidth="1"/>
    <col min="15871" max="15871" width="43.7265625" style="1180" customWidth="1"/>
    <col min="15872" max="15872" width="8.26953125" style="1180" customWidth="1"/>
    <col min="15873" max="15873" width="9.7265625" style="1180" customWidth="1"/>
    <col min="15874" max="15874" width="14.7265625" style="1180" customWidth="1"/>
    <col min="15875" max="15875" width="15.7265625" style="1180" customWidth="1"/>
    <col min="15876" max="16124" width="9.1796875" style="1180"/>
    <col min="16125" max="16125" width="7.7265625" style="1180" customWidth="1"/>
    <col min="16126" max="16126" width="9.7265625" style="1180" customWidth="1"/>
    <col min="16127" max="16127" width="43.7265625" style="1180" customWidth="1"/>
    <col min="16128" max="16128" width="8.26953125" style="1180" customWidth="1"/>
    <col min="16129" max="16129" width="9.7265625" style="1180" customWidth="1"/>
    <col min="16130" max="16130" width="14.7265625" style="1180" customWidth="1"/>
    <col min="16131" max="16131" width="15.7265625" style="1180" customWidth="1"/>
    <col min="16132" max="16384" width="9.1796875" style="1180"/>
  </cols>
  <sheetData>
    <row r="1" spans="1:16" x14ac:dyDescent="0.25">
      <c r="A1" s="1173"/>
      <c r="B1" s="1174"/>
      <c r="C1" s="1173"/>
      <c r="D1" s="1175"/>
      <c r="E1" s="1176"/>
      <c r="F1" s="1177"/>
      <c r="G1" s="1178" t="s">
        <v>1599</v>
      </c>
    </row>
    <row r="2" spans="1:16" x14ac:dyDescent="0.25">
      <c r="A2" s="1181" t="s">
        <v>107</v>
      </c>
      <c r="B2" s="1174"/>
      <c r="C2" s="1182" t="str">
        <f>'Sch 9 WP 3B CP'!C2</f>
        <v>RW10397155/22</v>
      </c>
      <c r="D2" s="1175"/>
      <c r="F2" s="1184"/>
      <c r="G2" s="1178" t="s">
        <v>2530</v>
      </c>
    </row>
    <row r="3" spans="1:16" ht="13.9" customHeight="1" x14ac:dyDescent="0.25">
      <c r="A3" s="1181" t="s">
        <v>37</v>
      </c>
      <c r="B3" s="1174"/>
      <c r="C3" s="2028" t="str">
        <f>'Sch 9 WP 3B CP'!C3:F6</f>
        <v>DESIGN, MANUFACTURE, SUPPLY, DELIVERY, INSTALLATION, TEST, COMMISSION AND MAINTAIN PIPE LAYING AND CIVIL WORKS FOR THE CONSTRUCTION OF 750m, 694mm ID (8mm THICK) SLUDGE STEEL PIPELINE FROM CENTRAL SLUDGE NO. 2 TO THE CROSS CONNECTION CHAMBER (SL2 PIPELINE)</v>
      </c>
      <c r="D3" s="2029"/>
      <c r="E3" s="2029"/>
      <c r="F3" s="2030"/>
      <c r="G3" s="1185">
        <v>44470</v>
      </c>
    </row>
    <row r="4" spans="1:16" ht="15.65" customHeight="1" x14ac:dyDescent="0.25">
      <c r="A4" s="1186"/>
      <c r="B4" s="1174"/>
      <c r="C4" s="2031"/>
      <c r="D4" s="2032"/>
      <c r="E4" s="2032"/>
      <c r="F4" s="2033"/>
      <c r="G4" s="1174"/>
      <c r="H4" s="1180"/>
    </row>
    <row r="5" spans="1:16" ht="33.75" customHeight="1" x14ac:dyDescent="0.25">
      <c r="A5" s="1186"/>
      <c r="B5" s="1174"/>
      <c r="C5" s="2034"/>
      <c r="D5" s="2035"/>
      <c r="E5" s="2035"/>
      <c r="F5" s="2036"/>
      <c r="G5" s="1174"/>
      <c r="H5" s="1180"/>
    </row>
    <row r="6" spans="1:16" ht="15" customHeight="1" x14ac:dyDescent="0.25">
      <c r="A6" s="1186"/>
      <c r="B6" s="1174"/>
      <c r="C6" s="1188" t="s">
        <v>2529</v>
      </c>
      <c r="D6" s="1175"/>
      <c r="E6" s="1186"/>
      <c r="F6" s="1177"/>
      <c r="G6" s="1174"/>
      <c r="H6" s="1180"/>
    </row>
    <row r="7" spans="1:16" x14ac:dyDescent="0.25">
      <c r="A7" s="1189" t="s">
        <v>80</v>
      </c>
      <c r="B7" s="1190" t="s">
        <v>44</v>
      </c>
      <c r="C7" s="1191" t="s">
        <v>43</v>
      </c>
      <c r="D7" s="1190" t="s">
        <v>45</v>
      </c>
      <c r="E7" s="1192" t="s">
        <v>46</v>
      </c>
      <c r="F7" s="1193" t="s">
        <v>47</v>
      </c>
      <c r="G7" s="1193" t="s">
        <v>48</v>
      </c>
    </row>
    <row r="8" spans="1:16" x14ac:dyDescent="0.25">
      <c r="A8" s="1194" t="s">
        <v>51</v>
      </c>
      <c r="B8" s="1195" t="s">
        <v>49</v>
      </c>
      <c r="C8" s="1196"/>
      <c r="D8" s="1195"/>
      <c r="E8" s="1197"/>
      <c r="F8" s="1198"/>
      <c r="G8" s="1198"/>
    </row>
    <row r="9" spans="1:16" x14ac:dyDescent="0.25">
      <c r="A9" s="1199"/>
      <c r="B9" s="1200"/>
      <c r="C9" s="1201"/>
      <c r="D9" s="1200"/>
      <c r="E9" s="1200"/>
      <c r="F9" s="1202"/>
      <c r="G9" s="1202"/>
      <c r="H9" s="1180"/>
    </row>
    <row r="10" spans="1:16" s="1254" customFormat="1" ht="12.75" customHeight="1" x14ac:dyDescent="0.3">
      <c r="A10" s="1304">
        <v>10.3</v>
      </c>
      <c r="B10" s="1325"/>
      <c r="C10" s="1306" t="s">
        <v>1180</v>
      </c>
      <c r="D10" s="1325"/>
      <c r="E10" s="1293"/>
      <c r="F10" s="1294"/>
      <c r="G10" s="1295"/>
      <c r="J10" s="1296"/>
      <c r="K10" s="1296"/>
      <c r="L10" s="1296"/>
      <c r="M10" s="1296"/>
      <c r="N10" s="1296"/>
      <c r="O10" s="1296"/>
      <c r="P10" s="1297"/>
    </row>
    <row r="11" spans="1:16" s="1254" customFormat="1" ht="12.75" customHeight="1" x14ac:dyDescent="0.3">
      <c r="A11" s="925"/>
      <c r="B11" s="1325"/>
      <c r="C11" s="932"/>
      <c r="D11" s="1325"/>
      <c r="E11" s="1293"/>
      <c r="F11" s="1294"/>
      <c r="G11" s="1295"/>
      <c r="J11" s="1296"/>
      <c r="K11" s="1296"/>
      <c r="L11" s="1296"/>
      <c r="M11" s="1296"/>
      <c r="N11" s="1296"/>
      <c r="O11" s="1296"/>
      <c r="P11" s="1297"/>
    </row>
    <row r="12" spans="1:16" s="1254" customFormat="1" ht="12.75" customHeight="1" x14ac:dyDescent="0.3">
      <c r="A12" s="1304" t="s">
        <v>2531</v>
      </c>
      <c r="B12" s="1325"/>
      <c r="C12" s="1306" t="s">
        <v>354</v>
      </c>
      <c r="D12" s="1325"/>
      <c r="E12" s="1293"/>
      <c r="F12" s="1294"/>
      <c r="G12" s="1295"/>
      <c r="J12" s="1296"/>
      <c r="K12" s="1296"/>
      <c r="L12" s="1296"/>
      <c r="M12" s="1296"/>
      <c r="N12" s="1296"/>
      <c r="O12" s="1296"/>
      <c r="P12" s="1297"/>
    </row>
    <row r="13" spans="1:16" s="1254" customFormat="1" ht="12.75" customHeight="1" x14ac:dyDescent="0.3">
      <c r="A13" s="925"/>
      <c r="B13" s="1325"/>
      <c r="C13" s="932"/>
      <c r="D13" s="1325"/>
      <c r="E13" s="1293"/>
      <c r="F13" s="1294"/>
      <c r="G13" s="1295"/>
      <c r="J13" s="1296"/>
      <c r="K13" s="1296"/>
      <c r="L13" s="1296"/>
      <c r="M13" s="1296"/>
      <c r="N13" s="1296"/>
      <c r="O13" s="1296"/>
      <c r="P13" s="1297"/>
    </row>
    <row r="14" spans="1:16" s="1254" customFormat="1" ht="53.25" customHeight="1" x14ac:dyDescent="0.3">
      <c r="A14" s="925" t="s">
        <v>2532</v>
      </c>
      <c r="B14" s="1325"/>
      <c r="C14" s="932" t="s">
        <v>353</v>
      </c>
      <c r="D14" s="1325" t="s">
        <v>54</v>
      </c>
      <c r="E14" s="1293">
        <v>1</v>
      </c>
      <c r="F14" s="1294"/>
      <c r="G14" s="1295"/>
      <c r="J14" s="1296"/>
      <c r="K14" s="1296"/>
      <c r="L14" s="1296"/>
      <c r="M14" s="1296"/>
      <c r="N14" s="1296"/>
      <c r="O14" s="1296"/>
      <c r="P14" s="1297"/>
    </row>
    <row r="15" spans="1:16" s="1254" customFormat="1" ht="12.75" customHeight="1" x14ac:dyDescent="0.3">
      <c r="A15" s="925"/>
      <c r="B15" s="1325"/>
      <c r="C15" s="932"/>
      <c r="D15" s="1325"/>
      <c r="E15" s="1293"/>
      <c r="F15" s="1294"/>
      <c r="G15" s="1295"/>
      <c r="J15" s="1296"/>
      <c r="K15" s="1296"/>
      <c r="L15" s="1296"/>
      <c r="M15" s="1296"/>
      <c r="N15" s="1296"/>
      <c r="O15" s="1296"/>
      <c r="P15" s="1297"/>
    </row>
    <row r="16" spans="1:16" s="1254" customFormat="1" ht="12.75" customHeight="1" x14ac:dyDescent="0.3">
      <c r="A16" s="925" t="s">
        <v>2533</v>
      </c>
      <c r="B16" s="1325"/>
      <c r="C16" s="932" t="s">
        <v>1701</v>
      </c>
      <c r="D16" s="1325" t="s">
        <v>55</v>
      </c>
      <c r="E16" s="1293"/>
      <c r="F16" s="1294"/>
      <c r="G16" s="1295"/>
      <c r="J16" s="1296"/>
      <c r="K16" s="1296"/>
      <c r="L16" s="1296"/>
      <c r="M16" s="1296"/>
      <c r="N16" s="1296"/>
      <c r="O16" s="1296"/>
      <c r="P16" s="1297"/>
    </row>
    <row r="17" spans="1:16" s="1254" customFormat="1" ht="12.75" customHeight="1" x14ac:dyDescent="0.3">
      <c r="A17" s="925"/>
      <c r="B17" s="1325"/>
      <c r="C17" s="932"/>
      <c r="D17" s="1325"/>
      <c r="E17" s="1293"/>
      <c r="F17" s="1294"/>
      <c r="G17" s="1295"/>
      <c r="J17" s="1296"/>
      <c r="K17" s="1296"/>
      <c r="L17" s="1296"/>
      <c r="M17" s="1296"/>
      <c r="N17" s="1296"/>
      <c r="O17" s="1296"/>
      <c r="P17" s="1297"/>
    </row>
    <row r="18" spans="1:16" s="1254" customFormat="1" ht="12.75" customHeight="1" x14ac:dyDescent="0.3">
      <c r="A18" s="925"/>
      <c r="B18" s="1325"/>
      <c r="C18" s="932"/>
      <c r="D18" s="1325"/>
      <c r="E18" s="1293"/>
      <c r="F18" s="1294"/>
      <c r="G18" s="1295"/>
      <c r="J18" s="1296"/>
      <c r="K18" s="1296"/>
      <c r="L18" s="1296"/>
      <c r="M18" s="1296"/>
      <c r="N18" s="1296"/>
      <c r="O18" s="1296"/>
      <c r="P18" s="1297"/>
    </row>
    <row r="19" spans="1:16" s="1254" customFormat="1" ht="12.75" customHeight="1" x14ac:dyDescent="0.3">
      <c r="A19" s="1304" t="s">
        <v>2534</v>
      </c>
      <c r="B19" s="1325"/>
      <c r="C19" s="1306" t="s">
        <v>355</v>
      </c>
      <c r="D19" s="1325"/>
      <c r="E19" s="1293"/>
      <c r="F19" s="1294"/>
      <c r="G19" s="1295"/>
      <c r="J19" s="1296"/>
      <c r="K19" s="1296"/>
      <c r="L19" s="1296"/>
      <c r="M19" s="1296"/>
      <c r="N19" s="1296"/>
      <c r="O19" s="1296"/>
      <c r="P19" s="1297"/>
    </row>
    <row r="20" spans="1:16" s="1254" customFormat="1" ht="12.75" customHeight="1" x14ac:dyDescent="0.3">
      <c r="A20" s="925"/>
      <c r="B20" s="1325"/>
      <c r="C20" s="932"/>
      <c r="D20" s="1325"/>
      <c r="E20" s="1293"/>
      <c r="F20" s="1294"/>
      <c r="G20" s="1295"/>
      <c r="J20" s="1296"/>
      <c r="K20" s="1296"/>
      <c r="L20" s="1296"/>
      <c r="M20" s="1296"/>
      <c r="N20" s="1296"/>
      <c r="O20" s="1296"/>
      <c r="P20" s="1297"/>
    </row>
    <row r="21" spans="1:16" s="1254" customFormat="1" ht="30" customHeight="1" x14ac:dyDescent="0.3">
      <c r="A21" s="925" t="s">
        <v>2535</v>
      </c>
      <c r="B21" s="1325"/>
      <c r="C21" s="932" t="s">
        <v>1702</v>
      </c>
      <c r="D21" s="1325" t="s">
        <v>54</v>
      </c>
      <c r="E21" s="1293">
        <v>1</v>
      </c>
      <c r="F21" s="1294"/>
      <c r="G21" s="1295"/>
      <c r="J21" s="1296"/>
      <c r="K21" s="1296"/>
      <c r="L21" s="1296"/>
      <c r="M21" s="1296"/>
      <c r="N21" s="1296"/>
      <c r="O21" s="1296"/>
      <c r="P21" s="1297"/>
    </row>
    <row r="22" spans="1:16" s="1254" customFormat="1" ht="12.75" customHeight="1" x14ac:dyDescent="0.3">
      <c r="A22" s="925"/>
      <c r="B22" s="1325"/>
      <c r="C22" s="932"/>
      <c r="D22" s="1325"/>
      <c r="E22" s="1293"/>
      <c r="F22" s="1294"/>
      <c r="G22" s="1295"/>
      <c r="J22" s="1296"/>
      <c r="K22" s="1296"/>
      <c r="L22" s="1296"/>
      <c r="M22" s="1296"/>
      <c r="N22" s="1296"/>
      <c r="O22" s="1296"/>
      <c r="P22" s="1297"/>
    </row>
    <row r="23" spans="1:16" s="1254" customFormat="1" ht="12.75" customHeight="1" x14ac:dyDescent="0.3">
      <c r="A23" s="925" t="s">
        <v>2536</v>
      </c>
      <c r="B23" s="1325"/>
      <c r="C23" s="932" t="s">
        <v>1703</v>
      </c>
      <c r="D23" s="1325" t="s">
        <v>55</v>
      </c>
      <c r="E23" s="1293"/>
      <c r="F23" s="1294"/>
      <c r="G23" s="1295"/>
      <c r="J23" s="1296"/>
      <c r="K23" s="1296"/>
      <c r="L23" s="1296"/>
      <c r="M23" s="1296"/>
      <c r="N23" s="1296"/>
      <c r="O23" s="1296"/>
      <c r="P23" s="1297"/>
    </row>
    <row r="24" spans="1:16" s="1254" customFormat="1" ht="12.75" customHeight="1" x14ac:dyDescent="0.3">
      <c r="A24" s="925"/>
      <c r="B24" s="1325"/>
      <c r="C24" s="932"/>
      <c r="D24" s="1325"/>
      <c r="E24" s="1293"/>
      <c r="F24" s="1294"/>
      <c r="G24" s="1295"/>
      <c r="J24" s="1296"/>
      <c r="K24" s="1296"/>
      <c r="L24" s="1296"/>
      <c r="M24" s="1296"/>
      <c r="N24" s="1296"/>
      <c r="O24" s="1296"/>
      <c r="P24" s="1297"/>
    </row>
    <row r="25" spans="1:16" s="1254" customFormat="1" ht="12.75" customHeight="1" x14ac:dyDescent="0.3">
      <c r="A25" s="1304" t="s">
        <v>2537</v>
      </c>
      <c r="B25" s="1325"/>
      <c r="C25" s="1306" t="s">
        <v>356</v>
      </c>
      <c r="D25" s="1325"/>
      <c r="E25" s="1293"/>
      <c r="F25" s="1294"/>
      <c r="G25" s="1295"/>
      <c r="J25" s="1296"/>
      <c r="K25" s="1296"/>
      <c r="L25" s="1296"/>
      <c r="M25" s="1296"/>
      <c r="N25" s="1296"/>
      <c r="O25" s="1296"/>
      <c r="P25" s="1297"/>
    </row>
    <row r="26" spans="1:16" s="1254" customFormat="1" ht="12.75" customHeight="1" x14ac:dyDescent="0.3">
      <c r="A26" s="925"/>
      <c r="B26" s="1325"/>
      <c r="C26" s="932"/>
      <c r="D26" s="1325"/>
      <c r="E26" s="1293"/>
      <c r="F26" s="1294"/>
      <c r="G26" s="1295"/>
      <c r="J26" s="1296"/>
      <c r="K26" s="1296"/>
      <c r="L26" s="1296"/>
      <c r="M26" s="1296"/>
      <c r="N26" s="1296"/>
      <c r="O26" s="1296"/>
      <c r="P26" s="1297"/>
    </row>
    <row r="27" spans="1:16" s="1254" customFormat="1" ht="64.5" customHeight="1" x14ac:dyDescent="0.3">
      <c r="A27" s="925" t="s">
        <v>2538</v>
      </c>
      <c r="B27" s="1325"/>
      <c r="C27" s="932" t="s">
        <v>1705</v>
      </c>
      <c r="D27" s="1325" t="s">
        <v>54</v>
      </c>
      <c r="E27" s="1293">
        <v>1</v>
      </c>
      <c r="F27" s="1294"/>
      <c r="G27" s="1295"/>
      <c r="J27" s="1296"/>
      <c r="K27" s="1296"/>
      <c r="L27" s="1296"/>
      <c r="M27" s="1296"/>
      <c r="N27" s="1296"/>
      <c r="O27" s="1296"/>
      <c r="P27" s="1297"/>
    </row>
    <row r="28" spans="1:16" s="1254" customFormat="1" ht="12.75" customHeight="1" x14ac:dyDescent="0.3">
      <c r="A28" s="925"/>
      <c r="B28" s="1325"/>
      <c r="C28" s="932"/>
      <c r="D28" s="1325"/>
      <c r="E28" s="1293"/>
      <c r="F28" s="1294"/>
      <c r="G28" s="1295"/>
      <c r="J28" s="1296"/>
      <c r="K28" s="1296"/>
      <c r="L28" s="1296"/>
      <c r="M28" s="1296"/>
      <c r="N28" s="1296"/>
      <c r="O28" s="1296"/>
      <c r="P28" s="1297"/>
    </row>
    <row r="29" spans="1:16" s="1254" customFormat="1" ht="12.75" customHeight="1" x14ac:dyDescent="0.3">
      <c r="A29" s="925" t="s">
        <v>2539</v>
      </c>
      <c r="B29" s="1325"/>
      <c r="C29" s="932" t="s">
        <v>1706</v>
      </c>
      <c r="D29" s="1325" t="s">
        <v>55</v>
      </c>
      <c r="E29" s="1293"/>
      <c r="F29" s="1294"/>
      <c r="G29" s="1295"/>
      <c r="J29" s="1296"/>
      <c r="K29" s="1296"/>
      <c r="L29" s="1296"/>
      <c r="M29" s="1296"/>
      <c r="N29" s="1296"/>
      <c r="O29" s="1296"/>
      <c r="P29" s="1297"/>
    </row>
    <row r="30" spans="1:16" s="1254" customFormat="1" ht="12.75" customHeight="1" x14ac:dyDescent="0.3">
      <c r="A30" s="925"/>
      <c r="B30" s="1325"/>
      <c r="C30" s="932"/>
      <c r="D30" s="1325"/>
      <c r="E30" s="1293"/>
      <c r="F30" s="1294"/>
      <c r="G30" s="1295"/>
      <c r="J30" s="1296"/>
      <c r="K30" s="1296"/>
      <c r="L30" s="1296"/>
      <c r="M30" s="1296"/>
      <c r="N30" s="1296"/>
      <c r="O30" s="1296"/>
      <c r="P30" s="1297"/>
    </row>
    <row r="31" spans="1:16" s="1254" customFormat="1" ht="12.75" customHeight="1" x14ac:dyDescent="0.3">
      <c r="A31" s="1304" t="s">
        <v>2540</v>
      </c>
      <c r="B31" s="1325"/>
      <c r="C31" s="1306" t="s">
        <v>1707</v>
      </c>
      <c r="D31" s="1325"/>
      <c r="E31" s="1293"/>
      <c r="F31" s="1294"/>
      <c r="G31" s="1295"/>
      <c r="J31" s="1296"/>
      <c r="K31" s="1296"/>
      <c r="L31" s="1296"/>
      <c r="M31" s="1296"/>
      <c r="N31" s="1296"/>
      <c r="O31" s="1296"/>
      <c r="P31" s="1297"/>
    </row>
    <row r="32" spans="1:16" s="1254" customFormat="1" ht="12.75" customHeight="1" x14ac:dyDescent="0.3">
      <c r="A32" s="925"/>
      <c r="B32" s="1325"/>
      <c r="C32" s="932"/>
      <c r="D32" s="1325"/>
      <c r="E32" s="1293"/>
      <c r="F32" s="1294"/>
      <c r="G32" s="1295"/>
      <c r="J32" s="1296"/>
      <c r="K32" s="1296"/>
      <c r="L32" s="1296"/>
      <c r="M32" s="1296"/>
      <c r="N32" s="1296"/>
      <c r="O32" s="1296"/>
      <c r="P32" s="1297"/>
    </row>
    <row r="33" spans="1:16" s="1254" customFormat="1" ht="27" customHeight="1" x14ac:dyDescent="0.3">
      <c r="A33" s="925" t="s">
        <v>2541</v>
      </c>
      <c r="B33" s="1325"/>
      <c r="C33" s="932" t="s">
        <v>1708</v>
      </c>
      <c r="D33" s="1325" t="s">
        <v>54</v>
      </c>
      <c r="E33" s="1293">
        <v>1</v>
      </c>
      <c r="F33" s="1294"/>
      <c r="G33" s="1295"/>
      <c r="J33" s="1296"/>
      <c r="K33" s="1296"/>
      <c r="L33" s="1296"/>
      <c r="M33" s="1296"/>
      <c r="N33" s="1296"/>
      <c r="O33" s="1296"/>
      <c r="P33" s="1297"/>
    </row>
    <row r="34" spans="1:16" s="1254" customFormat="1" ht="12.75" customHeight="1" x14ac:dyDescent="0.3">
      <c r="A34" s="925"/>
      <c r="B34" s="1325"/>
      <c r="C34" s="932"/>
      <c r="D34" s="1325"/>
      <c r="E34" s="1293"/>
      <c r="F34" s="1294"/>
      <c r="G34" s="1295"/>
      <c r="J34" s="1296"/>
      <c r="K34" s="1296"/>
      <c r="L34" s="1296"/>
      <c r="M34" s="1296"/>
      <c r="N34" s="1296"/>
      <c r="O34" s="1296"/>
      <c r="P34" s="1297"/>
    </row>
    <row r="35" spans="1:16" s="1254" customFormat="1" ht="12.75" customHeight="1" x14ac:dyDescent="0.3">
      <c r="A35" s="925" t="s">
        <v>2542</v>
      </c>
      <c r="B35" s="1325"/>
      <c r="C35" s="932" t="s">
        <v>1709</v>
      </c>
      <c r="D35" s="1325" t="s">
        <v>55</v>
      </c>
      <c r="E35" s="1293"/>
      <c r="F35" s="1294"/>
      <c r="G35" s="1295"/>
      <c r="J35" s="1296"/>
      <c r="K35" s="1296"/>
      <c r="L35" s="1296"/>
      <c r="M35" s="1296"/>
      <c r="N35" s="1296"/>
      <c r="O35" s="1296"/>
      <c r="P35" s="1297"/>
    </row>
    <row r="36" spans="1:16" s="1206" customFormat="1" x14ac:dyDescent="0.25">
      <c r="A36" s="1223"/>
      <c r="B36" s="74"/>
      <c r="C36" s="1232"/>
      <c r="D36" s="73"/>
      <c r="E36" s="1233"/>
      <c r="F36" s="953"/>
      <c r="G36" s="953"/>
      <c r="H36" s="72"/>
    </row>
    <row r="37" spans="1:16" s="1206" customFormat="1" x14ac:dyDescent="0.25">
      <c r="A37" s="1234"/>
      <c r="B37" s="1235"/>
      <c r="C37" s="1235"/>
      <c r="D37" s="1236"/>
      <c r="E37" s="1237"/>
      <c r="F37" s="1238"/>
      <c r="G37" s="1239"/>
      <c r="H37" s="72"/>
    </row>
    <row r="38" spans="1:16" ht="25.5" customHeight="1" x14ac:dyDescent="0.25">
      <c r="A38" s="1240"/>
      <c r="B38" s="1241"/>
      <c r="C38" s="2130" t="s">
        <v>2528</v>
      </c>
      <c r="D38" s="2130"/>
      <c r="E38" s="1242"/>
      <c r="F38" s="1243"/>
      <c r="G38" s="1244"/>
      <c r="H38" s="72"/>
      <c r="I38" s="1206"/>
    </row>
    <row r="39" spans="1:16" x14ac:dyDescent="0.25">
      <c r="A39" s="1245"/>
      <c r="B39" s="1246"/>
      <c r="C39" s="1246"/>
      <c r="D39" s="1246"/>
      <c r="E39" s="1246"/>
      <c r="F39" s="1246"/>
      <c r="G39" s="1246"/>
      <c r="H39" s="72"/>
      <c r="I39" s="1206"/>
    </row>
    <row r="40" spans="1:16" x14ac:dyDescent="0.25">
      <c r="A40" s="1247"/>
      <c r="H40" s="72"/>
      <c r="I40" s="1206"/>
    </row>
    <row r="41" spans="1:16" x14ac:dyDescent="0.25">
      <c r="A41" s="1247"/>
      <c r="H41" s="72"/>
      <c r="I41" s="1206"/>
    </row>
    <row r="42" spans="1:16" x14ac:dyDescent="0.25">
      <c r="A42" s="1247"/>
      <c r="H42" s="72"/>
      <c r="I42" s="1206"/>
    </row>
    <row r="43" spans="1:16" x14ac:dyDescent="0.25">
      <c r="A43" s="1247"/>
      <c r="H43" s="72"/>
      <c r="I43" s="1206"/>
    </row>
    <row r="44" spans="1:16" x14ac:dyDescent="0.25">
      <c r="A44" s="1247"/>
    </row>
    <row r="45" spans="1:16" x14ac:dyDescent="0.25">
      <c r="A45" s="1247"/>
    </row>
    <row r="46" spans="1:16" x14ac:dyDescent="0.25">
      <c r="A46" s="1247"/>
    </row>
    <row r="47" spans="1:16" x14ac:dyDescent="0.25">
      <c r="A47" s="1247"/>
    </row>
    <row r="48" spans="1:16" x14ac:dyDescent="0.25">
      <c r="A48" s="1247"/>
    </row>
    <row r="49" spans="1:1" x14ac:dyDescent="0.25">
      <c r="A49" s="1247"/>
    </row>
    <row r="50" spans="1:1" x14ac:dyDescent="0.25">
      <c r="A50" s="1247"/>
    </row>
    <row r="51" spans="1:1" x14ac:dyDescent="0.25">
      <c r="A51" s="1247"/>
    </row>
    <row r="52" spans="1:1" x14ac:dyDescent="0.25">
      <c r="A52" s="1247"/>
    </row>
    <row r="53" spans="1:1" x14ac:dyDescent="0.25">
      <c r="A53" s="1247"/>
    </row>
    <row r="54" spans="1:1" x14ac:dyDescent="0.25">
      <c r="A54" s="1247"/>
    </row>
    <row r="55" spans="1:1" x14ac:dyDescent="0.25">
      <c r="A55" s="1247"/>
    </row>
    <row r="56" spans="1:1" x14ac:dyDescent="0.25">
      <c r="A56" s="1247"/>
    </row>
    <row r="57" spans="1:1" x14ac:dyDescent="0.25">
      <c r="A57" s="1247"/>
    </row>
    <row r="58" spans="1:1" x14ac:dyDescent="0.25">
      <c r="A58" s="1247"/>
    </row>
    <row r="59" spans="1:1" x14ac:dyDescent="0.25">
      <c r="A59" s="1247"/>
    </row>
    <row r="60" spans="1:1" x14ac:dyDescent="0.25">
      <c r="A60" s="1247"/>
    </row>
    <row r="61" spans="1:1" x14ac:dyDescent="0.25">
      <c r="A61" s="1247"/>
    </row>
    <row r="62" spans="1:1" x14ac:dyDescent="0.25">
      <c r="A62" s="1247"/>
    </row>
  </sheetData>
  <mergeCells count="2">
    <mergeCell ref="C3:F5"/>
    <mergeCell ref="C38:D38"/>
  </mergeCells>
  <conditionalFormatting sqref="G37:G38">
    <cfRule type="expression" dxfId="0" priority="105" stopIfTrue="1">
      <formula>#REF!=0</formula>
    </cfRule>
  </conditionalFormatting>
  <pageMargins left="0.70866141732283472" right="0.70866141732283472" top="0.74803149606299213" bottom="0.74803149606299213" header="0.31496062992125984" footer="0.31496062992125984"/>
  <pageSetup paperSize="9" scale="81" fitToHeight="0" orientation="portrait" r:id="rId1"/>
  <headerFooter>
    <oddFooter>&amp;C&amp;P of &amp;N&amp;R&amp;A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pageSetUpPr fitToPage="1"/>
  </sheetPr>
  <dimension ref="A1:M72"/>
  <sheetViews>
    <sheetView view="pageBreakPreview" zoomScale="85" zoomScaleNormal="100" zoomScaleSheetLayoutView="85" workbookViewId="0">
      <pane ySplit="1" topLeftCell="A2" activePane="bottomLeft" state="frozen"/>
      <selection activeCell="D12" sqref="D12"/>
      <selection pane="bottomLeft" activeCell="D12" sqref="D12"/>
    </sheetView>
  </sheetViews>
  <sheetFormatPr defaultRowHeight="12.5" x14ac:dyDescent="0.25"/>
  <cols>
    <col min="1" max="1" width="13.81640625" style="1850" customWidth="1"/>
    <col min="2" max="2" width="71.54296875" style="1851" customWidth="1"/>
    <col min="3" max="3" width="19.1796875" style="1851" customWidth="1"/>
    <col min="4" max="4" width="9.26953125" style="1180" customWidth="1"/>
    <col min="5" max="256" width="9.1796875" style="1180"/>
    <col min="257" max="257" width="13.81640625" style="1180" customWidth="1"/>
    <col min="258" max="258" width="71.54296875" style="1180" customWidth="1"/>
    <col min="259" max="259" width="19.1796875" style="1180" customWidth="1"/>
    <col min="260" max="260" width="9.26953125" style="1180" customWidth="1"/>
    <col min="261" max="512" width="9.1796875" style="1180"/>
    <col min="513" max="513" width="13.81640625" style="1180" customWidth="1"/>
    <col min="514" max="514" width="71.54296875" style="1180" customWidth="1"/>
    <col min="515" max="515" width="19.1796875" style="1180" customWidth="1"/>
    <col min="516" max="516" width="9.26953125" style="1180" customWidth="1"/>
    <col min="517" max="768" width="9.1796875" style="1180"/>
    <col min="769" max="769" width="13.81640625" style="1180" customWidth="1"/>
    <col min="770" max="770" width="71.54296875" style="1180" customWidth="1"/>
    <col min="771" max="771" width="19.1796875" style="1180" customWidth="1"/>
    <col min="772" max="772" width="9.26953125" style="1180" customWidth="1"/>
    <col min="773" max="1024" width="9.1796875" style="1180"/>
    <col min="1025" max="1025" width="13.81640625" style="1180" customWidth="1"/>
    <col min="1026" max="1026" width="71.54296875" style="1180" customWidth="1"/>
    <col min="1027" max="1027" width="19.1796875" style="1180" customWidth="1"/>
    <col min="1028" max="1028" width="9.26953125" style="1180" customWidth="1"/>
    <col min="1029" max="1280" width="9.1796875" style="1180"/>
    <col min="1281" max="1281" width="13.81640625" style="1180" customWidth="1"/>
    <col min="1282" max="1282" width="71.54296875" style="1180" customWidth="1"/>
    <col min="1283" max="1283" width="19.1796875" style="1180" customWidth="1"/>
    <col min="1284" max="1284" width="9.26953125" style="1180" customWidth="1"/>
    <col min="1285" max="1536" width="9.1796875" style="1180"/>
    <col min="1537" max="1537" width="13.81640625" style="1180" customWidth="1"/>
    <col min="1538" max="1538" width="71.54296875" style="1180" customWidth="1"/>
    <col min="1539" max="1539" width="19.1796875" style="1180" customWidth="1"/>
    <col min="1540" max="1540" width="9.26953125" style="1180" customWidth="1"/>
    <col min="1541" max="1792" width="9.1796875" style="1180"/>
    <col min="1793" max="1793" width="13.81640625" style="1180" customWidth="1"/>
    <col min="1794" max="1794" width="71.54296875" style="1180" customWidth="1"/>
    <col min="1795" max="1795" width="19.1796875" style="1180" customWidth="1"/>
    <col min="1796" max="1796" width="9.26953125" style="1180" customWidth="1"/>
    <col min="1797" max="2048" width="9.1796875" style="1180"/>
    <col min="2049" max="2049" width="13.81640625" style="1180" customWidth="1"/>
    <col min="2050" max="2050" width="71.54296875" style="1180" customWidth="1"/>
    <col min="2051" max="2051" width="19.1796875" style="1180" customWidth="1"/>
    <col min="2052" max="2052" width="9.26953125" style="1180" customWidth="1"/>
    <col min="2053" max="2304" width="9.1796875" style="1180"/>
    <col min="2305" max="2305" width="13.81640625" style="1180" customWidth="1"/>
    <col min="2306" max="2306" width="71.54296875" style="1180" customWidth="1"/>
    <col min="2307" max="2307" width="19.1796875" style="1180" customWidth="1"/>
    <col min="2308" max="2308" width="9.26953125" style="1180" customWidth="1"/>
    <col min="2309" max="2560" width="9.1796875" style="1180"/>
    <col min="2561" max="2561" width="13.81640625" style="1180" customWidth="1"/>
    <col min="2562" max="2562" width="71.54296875" style="1180" customWidth="1"/>
    <col min="2563" max="2563" width="19.1796875" style="1180" customWidth="1"/>
    <col min="2564" max="2564" width="9.26953125" style="1180" customWidth="1"/>
    <col min="2565" max="2816" width="9.1796875" style="1180"/>
    <col min="2817" max="2817" width="13.81640625" style="1180" customWidth="1"/>
    <col min="2818" max="2818" width="71.54296875" style="1180" customWidth="1"/>
    <col min="2819" max="2819" width="19.1796875" style="1180" customWidth="1"/>
    <col min="2820" max="2820" width="9.26953125" style="1180" customWidth="1"/>
    <col min="2821" max="3072" width="9.1796875" style="1180"/>
    <col min="3073" max="3073" width="13.81640625" style="1180" customWidth="1"/>
    <col min="3074" max="3074" width="71.54296875" style="1180" customWidth="1"/>
    <col min="3075" max="3075" width="19.1796875" style="1180" customWidth="1"/>
    <col min="3076" max="3076" width="9.26953125" style="1180" customWidth="1"/>
    <col min="3077" max="3328" width="9.1796875" style="1180"/>
    <col min="3329" max="3329" width="13.81640625" style="1180" customWidth="1"/>
    <col min="3330" max="3330" width="71.54296875" style="1180" customWidth="1"/>
    <col min="3331" max="3331" width="19.1796875" style="1180" customWidth="1"/>
    <col min="3332" max="3332" width="9.26953125" style="1180" customWidth="1"/>
    <col min="3333" max="3584" width="9.1796875" style="1180"/>
    <col min="3585" max="3585" width="13.81640625" style="1180" customWidth="1"/>
    <col min="3586" max="3586" width="71.54296875" style="1180" customWidth="1"/>
    <col min="3587" max="3587" width="19.1796875" style="1180" customWidth="1"/>
    <col min="3588" max="3588" width="9.26953125" style="1180" customWidth="1"/>
    <col min="3589" max="3840" width="9.1796875" style="1180"/>
    <col min="3841" max="3841" width="13.81640625" style="1180" customWidth="1"/>
    <col min="3842" max="3842" width="71.54296875" style="1180" customWidth="1"/>
    <col min="3843" max="3843" width="19.1796875" style="1180" customWidth="1"/>
    <col min="3844" max="3844" width="9.26953125" style="1180" customWidth="1"/>
    <col min="3845" max="4096" width="9.1796875" style="1180"/>
    <col min="4097" max="4097" width="13.81640625" style="1180" customWidth="1"/>
    <col min="4098" max="4098" width="71.54296875" style="1180" customWidth="1"/>
    <col min="4099" max="4099" width="19.1796875" style="1180" customWidth="1"/>
    <col min="4100" max="4100" width="9.26953125" style="1180" customWidth="1"/>
    <col min="4101" max="4352" width="9.1796875" style="1180"/>
    <col min="4353" max="4353" width="13.81640625" style="1180" customWidth="1"/>
    <col min="4354" max="4354" width="71.54296875" style="1180" customWidth="1"/>
    <col min="4355" max="4355" width="19.1796875" style="1180" customWidth="1"/>
    <col min="4356" max="4356" width="9.26953125" style="1180" customWidth="1"/>
    <col min="4357" max="4608" width="9.1796875" style="1180"/>
    <col min="4609" max="4609" width="13.81640625" style="1180" customWidth="1"/>
    <col min="4610" max="4610" width="71.54296875" style="1180" customWidth="1"/>
    <col min="4611" max="4611" width="19.1796875" style="1180" customWidth="1"/>
    <col min="4612" max="4612" width="9.26953125" style="1180" customWidth="1"/>
    <col min="4613" max="4864" width="9.1796875" style="1180"/>
    <col min="4865" max="4865" width="13.81640625" style="1180" customWidth="1"/>
    <col min="4866" max="4866" width="71.54296875" style="1180" customWidth="1"/>
    <col min="4867" max="4867" width="19.1796875" style="1180" customWidth="1"/>
    <col min="4868" max="4868" width="9.26953125" style="1180" customWidth="1"/>
    <col min="4869" max="5120" width="9.1796875" style="1180"/>
    <col min="5121" max="5121" width="13.81640625" style="1180" customWidth="1"/>
    <col min="5122" max="5122" width="71.54296875" style="1180" customWidth="1"/>
    <col min="5123" max="5123" width="19.1796875" style="1180" customWidth="1"/>
    <col min="5124" max="5124" width="9.26953125" style="1180" customWidth="1"/>
    <col min="5125" max="5376" width="9.1796875" style="1180"/>
    <col min="5377" max="5377" width="13.81640625" style="1180" customWidth="1"/>
    <col min="5378" max="5378" width="71.54296875" style="1180" customWidth="1"/>
    <col min="5379" max="5379" width="19.1796875" style="1180" customWidth="1"/>
    <col min="5380" max="5380" width="9.26953125" style="1180" customWidth="1"/>
    <col min="5381" max="5632" width="9.1796875" style="1180"/>
    <col min="5633" max="5633" width="13.81640625" style="1180" customWidth="1"/>
    <col min="5634" max="5634" width="71.54296875" style="1180" customWidth="1"/>
    <col min="5635" max="5635" width="19.1796875" style="1180" customWidth="1"/>
    <col min="5636" max="5636" width="9.26953125" style="1180" customWidth="1"/>
    <col min="5637" max="5888" width="9.1796875" style="1180"/>
    <col min="5889" max="5889" width="13.81640625" style="1180" customWidth="1"/>
    <col min="5890" max="5890" width="71.54296875" style="1180" customWidth="1"/>
    <col min="5891" max="5891" width="19.1796875" style="1180" customWidth="1"/>
    <col min="5892" max="5892" width="9.26953125" style="1180" customWidth="1"/>
    <col min="5893" max="6144" width="9.1796875" style="1180"/>
    <col min="6145" max="6145" width="13.81640625" style="1180" customWidth="1"/>
    <col min="6146" max="6146" width="71.54296875" style="1180" customWidth="1"/>
    <col min="6147" max="6147" width="19.1796875" style="1180" customWidth="1"/>
    <col min="6148" max="6148" width="9.26953125" style="1180" customWidth="1"/>
    <col min="6149" max="6400" width="9.1796875" style="1180"/>
    <col min="6401" max="6401" width="13.81640625" style="1180" customWidth="1"/>
    <col min="6402" max="6402" width="71.54296875" style="1180" customWidth="1"/>
    <col min="6403" max="6403" width="19.1796875" style="1180" customWidth="1"/>
    <col min="6404" max="6404" width="9.26953125" style="1180" customWidth="1"/>
    <col min="6405" max="6656" width="9.1796875" style="1180"/>
    <col min="6657" max="6657" width="13.81640625" style="1180" customWidth="1"/>
    <col min="6658" max="6658" width="71.54296875" style="1180" customWidth="1"/>
    <col min="6659" max="6659" width="19.1796875" style="1180" customWidth="1"/>
    <col min="6660" max="6660" width="9.26953125" style="1180" customWidth="1"/>
    <col min="6661" max="6912" width="9.1796875" style="1180"/>
    <col min="6913" max="6913" width="13.81640625" style="1180" customWidth="1"/>
    <col min="6914" max="6914" width="71.54296875" style="1180" customWidth="1"/>
    <col min="6915" max="6915" width="19.1796875" style="1180" customWidth="1"/>
    <col min="6916" max="6916" width="9.26953125" style="1180" customWidth="1"/>
    <col min="6917" max="7168" width="9.1796875" style="1180"/>
    <col min="7169" max="7169" width="13.81640625" style="1180" customWidth="1"/>
    <col min="7170" max="7170" width="71.54296875" style="1180" customWidth="1"/>
    <col min="7171" max="7171" width="19.1796875" style="1180" customWidth="1"/>
    <col min="7172" max="7172" width="9.26953125" style="1180" customWidth="1"/>
    <col min="7173" max="7424" width="9.1796875" style="1180"/>
    <col min="7425" max="7425" width="13.81640625" style="1180" customWidth="1"/>
    <col min="7426" max="7426" width="71.54296875" style="1180" customWidth="1"/>
    <col min="7427" max="7427" width="19.1796875" style="1180" customWidth="1"/>
    <col min="7428" max="7428" width="9.26953125" style="1180" customWidth="1"/>
    <col min="7429" max="7680" width="9.1796875" style="1180"/>
    <col min="7681" max="7681" width="13.81640625" style="1180" customWidth="1"/>
    <col min="7682" max="7682" width="71.54296875" style="1180" customWidth="1"/>
    <col min="7683" max="7683" width="19.1796875" style="1180" customWidth="1"/>
    <col min="7684" max="7684" width="9.26953125" style="1180" customWidth="1"/>
    <col min="7685" max="7936" width="9.1796875" style="1180"/>
    <col min="7937" max="7937" width="13.81640625" style="1180" customWidth="1"/>
    <col min="7938" max="7938" width="71.54296875" style="1180" customWidth="1"/>
    <col min="7939" max="7939" width="19.1796875" style="1180" customWidth="1"/>
    <col min="7940" max="7940" width="9.26953125" style="1180" customWidth="1"/>
    <col min="7941" max="8192" width="9.1796875" style="1180"/>
    <col min="8193" max="8193" width="13.81640625" style="1180" customWidth="1"/>
    <col min="8194" max="8194" width="71.54296875" style="1180" customWidth="1"/>
    <col min="8195" max="8195" width="19.1796875" style="1180" customWidth="1"/>
    <col min="8196" max="8196" width="9.26953125" style="1180" customWidth="1"/>
    <col min="8197" max="8448" width="9.1796875" style="1180"/>
    <col min="8449" max="8449" width="13.81640625" style="1180" customWidth="1"/>
    <col min="8450" max="8450" width="71.54296875" style="1180" customWidth="1"/>
    <col min="8451" max="8451" width="19.1796875" style="1180" customWidth="1"/>
    <col min="8452" max="8452" width="9.26953125" style="1180" customWidth="1"/>
    <col min="8453" max="8704" width="9.1796875" style="1180"/>
    <col min="8705" max="8705" width="13.81640625" style="1180" customWidth="1"/>
    <col min="8706" max="8706" width="71.54296875" style="1180" customWidth="1"/>
    <col min="8707" max="8707" width="19.1796875" style="1180" customWidth="1"/>
    <col min="8708" max="8708" width="9.26953125" style="1180" customWidth="1"/>
    <col min="8709" max="8960" width="9.1796875" style="1180"/>
    <col min="8961" max="8961" width="13.81640625" style="1180" customWidth="1"/>
    <col min="8962" max="8962" width="71.54296875" style="1180" customWidth="1"/>
    <col min="8963" max="8963" width="19.1796875" style="1180" customWidth="1"/>
    <col min="8964" max="8964" width="9.26953125" style="1180" customWidth="1"/>
    <col min="8965" max="9216" width="9.1796875" style="1180"/>
    <col min="9217" max="9217" width="13.81640625" style="1180" customWidth="1"/>
    <col min="9218" max="9218" width="71.54296875" style="1180" customWidth="1"/>
    <col min="9219" max="9219" width="19.1796875" style="1180" customWidth="1"/>
    <col min="9220" max="9220" width="9.26953125" style="1180" customWidth="1"/>
    <col min="9221" max="9472" width="9.1796875" style="1180"/>
    <col min="9473" max="9473" width="13.81640625" style="1180" customWidth="1"/>
    <col min="9474" max="9474" width="71.54296875" style="1180" customWidth="1"/>
    <col min="9475" max="9475" width="19.1796875" style="1180" customWidth="1"/>
    <col min="9476" max="9476" width="9.26953125" style="1180" customWidth="1"/>
    <col min="9477" max="9728" width="9.1796875" style="1180"/>
    <col min="9729" max="9729" width="13.81640625" style="1180" customWidth="1"/>
    <col min="9730" max="9730" width="71.54296875" style="1180" customWidth="1"/>
    <col min="9731" max="9731" width="19.1796875" style="1180" customWidth="1"/>
    <col min="9732" max="9732" width="9.26953125" style="1180" customWidth="1"/>
    <col min="9733" max="9984" width="9.1796875" style="1180"/>
    <col min="9985" max="9985" width="13.81640625" style="1180" customWidth="1"/>
    <col min="9986" max="9986" width="71.54296875" style="1180" customWidth="1"/>
    <col min="9987" max="9987" width="19.1796875" style="1180" customWidth="1"/>
    <col min="9988" max="9988" width="9.26953125" style="1180" customWidth="1"/>
    <col min="9989" max="10240" width="9.1796875" style="1180"/>
    <col min="10241" max="10241" width="13.81640625" style="1180" customWidth="1"/>
    <col min="10242" max="10242" width="71.54296875" style="1180" customWidth="1"/>
    <col min="10243" max="10243" width="19.1796875" style="1180" customWidth="1"/>
    <col min="10244" max="10244" width="9.26953125" style="1180" customWidth="1"/>
    <col min="10245" max="10496" width="9.1796875" style="1180"/>
    <col min="10497" max="10497" width="13.81640625" style="1180" customWidth="1"/>
    <col min="10498" max="10498" width="71.54296875" style="1180" customWidth="1"/>
    <col min="10499" max="10499" width="19.1796875" style="1180" customWidth="1"/>
    <col min="10500" max="10500" width="9.26953125" style="1180" customWidth="1"/>
    <col min="10501" max="10752" width="9.1796875" style="1180"/>
    <col min="10753" max="10753" width="13.81640625" style="1180" customWidth="1"/>
    <col min="10754" max="10754" width="71.54296875" style="1180" customWidth="1"/>
    <col min="10755" max="10755" width="19.1796875" style="1180" customWidth="1"/>
    <col min="10756" max="10756" width="9.26953125" style="1180" customWidth="1"/>
    <col min="10757" max="11008" width="9.1796875" style="1180"/>
    <col min="11009" max="11009" width="13.81640625" style="1180" customWidth="1"/>
    <col min="11010" max="11010" width="71.54296875" style="1180" customWidth="1"/>
    <col min="11011" max="11011" width="19.1796875" style="1180" customWidth="1"/>
    <col min="11012" max="11012" width="9.26953125" style="1180" customWidth="1"/>
    <col min="11013" max="11264" width="9.1796875" style="1180"/>
    <col min="11265" max="11265" width="13.81640625" style="1180" customWidth="1"/>
    <col min="11266" max="11266" width="71.54296875" style="1180" customWidth="1"/>
    <col min="11267" max="11267" width="19.1796875" style="1180" customWidth="1"/>
    <col min="11268" max="11268" width="9.26953125" style="1180" customWidth="1"/>
    <col min="11269" max="11520" width="9.1796875" style="1180"/>
    <col min="11521" max="11521" width="13.81640625" style="1180" customWidth="1"/>
    <col min="11522" max="11522" width="71.54296875" style="1180" customWidth="1"/>
    <col min="11523" max="11523" width="19.1796875" style="1180" customWidth="1"/>
    <col min="11524" max="11524" width="9.26953125" style="1180" customWidth="1"/>
    <col min="11525" max="11776" width="9.1796875" style="1180"/>
    <col min="11777" max="11777" width="13.81640625" style="1180" customWidth="1"/>
    <col min="11778" max="11778" width="71.54296875" style="1180" customWidth="1"/>
    <col min="11779" max="11779" width="19.1796875" style="1180" customWidth="1"/>
    <col min="11780" max="11780" width="9.26953125" style="1180" customWidth="1"/>
    <col min="11781" max="12032" width="9.1796875" style="1180"/>
    <col min="12033" max="12033" width="13.81640625" style="1180" customWidth="1"/>
    <col min="12034" max="12034" width="71.54296875" style="1180" customWidth="1"/>
    <col min="12035" max="12035" width="19.1796875" style="1180" customWidth="1"/>
    <col min="12036" max="12036" width="9.26953125" style="1180" customWidth="1"/>
    <col min="12037" max="12288" width="9.1796875" style="1180"/>
    <col min="12289" max="12289" width="13.81640625" style="1180" customWidth="1"/>
    <col min="12290" max="12290" width="71.54296875" style="1180" customWidth="1"/>
    <col min="12291" max="12291" width="19.1796875" style="1180" customWidth="1"/>
    <col min="12292" max="12292" width="9.26953125" style="1180" customWidth="1"/>
    <col min="12293" max="12544" width="9.1796875" style="1180"/>
    <col min="12545" max="12545" width="13.81640625" style="1180" customWidth="1"/>
    <col min="12546" max="12546" width="71.54296875" style="1180" customWidth="1"/>
    <col min="12547" max="12547" width="19.1796875" style="1180" customWidth="1"/>
    <col min="12548" max="12548" width="9.26953125" style="1180" customWidth="1"/>
    <col min="12549" max="12800" width="9.1796875" style="1180"/>
    <col min="12801" max="12801" width="13.81640625" style="1180" customWidth="1"/>
    <col min="12802" max="12802" width="71.54296875" style="1180" customWidth="1"/>
    <col min="12803" max="12803" width="19.1796875" style="1180" customWidth="1"/>
    <col min="12804" max="12804" width="9.26953125" style="1180" customWidth="1"/>
    <col min="12805" max="13056" width="9.1796875" style="1180"/>
    <col min="13057" max="13057" width="13.81640625" style="1180" customWidth="1"/>
    <col min="13058" max="13058" width="71.54296875" style="1180" customWidth="1"/>
    <col min="13059" max="13059" width="19.1796875" style="1180" customWidth="1"/>
    <col min="13060" max="13060" width="9.26953125" style="1180" customWidth="1"/>
    <col min="13061" max="13312" width="9.1796875" style="1180"/>
    <col min="13313" max="13313" width="13.81640625" style="1180" customWidth="1"/>
    <col min="13314" max="13314" width="71.54296875" style="1180" customWidth="1"/>
    <col min="13315" max="13315" width="19.1796875" style="1180" customWidth="1"/>
    <col min="13316" max="13316" width="9.26953125" style="1180" customWidth="1"/>
    <col min="13317" max="13568" width="9.1796875" style="1180"/>
    <col min="13569" max="13569" width="13.81640625" style="1180" customWidth="1"/>
    <col min="13570" max="13570" width="71.54296875" style="1180" customWidth="1"/>
    <col min="13571" max="13571" width="19.1796875" style="1180" customWidth="1"/>
    <col min="13572" max="13572" width="9.26953125" style="1180" customWidth="1"/>
    <col min="13573" max="13824" width="9.1796875" style="1180"/>
    <col min="13825" max="13825" width="13.81640625" style="1180" customWidth="1"/>
    <col min="13826" max="13826" width="71.54296875" style="1180" customWidth="1"/>
    <col min="13827" max="13827" width="19.1796875" style="1180" customWidth="1"/>
    <col min="13828" max="13828" width="9.26953125" style="1180" customWidth="1"/>
    <col min="13829" max="14080" width="9.1796875" style="1180"/>
    <col min="14081" max="14081" width="13.81640625" style="1180" customWidth="1"/>
    <col min="14082" max="14082" width="71.54296875" style="1180" customWidth="1"/>
    <col min="14083" max="14083" width="19.1796875" style="1180" customWidth="1"/>
    <col min="14084" max="14084" width="9.26953125" style="1180" customWidth="1"/>
    <col min="14085" max="14336" width="9.1796875" style="1180"/>
    <col min="14337" max="14337" width="13.81640625" style="1180" customWidth="1"/>
    <col min="14338" max="14338" width="71.54296875" style="1180" customWidth="1"/>
    <col min="14339" max="14339" width="19.1796875" style="1180" customWidth="1"/>
    <col min="14340" max="14340" width="9.26953125" style="1180" customWidth="1"/>
    <col min="14341" max="14592" width="9.1796875" style="1180"/>
    <col min="14593" max="14593" width="13.81640625" style="1180" customWidth="1"/>
    <col min="14594" max="14594" width="71.54296875" style="1180" customWidth="1"/>
    <col min="14595" max="14595" width="19.1796875" style="1180" customWidth="1"/>
    <col min="14596" max="14596" width="9.26953125" style="1180" customWidth="1"/>
    <col min="14597" max="14848" width="9.1796875" style="1180"/>
    <col min="14849" max="14849" width="13.81640625" style="1180" customWidth="1"/>
    <col min="14850" max="14850" width="71.54296875" style="1180" customWidth="1"/>
    <col min="14851" max="14851" width="19.1796875" style="1180" customWidth="1"/>
    <col min="14852" max="14852" width="9.26953125" style="1180" customWidth="1"/>
    <col min="14853" max="15104" width="9.1796875" style="1180"/>
    <col min="15105" max="15105" width="13.81640625" style="1180" customWidth="1"/>
    <col min="15106" max="15106" width="71.54296875" style="1180" customWidth="1"/>
    <col min="15107" max="15107" width="19.1796875" style="1180" customWidth="1"/>
    <col min="15108" max="15108" width="9.26953125" style="1180" customWidth="1"/>
    <col min="15109" max="15360" width="9.1796875" style="1180"/>
    <col min="15361" max="15361" width="13.81640625" style="1180" customWidth="1"/>
    <col min="15362" max="15362" width="71.54296875" style="1180" customWidth="1"/>
    <col min="15363" max="15363" width="19.1796875" style="1180" customWidth="1"/>
    <col min="15364" max="15364" width="9.26953125" style="1180" customWidth="1"/>
    <col min="15365" max="15616" width="9.1796875" style="1180"/>
    <col min="15617" max="15617" width="13.81640625" style="1180" customWidth="1"/>
    <col min="15618" max="15618" width="71.54296875" style="1180" customWidth="1"/>
    <col min="15619" max="15619" width="19.1796875" style="1180" customWidth="1"/>
    <col min="15620" max="15620" width="9.26953125" style="1180" customWidth="1"/>
    <col min="15621" max="15872" width="9.1796875" style="1180"/>
    <col min="15873" max="15873" width="13.81640625" style="1180" customWidth="1"/>
    <col min="15874" max="15874" width="71.54296875" style="1180" customWidth="1"/>
    <col min="15875" max="15875" width="19.1796875" style="1180" customWidth="1"/>
    <col min="15876" max="15876" width="9.26953125" style="1180" customWidth="1"/>
    <col min="15877" max="16128" width="9.1796875" style="1180"/>
    <col min="16129" max="16129" width="13.81640625" style="1180" customWidth="1"/>
    <col min="16130" max="16130" width="71.54296875" style="1180" customWidth="1"/>
    <col min="16131" max="16131" width="19.1796875" style="1180" customWidth="1"/>
    <col min="16132" max="16132" width="9.26953125" style="1180" customWidth="1"/>
    <col min="16133" max="16384" width="9.1796875" style="1180"/>
  </cols>
  <sheetData>
    <row r="1" spans="1:13" ht="28.9" customHeight="1" x14ac:dyDescent="0.25">
      <c r="A1" s="1815"/>
      <c r="B1" s="1816"/>
      <c r="C1" s="1817" t="str">
        <f>'Sch 1 WP 3B P&amp;Gs'!G1</f>
        <v>ZB Sludge Pipeline</v>
      </c>
      <c r="J1" s="2084"/>
      <c r="K1" s="2084"/>
      <c r="L1" s="2084"/>
      <c r="M1" s="1543"/>
    </row>
    <row r="2" spans="1:13" ht="13" customHeight="1" x14ac:dyDescent="0.25">
      <c r="A2" s="1818" t="s">
        <v>107</v>
      </c>
      <c r="B2" s="1819" t="str">
        <f>'Sch 1 WP 3B P&amp;Gs'!$C$2</f>
        <v>RW10397155/22</v>
      </c>
      <c r="C2" s="1820" t="s">
        <v>178</v>
      </c>
      <c r="J2" s="2084"/>
      <c r="K2" s="2084"/>
      <c r="L2" s="2084"/>
      <c r="M2" s="1179"/>
    </row>
    <row r="3" spans="1:13" ht="13" customHeight="1" x14ac:dyDescent="0.25">
      <c r="A3" s="1818" t="s">
        <v>37</v>
      </c>
      <c r="B3" s="2138" t="str">
        <f>'Sch 1 WP 3B P&amp;Gs'!$C$3</f>
        <v>DESIGN, MANUFACTURE, SUPPLY, DELIVERY, INSTALLATION, TEST, COMMISSION AND MAINTAIN PIPE LAYING AND CIVIL WORKS FOR THE CONSTRUCTION OF 750m, 694mm ID (8mm THICK) SLUDGE STEEL PIPELINE FROM CENTRAL SLUDGE NO. 2 TO THE CROSS CONNECTION CHAMBER (SL2 PIPELINE)</v>
      </c>
      <c r="C3" s="1821">
        <f>'Sch 1 WP 3B P&amp;Gs'!G3</f>
        <v>44470</v>
      </c>
      <c r="D3" s="1177"/>
      <c r="J3" s="2084"/>
      <c r="K3" s="2084"/>
      <c r="L3" s="2084"/>
      <c r="M3" s="1179"/>
    </row>
    <row r="4" spans="1:13" ht="13" customHeight="1" x14ac:dyDescent="0.25">
      <c r="A4" s="1818"/>
      <c r="B4" s="2138"/>
      <c r="C4" s="1821"/>
      <c r="D4" s="1177"/>
      <c r="J4" s="1187"/>
      <c r="K4" s="1187"/>
      <c r="L4" s="1187"/>
      <c r="M4" s="1179"/>
    </row>
    <row r="5" spans="1:13" ht="13" customHeight="1" x14ac:dyDescent="0.25">
      <c r="A5" s="1818"/>
      <c r="B5" s="2138"/>
      <c r="C5" s="1821"/>
      <c r="D5" s="1177"/>
      <c r="J5" s="1187"/>
      <c r="K5" s="1187"/>
      <c r="L5" s="1187"/>
      <c r="M5" s="1179"/>
    </row>
    <row r="6" spans="1:13" ht="13" customHeight="1" x14ac:dyDescent="0.25">
      <c r="A6" s="1818"/>
      <c r="B6" s="2138"/>
      <c r="C6" s="1822"/>
      <c r="D6" s="1177"/>
    </row>
    <row r="7" spans="1:13" ht="13" customHeight="1" x14ac:dyDescent="0.25">
      <c r="A7" s="1194"/>
      <c r="B7" s="1823"/>
      <c r="C7" s="1824"/>
    </row>
    <row r="8" spans="1:13" ht="13" customHeight="1" x14ac:dyDescent="0.25">
      <c r="A8" s="1189"/>
      <c r="B8" s="1825"/>
      <c r="C8" s="1815"/>
    </row>
    <row r="9" spans="1:13" ht="19.5" customHeight="1" x14ac:dyDescent="0.25">
      <c r="A9" s="1826"/>
      <c r="B9" s="1827" t="s">
        <v>2507</v>
      </c>
      <c r="C9" s="1828"/>
    </row>
    <row r="10" spans="1:13" ht="13" customHeight="1" x14ac:dyDescent="0.25">
      <c r="A10" s="1194"/>
      <c r="B10" s="1823"/>
      <c r="C10" s="1824"/>
    </row>
    <row r="11" spans="1:13" s="1543" customFormat="1" ht="13" customHeight="1" x14ac:dyDescent="0.25">
      <c r="A11" s="1829" t="s">
        <v>79</v>
      </c>
      <c r="B11" s="1830" t="s">
        <v>43</v>
      </c>
      <c r="C11" s="1831" t="s">
        <v>48</v>
      </c>
    </row>
    <row r="12" spans="1:13" ht="13" customHeight="1" x14ac:dyDescent="0.25">
      <c r="A12" s="1571"/>
      <c r="B12" s="1690"/>
      <c r="C12" s="1690"/>
    </row>
    <row r="13" spans="1:13" s="12" customFormat="1" ht="13" customHeight="1" x14ac:dyDescent="0.25">
      <c r="A13" s="153"/>
      <c r="B13" s="1168" t="s">
        <v>1191</v>
      </c>
      <c r="C13" s="154"/>
    </row>
    <row r="14" spans="1:13" s="12" customFormat="1" ht="13" customHeight="1" x14ac:dyDescent="0.25">
      <c r="A14" s="153"/>
      <c r="B14" s="1072"/>
      <c r="C14" s="154"/>
    </row>
    <row r="15" spans="1:13" ht="13" customHeight="1" x14ac:dyDescent="0.25">
      <c r="A15" s="1571" t="s">
        <v>2488</v>
      </c>
      <c r="B15" s="1690" t="s">
        <v>2489</v>
      </c>
      <c r="C15" s="1832"/>
    </row>
    <row r="16" spans="1:13" ht="13" customHeight="1" x14ac:dyDescent="0.25">
      <c r="A16" s="1571"/>
      <c r="B16" s="1562"/>
      <c r="C16" s="307"/>
    </row>
    <row r="17" spans="1:13" ht="13" customHeight="1" x14ac:dyDescent="0.25">
      <c r="A17" s="1571" t="s">
        <v>2490</v>
      </c>
      <c r="B17" s="1690" t="s">
        <v>2491</v>
      </c>
      <c r="C17" s="307"/>
    </row>
    <row r="18" spans="1:13" ht="13" customHeight="1" x14ac:dyDescent="0.25">
      <c r="A18" s="1571"/>
      <c r="B18" s="1690"/>
      <c r="C18" s="1832"/>
    </row>
    <row r="19" spans="1:13" ht="13" customHeight="1" x14ac:dyDescent="0.25">
      <c r="A19" s="1571" t="s">
        <v>2492</v>
      </c>
      <c r="B19" s="1690" t="s">
        <v>2493</v>
      </c>
      <c r="C19" s="307"/>
    </row>
    <row r="20" spans="1:13" ht="13" customHeight="1" x14ac:dyDescent="0.25">
      <c r="A20" s="1571"/>
      <c r="B20" s="1690"/>
      <c r="C20" s="307"/>
    </row>
    <row r="21" spans="1:13" ht="13" customHeight="1" x14ac:dyDescent="0.25">
      <c r="A21" s="1571" t="s">
        <v>2494</v>
      </c>
      <c r="B21" s="1690" t="s">
        <v>2495</v>
      </c>
      <c r="C21" s="307"/>
    </row>
    <row r="22" spans="1:13" ht="13" customHeight="1" x14ac:dyDescent="0.25">
      <c r="A22" s="1571"/>
      <c r="B22" s="1690"/>
      <c r="C22" s="308"/>
    </row>
    <row r="23" spans="1:13" ht="13" customHeight="1" x14ac:dyDescent="0.25">
      <c r="A23" s="1571" t="s">
        <v>2496</v>
      </c>
      <c r="B23" s="1690" t="s">
        <v>2497</v>
      </c>
      <c r="C23" s="308"/>
    </row>
    <row r="24" spans="1:13" ht="13" customHeight="1" x14ac:dyDescent="0.25">
      <c r="A24" s="1571"/>
      <c r="B24" s="1690"/>
      <c r="C24" s="308"/>
      <c r="M24" s="1833"/>
    </row>
    <row r="25" spans="1:13" ht="13" customHeight="1" x14ac:dyDescent="0.25">
      <c r="A25" s="1571" t="s">
        <v>2498</v>
      </c>
      <c r="B25" s="1690" t="s">
        <v>2499</v>
      </c>
      <c r="C25" s="308"/>
    </row>
    <row r="26" spans="1:13" ht="13" customHeight="1" x14ac:dyDescent="0.25">
      <c r="A26" s="1571"/>
      <c r="B26" s="1690"/>
      <c r="C26" s="308"/>
    </row>
    <row r="27" spans="1:13" ht="13" customHeight="1" x14ac:dyDescent="0.25">
      <c r="A27" s="1571" t="s">
        <v>2500</v>
      </c>
      <c r="B27" s="1690" t="s">
        <v>2501</v>
      </c>
      <c r="C27" s="308"/>
      <c r="F27" s="2139"/>
      <c r="G27" s="2140"/>
      <c r="H27" s="2140"/>
    </row>
    <row r="28" spans="1:13" ht="13" customHeight="1" x14ac:dyDescent="0.25">
      <c r="A28" s="1571"/>
      <c r="B28" s="1690"/>
      <c r="C28" s="308"/>
    </row>
    <row r="29" spans="1:13" ht="13" customHeight="1" x14ac:dyDescent="0.25">
      <c r="A29" s="1571" t="s">
        <v>2502</v>
      </c>
      <c r="B29" s="1690" t="s">
        <v>2503</v>
      </c>
      <c r="C29" s="308"/>
      <c r="E29" s="1833"/>
    </row>
    <row r="30" spans="1:13" ht="13" customHeight="1" x14ac:dyDescent="0.25">
      <c r="A30" s="1571"/>
      <c r="B30" s="1690"/>
      <c r="C30" s="308"/>
      <c r="E30" s="1833"/>
    </row>
    <row r="31" spans="1:13" ht="13" customHeight="1" x14ac:dyDescent="0.25">
      <c r="A31" s="1571" t="s">
        <v>2504</v>
      </c>
      <c r="B31" s="1690" t="s">
        <v>2505</v>
      </c>
      <c r="C31" s="308"/>
      <c r="E31" s="1833"/>
    </row>
    <row r="32" spans="1:13" ht="13" customHeight="1" x14ac:dyDescent="0.25">
      <c r="A32" s="1571"/>
      <c r="B32" s="1690"/>
      <c r="C32" s="308"/>
      <c r="E32" s="1833"/>
    </row>
    <row r="33" spans="1:5" ht="13" customHeight="1" x14ac:dyDescent="0.25">
      <c r="A33" s="1571" t="s">
        <v>2526</v>
      </c>
      <c r="B33" s="1690" t="s">
        <v>2527</v>
      </c>
      <c r="C33" s="308"/>
      <c r="E33" s="1833"/>
    </row>
    <row r="34" spans="1:5" ht="13" customHeight="1" x14ac:dyDescent="0.25">
      <c r="A34" s="1571"/>
      <c r="B34" s="1690"/>
      <c r="C34" s="308"/>
      <c r="E34" s="1833"/>
    </row>
    <row r="35" spans="1:5" ht="13" customHeight="1" x14ac:dyDescent="0.25">
      <c r="A35" s="1834"/>
      <c r="B35" s="1835"/>
      <c r="C35" s="310"/>
    </row>
    <row r="36" spans="1:5" ht="13" customHeight="1" x14ac:dyDescent="0.25">
      <c r="A36" s="2060" t="s">
        <v>2512</v>
      </c>
      <c r="B36" s="2062"/>
      <c r="C36" s="308"/>
    </row>
    <row r="37" spans="1:5" ht="13" customHeight="1" x14ac:dyDescent="0.25">
      <c r="A37" s="1836"/>
      <c r="B37" s="1837"/>
      <c r="C37" s="311"/>
    </row>
    <row r="38" spans="1:5" ht="13" customHeight="1" x14ac:dyDescent="0.25">
      <c r="A38" s="1838"/>
      <c r="B38" s="1839"/>
      <c r="C38" s="1840"/>
    </row>
    <row r="39" spans="1:5" ht="13" customHeight="1" x14ac:dyDescent="0.25">
      <c r="A39" s="2060" t="s">
        <v>83</v>
      </c>
      <c r="B39" s="2062"/>
      <c r="C39" s="1840"/>
    </row>
    <row r="40" spans="1:5" ht="13" customHeight="1" x14ac:dyDescent="0.25">
      <c r="A40" s="2131" t="s">
        <v>763</v>
      </c>
      <c r="B40" s="2132"/>
      <c r="C40" s="1840"/>
      <c r="D40" s="1179"/>
    </row>
    <row r="41" spans="1:5" ht="13" customHeight="1" x14ac:dyDescent="0.25">
      <c r="A41" s="2133" t="s">
        <v>84</v>
      </c>
      <c r="B41" s="2134"/>
      <c r="C41" s="1840"/>
    </row>
    <row r="42" spans="1:5" ht="13" customHeight="1" x14ac:dyDescent="0.25">
      <c r="A42" s="1841"/>
      <c r="B42" s="1842"/>
      <c r="C42" s="1843"/>
    </row>
    <row r="43" spans="1:5" s="12" customFormat="1" ht="13" customHeight="1" x14ac:dyDescent="0.25">
      <c r="A43" s="21"/>
      <c r="B43" s="59"/>
      <c r="C43" s="152"/>
    </row>
    <row r="44" spans="1:5" s="12" customFormat="1" ht="13" customHeight="1" x14ac:dyDescent="0.25">
      <c r="A44" s="2024" t="s">
        <v>1190</v>
      </c>
      <c r="B44" s="2025"/>
      <c r="C44" s="203"/>
    </row>
    <row r="45" spans="1:5" s="12" customFormat="1" ht="13" customHeight="1" x14ac:dyDescent="0.25">
      <c r="A45" s="66"/>
      <c r="B45" s="314"/>
      <c r="C45" s="64"/>
    </row>
    <row r="46" spans="1:5" ht="13" customHeight="1" x14ac:dyDescent="0.25">
      <c r="A46" s="1844"/>
      <c r="B46" s="1845"/>
      <c r="C46" s="1846"/>
    </row>
    <row r="47" spans="1:5" ht="13" customHeight="1" x14ac:dyDescent="0.25">
      <c r="A47" s="2135" t="s">
        <v>102</v>
      </c>
      <c r="B47" s="2136"/>
      <c r="C47" s="2137"/>
    </row>
    <row r="48" spans="1:5" ht="13" customHeight="1" x14ac:dyDescent="0.25">
      <c r="A48" s="1847"/>
      <c r="B48" s="1848"/>
      <c r="C48" s="1849"/>
    </row>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sheetData>
  <mergeCells count="11">
    <mergeCell ref="A36:B36"/>
    <mergeCell ref="J1:L1"/>
    <mergeCell ref="J2:L2"/>
    <mergeCell ref="B3:B6"/>
    <mergeCell ref="J3:L3"/>
    <mergeCell ref="F27:H27"/>
    <mergeCell ref="A39:B39"/>
    <mergeCell ref="A40:B40"/>
    <mergeCell ref="A41:B41"/>
    <mergeCell ref="A47:C47"/>
    <mergeCell ref="A44:B44"/>
  </mergeCells>
  <pageMargins left="0.70866141732283472" right="0.70866141732283472" top="0.74803149606299213" bottom="0.74803149606299213" header="0.31496062992125984" footer="0.31496062992125984"/>
  <pageSetup paperSize="9" scale="85" firstPageNumber="37" fitToHeight="0" orientation="portrait" r:id="rId1"/>
  <headerFooter>
    <oddFooter>&amp;C&amp;P of &amp;N&amp;R&amp;A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pageSetUpPr fitToPage="1"/>
  </sheetPr>
  <dimension ref="A1:D59"/>
  <sheetViews>
    <sheetView view="pageBreakPreview" zoomScale="85" zoomScaleNormal="100" zoomScaleSheetLayoutView="85" workbookViewId="0">
      <pane ySplit="1" topLeftCell="A2" activePane="bottomLeft" state="frozen"/>
      <selection activeCell="D12" sqref="D12"/>
      <selection pane="bottomLeft" activeCell="B3" sqref="B3:B5"/>
    </sheetView>
  </sheetViews>
  <sheetFormatPr defaultColWidth="9.1796875" defaultRowHeight="12.5" x14ac:dyDescent="0.25"/>
  <cols>
    <col min="1" max="1" width="10.81640625" style="9" bestFit="1" customWidth="1"/>
    <col min="2" max="2" width="71.54296875" style="475" customWidth="1"/>
    <col min="3" max="3" width="19.1796875" style="475" customWidth="1"/>
    <col min="4" max="4" width="9.26953125" style="12" customWidth="1"/>
    <col min="5" max="16384" width="9.1796875" style="12"/>
  </cols>
  <sheetData>
    <row r="1" spans="1:4" ht="28.9" customHeight="1" x14ac:dyDescent="0.25">
      <c r="A1" s="299"/>
      <c r="B1" s="124"/>
      <c r="C1" s="300"/>
    </row>
    <row r="2" spans="1:4" ht="13" customHeight="1" x14ac:dyDescent="0.25">
      <c r="A2" s="301" t="s">
        <v>107</v>
      </c>
      <c r="B2" s="157" t="str">
        <f>'Sch 1 WP 3A P&amp;Gs'!$C$2</f>
        <v>RW10397155/22</v>
      </c>
      <c r="C2" s="302" t="s">
        <v>178</v>
      </c>
    </row>
    <row r="3" spans="1:4" ht="13" customHeight="1" x14ac:dyDescent="0.25">
      <c r="A3" s="301" t="s">
        <v>37</v>
      </c>
      <c r="B3" s="2141" t="s">
        <v>1598</v>
      </c>
      <c r="C3" s="381">
        <f>'Sch 1 WP 3A P&amp;Gs'!G3</f>
        <v>44470</v>
      </c>
      <c r="D3" s="11"/>
    </row>
    <row r="4" spans="1:4" x14ac:dyDescent="0.25">
      <c r="A4" s="301"/>
      <c r="B4" s="2141"/>
      <c r="C4" s="303"/>
      <c r="D4" s="11"/>
    </row>
    <row r="5" spans="1:4" ht="108" customHeight="1" x14ac:dyDescent="0.25">
      <c r="A5" s="45"/>
      <c r="B5" s="2142"/>
      <c r="C5" s="304"/>
    </row>
    <row r="6" spans="1:4" ht="13" customHeight="1" x14ac:dyDescent="0.25">
      <c r="A6" s="40"/>
      <c r="B6" s="50"/>
      <c r="C6" s="299"/>
    </row>
    <row r="7" spans="1:4" ht="13" customHeight="1" x14ac:dyDescent="0.25">
      <c r="A7" s="305"/>
      <c r="B7" s="469" t="s">
        <v>1194</v>
      </c>
      <c r="C7" s="92"/>
    </row>
    <row r="8" spans="1:4" ht="13" customHeight="1" x14ac:dyDescent="0.25">
      <c r="A8" s="45"/>
      <c r="B8" s="51"/>
      <c r="C8" s="304"/>
    </row>
    <row r="9" spans="1:4" s="432" customFormat="1" ht="13" customHeight="1" x14ac:dyDescent="0.25">
      <c r="A9" s="60" t="s">
        <v>79</v>
      </c>
      <c r="B9" s="306" t="s">
        <v>43</v>
      </c>
      <c r="C9" s="61" t="s">
        <v>48</v>
      </c>
    </row>
    <row r="10" spans="1:4" ht="13" customHeight="1" x14ac:dyDescent="0.25">
      <c r="A10" s="153"/>
      <c r="B10" s="154"/>
      <c r="C10" s="154"/>
    </row>
    <row r="11" spans="1:4" ht="13" customHeight="1" x14ac:dyDescent="0.25">
      <c r="A11" s="153"/>
      <c r="B11" s="1168" t="s">
        <v>1168</v>
      </c>
      <c r="C11" s="154"/>
    </row>
    <row r="12" spans="1:4" ht="13" customHeight="1" x14ac:dyDescent="0.25">
      <c r="A12" s="153"/>
      <c r="B12" s="154"/>
      <c r="C12" s="154"/>
    </row>
    <row r="13" spans="1:4" ht="13" customHeight="1" x14ac:dyDescent="0.25">
      <c r="A13" s="153" t="s">
        <v>2514</v>
      </c>
      <c r="B13" s="154" t="s">
        <v>1192</v>
      </c>
      <c r="C13" s="246"/>
    </row>
    <row r="14" spans="1:4" ht="13" customHeight="1" x14ac:dyDescent="0.25">
      <c r="A14" s="153"/>
      <c r="B14" s="1165"/>
      <c r="C14" s="307"/>
    </row>
    <row r="15" spans="1:4" ht="13" customHeight="1" x14ac:dyDescent="0.25">
      <c r="A15" s="153"/>
      <c r="B15" s="1168" t="s">
        <v>1191</v>
      </c>
      <c r="C15" s="246"/>
    </row>
    <row r="16" spans="1:4" ht="13" customHeight="1" x14ac:dyDescent="0.25">
      <c r="A16" s="153"/>
      <c r="B16" s="154"/>
      <c r="C16" s="307"/>
    </row>
    <row r="17" spans="1:4" ht="13" customHeight="1" x14ac:dyDescent="0.25">
      <c r="A17" s="153" t="s">
        <v>2515</v>
      </c>
      <c r="B17" s="154" t="s">
        <v>1198</v>
      </c>
      <c r="C17" s="307"/>
    </row>
    <row r="18" spans="1:4" ht="13" customHeight="1" x14ac:dyDescent="0.25">
      <c r="A18" s="153"/>
      <c r="B18" s="154"/>
      <c r="C18" s="308"/>
    </row>
    <row r="19" spans="1:4" ht="13" customHeight="1" x14ac:dyDescent="0.25">
      <c r="A19" s="153"/>
      <c r="B19" s="1167"/>
      <c r="C19" s="308"/>
    </row>
    <row r="20" spans="1:4" ht="13" customHeight="1" x14ac:dyDescent="0.25">
      <c r="A20" s="156"/>
      <c r="B20" s="309"/>
      <c r="C20" s="308"/>
    </row>
    <row r="21" spans="1:4" ht="13" customHeight="1" x14ac:dyDescent="0.25">
      <c r="A21" s="62"/>
      <c r="B21" s="58"/>
      <c r="C21" s="310"/>
    </row>
    <row r="22" spans="1:4" ht="13" customHeight="1" x14ac:dyDescent="0.25">
      <c r="A22" s="2015" t="s">
        <v>1196</v>
      </c>
      <c r="B22" s="2016"/>
      <c r="C22" s="308"/>
    </row>
    <row r="23" spans="1:4" ht="13" customHeight="1" x14ac:dyDescent="0.25">
      <c r="A23" s="63"/>
      <c r="B23" s="312"/>
      <c r="C23" s="311"/>
    </row>
    <row r="24" spans="1:4" ht="13" customHeight="1" x14ac:dyDescent="0.25">
      <c r="A24" s="65"/>
      <c r="B24" s="313"/>
      <c r="C24" s="152"/>
    </row>
    <row r="25" spans="1:4" ht="13" customHeight="1" x14ac:dyDescent="0.25">
      <c r="A25" s="2015" t="s">
        <v>83</v>
      </c>
      <c r="B25" s="2016"/>
      <c r="C25" s="152"/>
    </row>
    <row r="26" spans="1:4" ht="13" customHeight="1" x14ac:dyDescent="0.25">
      <c r="A26" s="2020" t="s">
        <v>2513</v>
      </c>
      <c r="B26" s="2021"/>
      <c r="C26" s="152"/>
      <c r="D26" s="138"/>
    </row>
    <row r="27" spans="1:4" ht="13" customHeight="1" x14ac:dyDescent="0.25">
      <c r="A27" s="2022" t="s">
        <v>84</v>
      </c>
      <c r="B27" s="2023"/>
      <c r="C27" s="152"/>
    </row>
    <row r="28" spans="1:4" ht="13" customHeight="1" x14ac:dyDescent="0.25">
      <c r="A28" s="66"/>
      <c r="B28" s="314"/>
      <c r="C28" s="204"/>
    </row>
    <row r="29" spans="1:4" ht="13" customHeight="1" x14ac:dyDescent="0.25">
      <c r="A29" s="21"/>
      <c r="B29" s="59"/>
      <c r="C29" s="152"/>
    </row>
    <row r="30" spans="1:4" ht="13" customHeight="1" x14ac:dyDescent="0.25">
      <c r="A30" s="2024" t="s">
        <v>1193</v>
      </c>
      <c r="B30" s="2143"/>
      <c r="C30" s="203"/>
    </row>
    <row r="31" spans="1:4" ht="13" customHeight="1" x14ac:dyDescent="0.25">
      <c r="A31" s="66"/>
      <c r="B31" s="314"/>
      <c r="C31" s="64"/>
    </row>
    <row r="32" spans="1:4" ht="15.75" customHeight="1" x14ac:dyDescent="0.25">
      <c r="A32" s="2026"/>
      <c r="B32" s="2027"/>
      <c r="C32" s="2027"/>
    </row>
    <row r="33" spans="1:4" ht="13" customHeight="1" x14ac:dyDescent="0.25">
      <c r="A33" s="470"/>
      <c r="B33" s="471"/>
      <c r="C33" s="1166"/>
    </row>
    <row r="34" spans="1:4" ht="13" customHeight="1" x14ac:dyDescent="0.25">
      <c r="A34" s="2017" t="s">
        <v>102</v>
      </c>
      <c r="B34" s="2018"/>
      <c r="C34" s="2019"/>
    </row>
    <row r="35" spans="1:4" ht="13" customHeight="1" x14ac:dyDescent="0.25">
      <c r="A35" s="472"/>
      <c r="B35" s="473"/>
      <c r="C35" s="474"/>
    </row>
    <row r="36" spans="1:4" ht="12.75" customHeight="1" x14ac:dyDescent="0.25"/>
    <row r="37" spans="1:4" ht="12.75" customHeight="1" x14ac:dyDescent="0.25"/>
    <row r="38" spans="1:4" ht="12.75" customHeight="1" x14ac:dyDescent="0.25"/>
    <row r="39" spans="1:4" ht="12.75" customHeight="1" x14ac:dyDescent="0.25"/>
    <row r="40" spans="1:4" ht="12.75" customHeight="1" x14ac:dyDescent="0.25"/>
    <row r="41" spans="1:4" ht="12.75" customHeight="1" x14ac:dyDescent="0.25"/>
    <row r="42" spans="1:4" ht="12.75" customHeight="1" x14ac:dyDescent="0.25"/>
    <row r="43" spans="1:4" s="9" customFormat="1" ht="12.75" customHeight="1" x14ac:dyDescent="0.25">
      <c r="B43" s="475"/>
      <c r="C43" s="475"/>
      <c r="D43" s="12"/>
    </row>
    <row r="44" spans="1:4" s="9" customFormat="1" ht="12.75" customHeight="1" x14ac:dyDescent="0.25">
      <c r="B44" s="475"/>
      <c r="C44" s="475"/>
      <c r="D44" s="12"/>
    </row>
    <row r="45" spans="1:4" s="9" customFormat="1" ht="12.75" customHeight="1" x14ac:dyDescent="0.25">
      <c r="B45" s="475"/>
      <c r="C45" s="475"/>
      <c r="D45" s="12"/>
    </row>
    <row r="46" spans="1:4" s="9" customFormat="1" ht="12.75" customHeight="1" x14ac:dyDescent="0.25">
      <c r="B46" s="475"/>
      <c r="C46" s="475"/>
      <c r="D46" s="12"/>
    </row>
    <row r="47" spans="1:4" s="9" customFormat="1" ht="12.75" customHeight="1" x14ac:dyDescent="0.25">
      <c r="B47" s="475"/>
      <c r="C47" s="475"/>
      <c r="D47" s="12"/>
    </row>
    <row r="48" spans="1:4" s="9" customFormat="1" ht="12.75" customHeight="1" x14ac:dyDescent="0.25">
      <c r="B48" s="475"/>
      <c r="C48" s="475"/>
      <c r="D48" s="12"/>
    </row>
    <row r="49" spans="2:4" s="9" customFormat="1" ht="12.75" customHeight="1" x14ac:dyDescent="0.25">
      <c r="B49" s="475"/>
      <c r="C49" s="475"/>
      <c r="D49" s="12"/>
    </row>
    <row r="50" spans="2:4" s="9" customFormat="1" ht="12.75" customHeight="1" x14ac:dyDescent="0.25">
      <c r="B50" s="475"/>
      <c r="C50" s="475"/>
      <c r="D50" s="12"/>
    </row>
    <row r="51" spans="2:4" s="9" customFormat="1" ht="12.75" customHeight="1" x14ac:dyDescent="0.25">
      <c r="B51" s="475"/>
      <c r="C51" s="475"/>
      <c r="D51" s="12"/>
    </row>
    <row r="52" spans="2:4" s="9" customFormat="1" ht="12.75" customHeight="1" x14ac:dyDescent="0.25">
      <c r="B52" s="475"/>
      <c r="C52" s="475"/>
      <c r="D52" s="12"/>
    </row>
    <row r="53" spans="2:4" s="9" customFormat="1" ht="12.75" customHeight="1" x14ac:dyDescent="0.25">
      <c r="B53" s="475"/>
      <c r="C53" s="475"/>
      <c r="D53" s="12"/>
    </row>
    <row r="54" spans="2:4" s="9" customFormat="1" ht="12.75" customHeight="1" x14ac:dyDescent="0.25">
      <c r="B54" s="475"/>
      <c r="C54" s="475"/>
      <c r="D54" s="12"/>
    </row>
    <row r="55" spans="2:4" s="9" customFormat="1" ht="12.75" customHeight="1" x14ac:dyDescent="0.25">
      <c r="B55" s="475"/>
      <c r="C55" s="475"/>
      <c r="D55" s="12"/>
    </row>
    <row r="56" spans="2:4" s="9" customFormat="1" ht="12.75" customHeight="1" x14ac:dyDescent="0.25">
      <c r="B56" s="475"/>
      <c r="C56" s="475"/>
      <c r="D56" s="12"/>
    </row>
    <row r="57" spans="2:4" s="9" customFormat="1" ht="12.75" customHeight="1" x14ac:dyDescent="0.25">
      <c r="B57" s="475"/>
      <c r="C57" s="475"/>
      <c r="D57" s="12"/>
    </row>
    <row r="58" spans="2:4" s="9" customFormat="1" ht="12.75" customHeight="1" x14ac:dyDescent="0.25">
      <c r="B58" s="475"/>
      <c r="C58" s="475"/>
      <c r="D58" s="12"/>
    </row>
    <row r="59" spans="2:4" s="9" customFormat="1" ht="12.75" customHeight="1" x14ac:dyDescent="0.25">
      <c r="B59" s="475"/>
      <c r="C59" s="475"/>
      <c r="D59" s="12"/>
    </row>
  </sheetData>
  <mergeCells count="8">
    <mergeCell ref="A34:C34"/>
    <mergeCell ref="B3:B5"/>
    <mergeCell ref="A22:B22"/>
    <mergeCell ref="A25:B25"/>
    <mergeCell ref="A26:B26"/>
    <mergeCell ref="A27:B27"/>
    <mergeCell ref="A30:B30"/>
    <mergeCell ref="A32:C32"/>
  </mergeCells>
  <pageMargins left="0.70866141732283472" right="0.70866141732283472" top="0.74803149606299213" bottom="0.74803149606299213" header="0.31496062992125984" footer="0.31496062992125984"/>
  <pageSetup paperSize="9" scale="87" firstPageNumber="37" fitToHeight="0" orientation="portrait" r:id="rId1"/>
  <headerFooter>
    <oddFooter>&amp;C&amp;P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G59"/>
  <sheetViews>
    <sheetView showWhiteSpace="0" view="pageBreakPreview" topLeftCell="A12" zoomScaleNormal="100" zoomScaleSheetLayoutView="100" workbookViewId="0">
      <selection activeCell="D15" sqref="D15"/>
    </sheetView>
  </sheetViews>
  <sheetFormatPr defaultColWidth="9.1796875" defaultRowHeight="12.5" x14ac:dyDescent="0.25"/>
  <cols>
    <col min="1" max="6" width="9.1796875" style="993"/>
    <col min="7" max="7" width="11.26953125" style="993" customWidth="1"/>
    <col min="8" max="16384" width="9.1796875" style="993"/>
  </cols>
  <sheetData>
    <row r="1" spans="1:7" x14ac:dyDescent="0.25">
      <c r="A1" s="987"/>
      <c r="B1" s="988"/>
      <c r="C1" s="989"/>
      <c r="D1" s="988"/>
      <c r="E1" s="990"/>
      <c r="F1" s="991"/>
      <c r="G1" s="992"/>
    </row>
    <row r="2" spans="1:7" x14ac:dyDescent="0.25">
      <c r="A2" s="987"/>
      <c r="B2" s="988"/>
      <c r="C2" s="994"/>
      <c r="D2" s="988"/>
      <c r="E2" s="995"/>
      <c r="F2" s="991"/>
      <c r="G2" s="992"/>
    </row>
    <row r="3" spans="1:7" x14ac:dyDescent="0.25">
      <c r="A3" s="987"/>
      <c r="B3" s="988"/>
      <c r="C3" s="996"/>
      <c r="D3" s="997"/>
      <c r="E3" s="998"/>
      <c r="F3" s="999"/>
      <c r="G3" s="1000"/>
    </row>
    <row r="4" spans="1:7" x14ac:dyDescent="0.25">
      <c r="A4" s="1001"/>
      <c r="B4" s="988"/>
      <c r="C4" s="997"/>
      <c r="D4" s="988"/>
      <c r="E4" s="1002"/>
      <c r="F4" s="1003"/>
      <c r="G4" s="1003"/>
    </row>
    <row r="5" spans="1:7" x14ac:dyDescent="0.25">
      <c r="A5" s="1001"/>
      <c r="B5" s="988"/>
      <c r="C5" s="997"/>
      <c r="D5" s="988"/>
      <c r="E5" s="1002"/>
      <c r="F5" s="1003"/>
      <c r="G5" s="1003"/>
    </row>
    <row r="6" spans="1:7" x14ac:dyDescent="0.25">
      <c r="A6" s="1001"/>
      <c r="B6" s="988"/>
      <c r="C6" s="997"/>
      <c r="D6" s="988"/>
      <c r="E6" s="1002"/>
      <c r="F6" s="1003"/>
      <c r="G6" s="1003"/>
    </row>
    <row r="7" spans="1:7" ht="13" x14ac:dyDescent="0.25">
      <c r="A7" s="1004"/>
      <c r="B7" s="1987"/>
      <c r="C7" s="1005"/>
      <c r="D7" s="1006"/>
      <c r="E7" s="1006"/>
      <c r="F7" s="1007"/>
      <c r="G7" s="1007"/>
    </row>
    <row r="8" spans="1:7" ht="13" x14ac:dyDescent="0.25">
      <c r="A8" s="1008"/>
      <c r="B8" s="1987"/>
      <c r="C8" s="1005"/>
      <c r="D8" s="1006"/>
      <c r="E8" s="1006"/>
      <c r="F8" s="1007"/>
      <c r="G8" s="1007"/>
    </row>
    <row r="9" spans="1:7" ht="13" x14ac:dyDescent="0.25">
      <c r="A9" s="1008"/>
      <c r="B9" s="1006"/>
      <c r="C9" s="1005"/>
      <c r="D9" s="1006"/>
      <c r="E9" s="1006"/>
      <c r="F9" s="1007"/>
      <c r="G9" s="1007"/>
    </row>
    <row r="10" spans="1:7" ht="13" x14ac:dyDescent="0.25">
      <c r="A10" s="1008"/>
      <c r="B10" s="1006"/>
      <c r="C10" s="1005"/>
      <c r="D10" s="1006"/>
      <c r="E10" s="1006"/>
      <c r="F10" s="1007"/>
      <c r="G10" s="1007"/>
    </row>
    <row r="11" spans="1:7" ht="13" x14ac:dyDescent="0.25">
      <c r="A11" s="1008"/>
      <c r="B11" s="1006"/>
      <c r="C11" s="1005"/>
      <c r="D11" s="1006"/>
      <c r="E11" s="1006"/>
      <c r="F11" s="1007"/>
      <c r="G11" s="1007"/>
    </row>
    <row r="12" spans="1:7" ht="13" x14ac:dyDescent="0.25">
      <c r="A12" s="1008"/>
      <c r="B12" s="1006"/>
      <c r="C12" s="1005"/>
      <c r="D12" s="1009" t="s">
        <v>1095</v>
      </c>
      <c r="E12" s="1006"/>
      <c r="F12" s="1007"/>
      <c r="G12" s="1007"/>
    </row>
    <row r="13" spans="1:7" x14ac:dyDescent="0.25">
      <c r="A13" s="1008"/>
      <c r="B13" s="1006"/>
      <c r="C13" s="1010"/>
      <c r="D13" s="1006"/>
      <c r="E13" s="1006"/>
      <c r="F13" s="1007"/>
      <c r="G13" s="1007"/>
    </row>
    <row r="14" spans="1:7" x14ac:dyDescent="0.25">
      <c r="A14" s="1008"/>
      <c r="B14" s="1011"/>
      <c r="C14" s="1012"/>
      <c r="D14" s="1006"/>
      <c r="E14" s="1006"/>
      <c r="F14" s="1007"/>
      <c r="G14" s="1007"/>
    </row>
    <row r="15" spans="1:7" ht="13" x14ac:dyDescent="0.3">
      <c r="A15" s="1013" t="s">
        <v>1096</v>
      </c>
      <c r="B15" s="1014"/>
      <c r="C15" s="1005"/>
      <c r="D15" s="1047"/>
      <c r="E15" s="1069"/>
      <c r="F15" s="1069"/>
      <c r="G15" s="1069"/>
    </row>
    <row r="16" spans="1:7" ht="13" x14ac:dyDescent="0.25">
      <c r="A16" s="1016"/>
      <c r="B16" s="1017"/>
      <c r="C16" s="1005"/>
      <c r="D16" s="1069"/>
      <c r="E16" s="1069"/>
      <c r="F16" s="1069"/>
      <c r="G16" s="1069"/>
    </row>
    <row r="17" spans="1:7" ht="13" x14ac:dyDescent="0.25">
      <c r="A17" s="1016"/>
      <c r="B17" s="1017"/>
      <c r="C17" s="1005"/>
      <c r="D17" s="1017"/>
      <c r="E17" s="1017"/>
      <c r="F17" s="1018"/>
      <c r="G17" s="1018"/>
    </row>
    <row r="18" spans="1:7" ht="12.75" customHeight="1" x14ac:dyDescent="0.3">
      <c r="A18" s="1013" t="s">
        <v>1097</v>
      </c>
      <c r="B18" s="1017"/>
      <c r="C18" s="1988" t="s">
        <v>1597</v>
      </c>
      <c r="D18" s="1988"/>
      <c r="E18" s="1988"/>
      <c r="F18" s="1988"/>
      <c r="G18" s="1988"/>
    </row>
    <row r="19" spans="1:7" ht="96.75" customHeight="1" x14ac:dyDescent="0.25">
      <c r="A19" s="1016"/>
      <c r="B19" s="1017"/>
      <c r="C19" s="1988"/>
      <c r="D19" s="1988"/>
      <c r="E19" s="1988"/>
      <c r="F19" s="1988"/>
      <c r="G19" s="1988"/>
    </row>
    <row r="20" spans="1:7" ht="13" x14ac:dyDescent="0.25">
      <c r="A20" s="1016"/>
      <c r="B20" s="1017"/>
      <c r="C20" s="1019"/>
      <c r="D20" s="1017"/>
      <c r="E20" s="1017"/>
      <c r="F20" s="1018"/>
      <c r="G20" s="1018"/>
    </row>
    <row r="21" spans="1:7" ht="13" x14ac:dyDescent="0.3">
      <c r="A21" s="1013" t="s">
        <v>1098</v>
      </c>
      <c r="B21" s="1017"/>
      <c r="C21" s="1005"/>
      <c r="D21" s="1020" t="s">
        <v>1167</v>
      </c>
      <c r="E21" s="1017"/>
      <c r="F21" s="1018"/>
      <c r="G21" s="1018"/>
    </row>
    <row r="22" spans="1:7" ht="13" x14ac:dyDescent="0.25">
      <c r="A22" s="1016"/>
      <c r="B22" s="1017"/>
      <c r="C22" s="1005"/>
      <c r="D22" s="1017"/>
      <c r="E22" s="1017"/>
      <c r="F22" s="1018"/>
      <c r="G22" s="1021"/>
    </row>
    <row r="23" spans="1:7" ht="13" x14ac:dyDescent="0.25">
      <c r="A23" s="1022" t="s">
        <v>1099</v>
      </c>
      <c r="B23" s="1023"/>
      <c r="C23" s="1024"/>
      <c r="D23" s="1164" t="s">
        <v>2758</v>
      </c>
      <c r="E23" s="1023"/>
      <c r="F23" s="1025"/>
      <c r="G23" s="1026"/>
    </row>
    <row r="24" spans="1:7" x14ac:dyDescent="0.25">
      <c r="A24" s="1008"/>
      <c r="B24" s="1006"/>
      <c r="C24" s="1012"/>
      <c r="D24" s="1011"/>
      <c r="E24" s="1006"/>
      <c r="F24" s="1007"/>
      <c r="G24" s="1027"/>
    </row>
    <row r="25" spans="1:7" x14ac:dyDescent="0.25">
      <c r="A25" s="1008"/>
      <c r="B25" s="1006"/>
      <c r="C25" s="1010"/>
      <c r="D25" s="1006"/>
      <c r="E25" s="1006"/>
      <c r="F25" s="1007"/>
      <c r="G25" s="1027"/>
    </row>
    <row r="26" spans="1:7" x14ac:dyDescent="0.25">
      <c r="A26" s="1008"/>
      <c r="B26" s="1006"/>
      <c r="C26" s="1010"/>
      <c r="D26" s="1011"/>
      <c r="E26" s="1006"/>
      <c r="F26" s="1007"/>
      <c r="G26" s="1027"/>
    </row>
    <row r="27" spans="1:7" x14ac:dyDescent="0.25">
      <c r="A27" s="1008"/>
      <c r="B27" s="1006"/>
      <c r="C27" s="1010"/>
      <c r="D27" s="1006"/>
      <c r="E27" s="1006"/>
      <c r="F27" s="1007"/>
      <c r="G27" s="1027"/>
    </row>
    <row r="28" spans="1:7" x14ac:dyDescent="0.25">
      <c r="A28" s="1008"/>
      <c r="B28" s="1006"/>
      <c r="C28" s="1010"/>
      <c r="D28" s="1011"/>
      <c r="E28" s="1006"/>
      <c r="F28" s="1007"/>
      <c r="G28" s="1027"/>
    </row>
    <row r="29" spans="1:7" x14ac:dyDescent="0.25">
      <c r="A29" s="1008"/>
      <c r="B29" s="1006"/>
      <c r="C29" s="1010"/>
      <c r="D29" s="1011"/>
      <c r="E29" s="1006"/>
      <c r="F29" s="1007"/>
      <c r="G29" s="1027"/>
    </row>
    <row r="30" spans="1:7" ht="13" x14ac:dyDescent="0.25">
      <c r="A30" s="1008"/>
      <c r="B30" s="1006"/>
      <c r="C30" s="1005"/>
      <c r="D30" s="1011"/>
      <c r="E30" s="1006"/>
      <c r="F30" s="1007"/>
      <c r="G30" s="1027"/>
    </row>
    <row r="31" spans="1:7" x14ac:dyDescent="0.25">
      <c r="A31" s="1008"/>
      <c r="B31" s="1006"/>
      <c r="C31" s="1010"/>
      <c r="D31" s="1011"/>
      <c r="E31" s="1006"/>
      <c r="F31" s="1007"/>
      <c r="G31" s="1027"/>
    </row>
    <row r="32" spans="1:7" x14ac:dyDescent="0.25">
      <c r="A32" s="1008"/>
      <c r="B32" s="1006"/>
      <c r="C32" s="1010"/>
      <c r="D32" s="1011"/>
      <c r="E32" s="1006"/>
      <c r="F32" s="1007"/>
      <c r="G32" s="1027"/>
    </row>
    <row r="33" spans="1:7" x14ac:dyDescent="0.25">
      <c r="A33" s="1008"/>
      <c r="B33" s="1006"/>
      <c r="C33" s="1010"/>
      <c r="D33" s="1011"/>
      <c r="E33" s="1006"/>
      <c r="F33" s="1007"/>
      <c r="G33" s="1027"/>
    </row>
    <row r="34" spans="1:7" x14ac:dyDescent="0.25">
      <c r="A34" s="1008"/>
      <c r="B34" s="1006"/>
      <c r="C34" s="1010"/>
      <c r="D34" s="1011"/>
      <c r="E34" s="1006"/>
      <c r="F34" s="1007"/>
      <c r="G34" s="1027"/>
    </row>
    <row r="35" spans="1:7" x14ac:dyDescent="0.25">
      <c r="A35" s="1008"/>
      <c r="B35" s="1006"/>
      <c r="C35" s="1010"/>
      <c r="D35" s="1011"/>
      <c r="E35" s="1006"/>
      <c r="F35" s="1007"/>
      <c r="G35" s="1007"/>
    </row>
    <row r="36" spans="1:7" x14ac:dyDescent="0.25">
      <c r="A36" s="1008"/>
      <c r="B36" s="1006"/>
      <c r="C36" s="1010"/>
      <c r="D36" s="1011"/>
      <c r="E36" s="1006"/>
      <c r="F36" s="1007"/>
      <c r="G36" s="1007"/>
    </row>
    <row r="37" spans="1:7" x14ac:dyDescent="0.25">
      <c r="A37" s="1008"/>
      <c r="B37" s="1068"/>
      <c r="C37" s="1010"/>
      <c r="D37" s="1006"/>
      <c r="E37" s="1006"/>
      <c r="F37" s="1007"/>
      <c r="G37" s="1007"/>
    </row>
    <row r="38" spans="1:7" ht="13" x14ac:dyDescent="0.25">
      <c r="A38" s="1008"/>
      <c r="B38" s="1068"/>
      <c r="C38" s="1005"/>
      <c r="D38" s="1006"/>
      <c r="E38" s="1006"/>
      <c r="F38" s="1007"/>
      <c r="G38" s="1007"/>
    </row>
    <row r="39" spans="1:7" x14ac:dyDescent="0.25">
      <c r="A39" s="1008"/>
      <c r="B39" s="1068"/>
      <c r="C39" s="1010"/>
      <c r="D39" s="1006"/>
      <c r="E39" s="1006"/>
      <c r="F39" s="1007"/>
      <c r="G39" s="1007"/>
    </row>
    <row r="40" spans="1:7" ht="13" x14ac:dyDescent="0.25">
      <c r="A40" s="1029"/>
      <c r="B40" s="1068"/>
      <c r="C40" s="1005"/>
      <c r="D40" s="1011"/>
      <c r="E40" s="1006"/>
      <c r="F40" s="1007"/>
      <c r="G40" s="1027"/>
    </row>
    <row r="41" spans="1:7" x14ac:dyDescent="0.25">
      <c r="A41" s="1008"/>
      <c r="B41" s="1068"/>
      <c r="C41" s="1010"/>
      <c r="D41" s="1006"/>
      <c r="E41" s="1006"/>
      <c r="F41" s="1007"/>
      <c r="G41" s="1027"/>
    </row>
    <row r="42" spans="1:7" ht="13" x14ac:dyDescent="0.25">
      <c r="A42" s="1008"/>
      <c r="B42" s="1068"/>
      <c r="C42" s="1005"/>
      <c r="D42" s="1006"/>
      <c r="E42" s="1006"/>
      <c r="F42" s="1007"/>
      <c r="G42" s="1027"/>
    </row>
    <row r="43" spans="1:7" x14ac:dyDescent="0.25">
      <c r="A43" s="1008"/>
      <c r="B43" s="1068"/>
      <c r="C43" s="1010"/>
      <c r="D43" s="1006"/>
      <c r="E43" s="1006"/>
      <c r="F43" s="1007"/>
      <c r="G43" s="1027"/>
    </row>
    <row r="44" spans="1:7" x14ac:dyDescent="0.25">
      <c r="A44" s="1008"/>
      <c r="B44" s="1068"/>
      <c r="C44" s="1010"/>
      <c r="D44" s="1011"/>
      <c r="E44" s="1006"/>
      <c r="F44" s="1007"/>
      <c r="G44" s="1027"/>
    </row>
    <row r="45" spans="1:7" x14ac:dyDescent="0.25">
      <c r="A45" s="1008"/>
      <c r="B45" s="1006"/>
      <c r="C45" s="1010"/>
      <c r="D45" s="1006"/>
      <c r="E45" s="1006"/>
      <c r="F45" s="1007"/>
      <c r="G45" s="1027"/>
    </row>
    <row r="46" spans="1:7" x14ac:dyDescent="0.25">
      <c r="A46" s="1008"/>
      <c r="B46" s="1006"/>
      <c r="C46" s="1010"/>
      <c r="D46" s="1011"/>
      <c r="E46" s="1006"/>
      <c r="F46" s="1007"/>
      <c r="G46" s="1027"/>
    </row>
    <row r="47" spans="1:7" x14ac:dyDescent="0.25">
      <c r="A47" s="1008"/>
      <c r="B47" s="1006"/>
      <c r="C47" s="1010"/>
      <c r="D47" s="1006"/>
      <c r="E47" s="1006"/>
      <c r="F47" s="1007"/>
      <c r="G47" s="1027"/>
    </row>
    <row r="48" spans="1:7" ht="13" x14ac:dyDescent="0.25">
      <c r="A48" s="1030"/>
      <c r="B48" s="1031"/>
      <c r="C48" s="1019"/>
      <c r="D48" s="1011"/>
      <c r="E48" s="1006"/>
      <c r="F48" s="1007"/>
      <c r="G48" s="1027"/>
    </row>
    <row r="49" spans="1:7" x14ac:dyDescent="0.25">
      <c r="A49" s="1030"/>
      <c r="B49" s="1032"/>
      <c r="C49" s="1033"/>
      <c r="D49" s="1034"/>
      <c r="E49" s="1034"/>
      <c r="F49" s="1007"/>
      <c r="G49" s="1027"/>
    </row>
    <row r="50" spans="1:7" ht="13" x14ac:dyDescent="0.25">
      <c r="A50" s="1030"/>
      <c r="B50" s="1006"/>
      <c r="C50" s="1005"/>
      <c r="D50" s="1034"/>
      <c r="E50" s="1034"/>
      <c r="F50" s="1007"/>
      <c r="G50" s="1027"/>
    </row>
    <row r="51" spans="1:7" x14ac:dyDescent="0.25">
      <c r="A51" s="1030"/>
      <c r="B51" s="1006"/>
      <c r="C51" s="1010"/>
      <c r="D51" s="1034"/>
      <c r="E51" s="1034"/>
      <c r="F51" s="1007"/>
      <c r="G51" s="1027"/>
    </row>
    <row r="52" spans="1:7" x14ac:dyDescent="0.25">
      <c r="A52" s="1035"/>
      <c r="B52" s="1006"/>
      <c r="C52" s="1012"/>
      <c r="D52" s="1011"/>
      <c r="E52" s="1006"/>
      <c r="F52" s="1007"/>
      <c r="G52" s="1027"/>
    </row>
    <row r="53" spans="1:7" x14ac:dyDescent="0.25">
      <c r="A53" s="1035"/>
      <c r="B53" s="1006"/>
      <c r="C53" s="1010"/>
      <c r="D53" s="1006"/>
      <c r="E53" s="1006"/>
      <c r="F53" s="1007"/>
      <c r="G53" s="1027"/>
    </row>
    <row r="54" spans="1:7" x14ac:dyDescent="0.25">
      <c r="A54" s="1035"/>
      <c r="B54" s="1006"/>
      <c r="C54" s="1010"/>
      <c r="D54" s="1036"/>
      <c r="E54" s="1037"/>
      <c r="F54" s="1007"/>
      <c r="G54" s="1027"/>
    </row>
    <row r="55" spans="1:7" x14ac:dyDescent="0.25">
      <c r="A55" s="1035"/>
      <c r="B55" s="1006"/>
      <c r="C55" s="1010"/>
      <c r="D55" s="1011"/>
      <c r="E55" s="1006"/>
      <c r="F55" s="1007"/>
      <c r="G55" s="1027"/>
    </row>
    <row r="56" spans="1:7" x14ac:dyDescent="0.25">
      <c r="A56" s="1035"/>
      <c r="B56" s="1006"/>
      <c r="C56" s="1010"/>
      <c r="D56" s="1036"/>
      <c r="E56" s="1037"/>
      <c r="F56" s="1007"/>
      <c r="G56" s="1027"/>
    </row>
    <row r="57" spans="1:7" x14ac:dyDescent="0.25">
      <c r="A57" s="1035"/>
      <c r="B57" s="1006"/>
      <c r="C57" s="1010"/>
      <c r="D57" s="1011"/>
      <c r="E57" s="1006"/>
      <c r="F57" s="1007"/>
      <c r="G57" s="1027"/>
    </row>
    <row r="58" spans="1:7" x14ac:dyDescent="0.25">
      <c r="A58" s="1035"/>
      <c r="B58" s="1006"/>
      <c r="C58" s="1010"/>
      <c r="D58" s="1011"/>
      <c r="E58" s="1006"/>
      <c r="F58" s="1007"/>
      <c r="G58" s="1027"/>
    </row>
    <row r="59" spans="1:7" x14ac:dyDescent="0.25">
      <c r="A59" s="1038"/>
      <c r="B59" s="1039"/>
      <c r="C59" s="823"/>
      <c r="D59" s="1039"/>
      <c r="E59" s="1007"/>
      <c r="F59" s="1007"/>
      <c r="G59" s="1007"/>
    </row>
  </sheetData>
  <mergeCells count="2">
    <mergeCell ref="B7:B8"/>
    <mergeCell ref="C18:G19"/>
  </mergeCells>
  <pageMargins left="0.70866141732283472" right="0.70866141732283472" top="0.74803149606299213" bottom="0.74803149606299213" header="0.31496062992125984" footer="0.31496062992125984"/>
  <pageSetup paperSize="9" fitToHeight="0" orientation="portrait" r:id="rId1"/>
  <headerFooter>
    <oddFooter>&amp;C&amp;P of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6" tint="0.79998168889431442"/>
    <pageSetUpPr fitToPage="1"/>
  </sheetPr>
  <dimension ref="A1:L266"/>
  <sheetViews>
    <sheetView view="pageBreakPreview" zoomScale="70" zoomScaleNormal="90" zoomScaleSheetLayoutView="70" workbookViewId="0">
      <selection activeCell="G3" sqref="G3"/>
    </sheetView>
  </sheetViews>
  <sheetFormatPr defaultColWidth="9.1796875" defaultRowHeight="12.5" x14ac:dyDescent="0.25"/>
  <cols>
    <col min="1" max="1" width="7.7265625" style="434" customWidth="1"/>
    <col min="2" max="2" width="9.7265625" style="12" customWidth="1"/>
    <col min="3" max="3" width="51.54296875" style="12" customWidth="1"/>
    <col min="4" max="4" width="8.26953125" style="12" customWidth="1"/>
    <col min="5" max="5" width="9.7265625" style="38" customWidth="1"/>
    <col min="6" max="6" width="14" style="12" customWidth="1"/>
    <col min="7" max="7" width="17.54296875" style="12" customWidth="1"/>
    <col min="8" max="16384" width="9.1796875" style="12"/>
  </cols>
  <sheetData>
    <row r="1" spans="1:7" x14ac:dyDescent="0.25">
      <c r="A1" s="8"/>
      <c r="B1" s="8"/>
      <c r="C1" s="8"/>
      <c r="D1" s="9"/>
      <c r="E1" s="36"/>
      <c r="F1" s="11"/>
      <c r="G1" s="37" t="s">
        <v>2506</v>
      </c>
    </row>
    <row r="2" spans="1:7" x14ac:dyDescent="0.25">
      <c r="A2" s="13" t="s">
        <v>107</v>
      </c>
      <c r="B2" s="8"/>
      <c r="C2" s="162" t="s">
        <v>2758</v>
      </c>
      <c r="D2" s="9"/>
      <c r="F2" s="39"/>
      <c r="G2" s="37" t="s">
        <v>1183</v>
      </c>
    </row>
    <row r="3" spans="1:7" ht="13.9" customHeight="1" x14ac:dyDescent="0.25">
      <c r="A3" s="13" t="s">
        <v>37</v>
      </c>
      <c r="B3" s="8"/>
      <c r="C3" s="12" t="s">
        <v>1181</v>
      </c>
      <c r="D3" s="439"/>
      <c r="E3" s="439"/>
      <c r="F3" s="439"/>
      <c r="G3" s="483">
        <v>44470</v>
      </c>
    </row>
    <row r="4" spans="1:7" ht="15.65" customHeight="1" x14ac:dyDescent="0.25">
      <c r="A4" s="10"/>
      <c r="B4" s="8"/>
      <c r="C4" s="8" t="s">
        <v>1088</v>
      </c>
      <c r="D4" s="439"/>
      <c r="E4" s="439"/>
      <c r="F4" s="439"/>
      <c r="G4" s="8"/>
    </row>
    <row r="5" spans="1:7" ht="6" customHeight="1" x14ac:dyDescent="0.25">
      <c r="A5" s="10"/>
      <c r="B5" s="8"/>
      <c r="D5" s="9"/>
      <c r="E5" s="10"/>
      <c r="F5" s="11"/>
      <c r="G5" s="8"/>
    </row>
    <row r="6" spans="1:7" x14ac:dyDescent="0.25">
      <c r="A6" s="40" t="s">
        <v>80</v>
      </c>
      <c r="B6" s="41" t="s">
        <v>44</v>
      </c>
      <c r="C6" s="42" t="s">
        <v>43</v>
      </c>
      <c r="D6" s="41" t="s">
        <v>45</v>
      </c>
      <c r="E6" s="43" t="s">
        <v>46</v>
      </c>
      <c r="F6" s="44" t="s">
        <v>47</v>
      </c>
      <c r="G6" s="44" t="s">
        <v>48</v>
      </c>
    </row>
    <row r="7" spans="1:7" x14ac:dyDescent="0.25">
      <c r="A7" s="45" t="s">
        <v>51</v>
      </c>
      <c r="B7" s="46" t="s">
        <v>49</v>
      </c>
      <c r="C7" s="47"/>
      <c r="D7" s="46"/>
      <c r="E7" s="48"/>
      <c r="F7" s="49" t="s">
        <v>398</v>
      </c>
      <c r="G7" s="49" t="s">
        <v>399</v>
      </c>
    </row>
    <row r="8" spans="1:7" x14ac:dyDescent="0.25">
      <c r="A8" s="440"/>
      <c r="B8" s="126"/>
      <c r="C8" s="93"/>
      <c r="D8" s="126"/>
      <c r="E8" s="126"/>
      <c r="F8" s="153"/>
      <c r="G8" s="153"/>
    </row>
    <row r="9" spans="1:7" s="353" customFormat="1" ht="13" x14ac:dyDescent="0.25">
      <c r="A9" s="1114"/>
      <c r="B9" s="1989" t="s">
        <v>38</v>
      </c>
      <c r="C9" s="1106" t="s">
        <v>1596</v>
      </c>
      <c r="D9" s="1098"/>
      <c r="E9" s="1098"/>
      <c r="F9" s="1102"/>
      <c r="G9" s="1102"/>
    </row>
    <row r="10" spans="1:7" s="353" customFormat="1" ht="13" x14ac:dyDescent="0.25">
      <c r="A10" s="1115"/>
      <c r="B10" s="1989"/>
      <c r="C10" s="1106" t="s">
        <v>35</v>
      </c>
      <c r="D10" s="1098"/>
      <c r="E10" s="1098"/>
      <c r="F10" s="1102"/>
      <c r="G10" s="1102"/>
    </row>
    <row r="11" spans="1:7" s="353" customFormat="1" ht="13" x14ac:dyDescent="0.25">
      <c r="A11" s="576"/>
      <c r="B11" s="69"/>
      <c r="C11" s="67"/>
      <c r="D11" s="69"/>
      <c r="E11" s="69"/>
      <c r="F11" s="168"/>
      <c r="G11" s="168"/>
    </row>
    <row r="12" spans="1:7" s="353" customFormat="1" ht="13" x14ac:dyDescent="0.25">
      <c r="A12" s="576">
        <v>1</v>
      </c>
      <c r="B12" s="69" t="s">
        <v>62</v>
      </c>
      <c r="C12" s="67" t="s">
        <v>88</v>
      </c>
      <c r="D12" s="69"/>
      <c r="E12" s="69"/>
      <c r="F12" s="168"/>
      <c r="G12" s="168"/>
    </row>
    <row r="13" spans="1:7" s="353" customFormat="1" ht="13" x14ac:dyDescent="0.25">
      <c r="A13" s="576"/>
      <c r="B13" s="69"/>
      <c r="C13" s="67"/>
      <c r="D13" s="69"/>
      <c r="E13" s="69"/>
      <c r="F13" s="168"/>
      <c r="G13" s="168"/>
    </row>
    <row r="14" spans="1:7" s="353" customFormat="1" x14ac:dyDescent="0.25">
      <c r="A14" s="576">
        <v>1.1000000000000001</v>
      </c>
      <c r="B14" s="69"/>
      <c r="C14" s="68" t="s">
        <v>88</v>
      </c>
      <c r="D14" s="69" t="s">
        <v>54</v>
      </c>
      <c r="E14" s="69">
        <v>1</v>
      </c>
      <c r="F14" s="168"/>
      <c r="G14" s="168"/>
    </row>
    <row r="15" spans="1:7" s="353" customFormat="1" x14ac:dyDescent="0.25">
      <c r="A15" s="576"/>
      <c r="B15" s="69"/>
      <c r="C15" s="68"/>
      <c r="D15" s="69"/>
      <c r="E15" s="69"/>
      <c r="F15" s="168"/>
      <c r="G15" s="168"/>
    </row>
    <row r="16" spans="1:7" s="478" customFormat="1" ht="13" x14ac:dyDescent="0.3">
      <c r="A16" s="576">
        <v>2</v>
      </c>
      <c r="B16" s="69" t="s">
        <v>71</v>
      </c>
      <c r="C16" s="67" t="s">
        <v>2</v>
      </c>
      <c r="D16" s="485"/>
      <c r="E16" s="485"/>
      <c r="F16" s="276"/>
      <c r="G16" s="276"/>
    </row>
    <row r="17" spans="1:12" s="72" customFormat="1" ht="10" customHeight="1" x14ac:dyDescent="0.25">
      <c r="A17" s="576"/>
      <c r="B17" s="69"/>
      <c r="C17" s="68"/>
      <c r="D17" s="69"/>
      <c r="E17" s="69"/>
      <c r="F17" s="168"/>
      <c r="G17" s="168"/>
    </row>
    <row r="18" spans="1:12" s="72" customFormat="1" ht="25" x14ac:dyDescent="0.25">
      <c r="A18" s="576">
        <v>2.1</v>
      </c>
      <c r="B18" s="69"/>
      <c r="C18" s="68" t="s">
        <v>166</v>
      </c>
      <c r="D18" s="69" t="s">
        <v>54</v>
      </c>
      <c r="E18" s="69">
        <v>1</v>
      </c>
      <c r="F18" s="168"/>
      <c r="G18" s="168"/>
    </row>
    <row r="19" spans="1:12" s="72" customFormat="1" x14ac:dyDescent="0.25">
      <c r="A19" s="576"/>
      <c r="B19" s="69"/>
      <c r="C19" s="68"/>
      <c r="D19" s="69"/>
      <c r="E19" s="69"/>
      <c r="F19" s="168"/>
      <c r="G19" s="168"/>
    </row>
    <row r="20" spans="1:12" s="389" customFormat="1" x14ac:dyDescent="0.25">
      <c r="A20" s="576">
        <v>2.2000000000000002</v>
      </c>
      <c r="B20" s="69"/>
      <c r="C20" s="68" t="s">
        <v>395</v>
      </c>
      <c r="D20" s="69"/>
      <c r="E20" s="69"/>
      <c r="F20" s="393"/>
      <c r="G20" s="393"/>
      <c r="H20" s="72"/>
      <c r="I20" s="72"/>
      <c r="J20" s="72"/>
      <c r="K20" s="72"/>
      <c r="L20" s="72"/>
    </row>
    <row r="21" spans="1:12" s="389" customFormat="1" x14ac:dyDescent="0.25">
      <c r="A21" s="576" t="s">
        <v>264</v>
      </c>
      <c r="B21" s="69"/>
      <c r="C21" s="68" t="s">
        <v>396</v>
      </c>
      <c r="D21" s="108" t="s">
        <v>82</v>
      </c>
      <c r="E21" s="583">
        <v>4</v>
      </c>
      <c r="F21" s="393"/>
      <c r="G21" s="393"/>
      <c r="H21" s="72"/>
      <c r="I21" s="72"/>
      <c r="J21" s="72"/>
      <c r="K21" s="72"/>
      <c r="L21" s="72"/>
    </row>
    <row r="22" spans="1:12" s="72" customFormat="1" x14ac:dyDescent="0.25">
      <c r="A22" s="576"/>
      <c r="B22" s="69"/>
      <c r="C22" s="385"/>
      <c r="D22" s="108"/>
      <c r="E22" s="386"/>
      <c r="F22" s="168"/>
      <c r="G22" s="168"/>
    </row>
    <row r="23" spans="1:12" s="72" customFormat="1" x14ac:dyDescent="0.25">
      <c r="A23" s="576">
        <v>2.2999999999999998</v>
      </c>
      <c r="B23" s="69"/>
      <c r="C23" s="68" t="s">
        <v>165</v>
      </c>
      <c r="D23" s="69" t="s">
        <v>54</v>
      </c>
      <c r="E23" s="69">
        <v>1</v>
      </c>
      <c r="F23" s="168"/>
      <c r="G23" s="168"/>
    </row>
    <row r="24" spans="1:12" s="72" customFormat="1" x14ac:dyDescent="0.25">
      <c r="A24" s="576"/>
      <c r="B24" s="69"/>
      <c r="C24" s="68"/>
      <c r="D24" s="69"/>
      <c r="E24" s="69"/>
      <c r="F24" s="168"/>
      <c r="G24" s="168"/>
    </row>
    <row r="25" spans="1:12" s="72" customFormat="1" x14ac:dyDescent="0.25">
      <c r="A25" s="576">
        <v>2.4</v>
      </c>
      <c r="B25" s="69"/>
      <c r="C25" s="682" t="s">
        <v>623</v>
      </c>
      <c r="D25" s="69" t="s">
        <v>51</v>
      </c>
      <c r="E25" s="69">
        <v>2</v>
      </c>
      <c r="F25" s="168"/>
      <c r="G25" s="168"/>
    </row>
    <row r="26" spans="1:12" s="72" customFormat="1" x14ac:dyDescent="0.25">
      <c r="A26" s="576"/>
      <c r="B26" s="69"/>
      <c r="C26" s="68"/>
      <c r="D26" s="69"/>
      <c r="E26" s="69"/>
      <c r="F26" s="168"/>
      <c r="G26" s="168"/>
    </row>
    <row r="27" spans="1:12" s="72" customFormat="1" x14ac:dyDescent="0.25">
      <c r="A27" s="576">
        <v>2.5</v>
      </c>
      <c r="B27" s="69"/>
      <c r="C27" s="68" t="s">
        <v>167</v>
      </c>
      <c r="D27" s="69" t="s">
        <v>54</v>
      </c>
      <c r="E27" s="69">
        <v>1</v>
      </c>
      <c r="F27" s="168"/>
      <c r="G27" s="168"/>
    </row>
    <row r="28" spans="1:12" s="72" customFormat="1" x14ac:dyDescent="0.25">
      <c r="A28" s="576"/>
      <c r="B28" s="69"/>
      <c r="C28" s="68"/>
      <c r="D28" s="69"/>
      <c r="E28" s="69"/>
      <c r="F28" s="168"/>
      <c r="G28" s="168"/>
    </row>
    <row r="29" spans="1:12" s="477" customFormat="1" ht="13" x14ac:dyDescent="0.3">
      <c r="A29" s="576">
        <v>3</v>
      </c>
      <c r="B29" s="485"/>
      <c r="C29" s="67" t="s">
        <v>97</v>
      </c>
      <c r="D29" s="485"/>
      <c r="E29" s="485"/>
      <c r="F29" s="276"/>
      <c r="G29" s="276"/>
    </row>
    <row r="30" spans="1:12" s="72" customFormat="1" ht="10" customHeight="1" x14ac:dyDescent="0.25">
      <c r="A30" s="576"/>
      <c r="B30" s="69"/>
      <c r="C30" s="68"/>
      <c r="D30" s="69"/>
      <c r="E30" s="69"/>
      <c r="F30" s="168"/>
      <c r="G30" s="168"/>
    </row>
    <row r="31" spans="1:12" s="72" customFormat="1" x14ac:dyDescent="0.25">
      <c r="A31" s="576">
        <v>3.1</v>
      </c>
      <c r="B31" s="74" t="s">
        <v>96</v>
      </c>
      <c r="C31" s="68" t="s">
        <v>60</v>
      </c>
      <c r="D31" s="69" t="s">
        <v>54</v>
      </c>
      <c r="E31" s="69">
        <v>1</v>
      </c>
      <c r="F31" s="168"/>
      <c r="G31" s="168"/>
    </row>
    <row r="32" spans="1:12" s="72" customFormat="1" x14ac:dyDescent="0.25">
      <c r="A32" s="576"/>
      <c r="B32" s="69"/>
      <c r="C32" s="68"/>
      <c r="D32" s="69"/>
      <c r="E32" s="69"/>
      <c r="F32" s="168"/>
      <c r="G32" s="168"/>
    </row>
    <row r="33" spans="1:7" s="72" customFormat="1" x14ac:dyDescent="0.25">
      <c r="A33" s="576">
        <v>3.2</v>
      </c>
      <c r="B33" s="74" t="s">
        <v>96</v>
      </c>
      <c r="C33" s="68" t="s">
        <v>89</v>
      </c>
      <c r="D33" s="69" t="s">
        <v>54</v>
      </c>
      <c r="E33" s="69">
        <v>1</v>
      </c>
      <c r="F33" s="168"/>
      <c r="G33" s="168"/>
    </row>
    <row r="34" spans="1:7" s="72" customFormat="1" x14ac:dyDescent="0.25">
      <c r="A34" s="576"/>
      <c r="B34" s="74"/>
      <c r="C34" s="68"/>
      <c r="D34" s="69"/>
      <c r="E34" s="69"/>
      <c r="F34" s="168"/>
      <c r="G34" s="168"/>
    </row>
    <row r="35" spans="1:7" s="72" customFormat="1" x14ac:dyDescent="0.25">
      <c r="A35" s="576">
        <v>3.3</v>
      </c>
      <c r="B35" s="74" t="s">
        <v>96</v>
      </c>
      <c r="C35" s="68" t="s">
        <v>90</v>
      </c>
      <c r="D35" s="69" t="s">
        <v>54</v>
      </c>
      <c r="E35" s="69">
        <v>1</v>
      </c>
      <c r="F35" s="168"/>
      <c r="G35" s="168"/>
    </row>
    <row r="36" spans="1:7" s="72" customFormat="1" x14ac:dyDescent="0.25">
      <c r="A36" s="576"/>
      <c r="B36" s="74"/>
      <c r="C36" s="68"/>
      <c r="D36" s="69"/>
      <c r="E36" s="69"/>
      <c r="F36" s="168"/>
      <c r="G36" s="168"/>
    </row>
    <row r="37" spans="1:7" s="72" customFormat="1" ht="12.75" customHeight="1" x14ac:dyDescent="0.25">
      <c r="A37" s="577" t="s">
        <v>1574</v>
      </c>
      <c r="B37" s="74" t="s">
        <v>96</v>
      </c>
      <c r="C37" s="68" t="s">
        <v>108</v>
      </c>
      <c r="D37" s="69" t="s">
        <v>54</v>
      </c>
      <c r="E37" s="69">
        <v>1</v>
      </c>
      <c r="F37" s="168"/>
      <c r="G37" s="168"/>
    </row>
    <row r="38" spans="1:7" s="72" customFormat="1" x14ac:dyDescent="0.25">
      <c r="A38" s="576"/>
      <c r="B38" s="74"/>
      <c r="C38" s="68"/>
      <c r="D38" s="69"/>
      <c r="E38" s="69"/>
      <c r="F38" s="168"/>
      <c r="G38" s="168"/>
    </row>
    <row r="39" spans="1:7" s="72" customFormat="1" ht="25" x14ac:dyDescent="0.25">
      <c r="A39" s="576">
        <v>3.5</v>
      </c>
      <c r="B39" s="74" t="s">
        <v>96</v>
      </c>
      <c r="C39" s="68" t="s">
        <v>630</v>
      </c>
      <c r="D39" s="69" t="s">
        <v>54</v>
      </c>
      <c r="E39" s="69">
        <v>1</v>
      </c>
      <c r="F39" s="168"/>
      <c r="G39" s="168"/>
    </row>
    <row r="40" spans="1:7" s="72" customFormat="1" x14ac:dyDescent="0.25">
      <c r="A40" s="576"/>
      <c r="B40" s="74"/>
      <c r="C40" s="68"/>
      <c r="D40" s="69"/>
      <c r="E40" s="69"/>
      <c r="F40" s="168"/>
      <c r="G40" s="168"/>
    </row>
    <row r="41" spans="1:7" s="72" customFormat="1" ht="27.75" customHeight="1" x14ac:dyDescent="0.25">
      <c r="A41" s="577" t="s">
        <v>1575</v>
      </c>
      <c r="B41" s="69" t="s">
        <v>68</v>
      </c>
      <c r="C41" s="68" t="s">
        <v>170</v>
      </c>
      <c r="D41" s="69" t="s">
        <v>54</v>
      </c>
      <c r="E41" s="69">
        <v>1</v>
      </c>
      <c r="F41" s="168"/>
      <c r="G41" s="168"/>
    </row>
    <row r="42" spans="1:7" s="72" customFormat="1" x14ac:dyDescent="0.25">
      <c r="A42" s="576"/>
      <c r="B42" s="69"/>
      <c r="C42" s="68"/>
      <c r="D42" s="69"/>
      <c r="E42" s="69"/>
      <c r="F42" s="168"/>
      <c r="G42" s="168"/>
    </row>
    <row r="43" spans="1:7" s="72" customFormat="1" x14ac:dyDescent="0.25">
      <c r="A43" s="576">
        <v>3.7</v>
      </c>
      <c r="B43" s="69" t="s">
        <v>64</v>
      </c>
      <c r="C43" s="68" t="s">
        <v>98</v>
      </c>
      <c r="D43" s="69" t="s">
        <v>54</v>
      </c>
      <c r="E43" s="69">
        <v>1</v>
      </c>
      <c r="F43" s="168"/>
      <c r="G43" s="168"/>
    </row>
    <row r="44" spans="1:7" s="72" customFormat="1" x14ac:dyDescent="0.25">
      <c r="A44" s="576"/>
      <c r="B44" s="69"/>
      <c r="C44" s="68"/>
      <c r="D44" s="69"/>
      <c r="E44" s="69"/>
      <c r="F44" s="168"/>
      <c r="G44" s="168"/>
    </row>
    <row r="45" spans="1:7" s="353" customFormat="1" ht="13" x14ac:dyDescent="0.25">
      <c r="A45" s="578">
        <v>4</v>
      </c>
      <c r="B45" s="75"/>
      <c r="C45" s="77" t="s">
        <v>94</v>
      </c>
      <c r="D45" s="197"/>
      <c r="E45" s="197"/>
      <c r="F45" s="244"/>
      <c r="G45" s="244"/>
    </row>
    <row r="46" spans="1:7" s="353" customFormat="1" x14ac:dyDescent="0.25">
      <c r="A46" s="578"/>
      <c r="B46" s="75"/>
      <c r="C46" s="196"/>
      <c r="D46" s="197"/>
      <c r="E46" s="197"/>
      <c r="F46" s="244"/>
      <c r="G46" s="244"/>
    </row>
    <row r="47" spans="1:7" s="353" customFormat="1" ht="25" x14ac:dyDescent="0.25">
      <c r="A47" s="578">
        <v>4.0999999999999996</v>
      </c>
      <c r="B47" s="75" t="s">
        <v>63</v>
      </c>
      <c r="C47" s="196" t="s">
        <v>95</v>
      </c>
      <c r="D47" s="197" t="s">
        <v>54</v>
      </c>
      <c r="E47" s="197">
        <v>1</v>
      </c>
      <c r="F47" s="244"/>
      <c r="G47" s="244"/>
    </row>
    <row r="48" spans="1:7" s="353" customFormat="1" x14ac:dyDescent="0.25">
      <c r="A48" s="578"/>
      <c r="B48" s="75"/>
      <c r="C48" s="196"/>
      <c r="D48" s="197"/>
      <c r="E48" s="197"/>
      <c r="F48" s="244"/>
      <c r="G48" s="244"/>
    </row>
    <row r="49" spans="1:7" s="353" customFormat="1" ht="13" x14ac:dyDescent="0.25">
      <c r="A49" s="578">
        <v>5</v>
      </c>
      <c r="B49" s="75"/>
      <c r="C49" s="77" t="s">
        <v>172</v>
      </c>
      <c r="D49" s="197"/>
      <c r="E49" s="197"/>
      <c r="F49" s="244"/>
      <c r="G49" s="244"/>
    </row>
    <row r="50" spans="1:7" s="353" customFormat="1" x14ac:dyDescent="0.25">
      <c r="A50" s="578"/>
      <c r="B50" s="75"/>
      <c r="C50" s="196"/>
      <c r="D50" s="197"/>
      <c r="E50" s="197"/>
      <c r="F50" s="244"/>
      <c r="G50" s="244"/>
    </row>
    <row r="51" spans="1:7" s="353" customFormat="1" ht="69.650000000000006" customHeight="1" x14ac:dyDescent="0.25">
      <c r="A51" s="578">
        <v>5.0999999999999996</v>
      </c>
      <c r="B51" s="75" t="s">
        <v>169</v>
      </c>
      <c r="C51" s="196" t="s">
        <v>767</v>
      </c>
      <c r="D51" s="197" t="s">
        <v>54</v>
      </c>
      <c r="E51" s="197">
        <v>1</v>
      </c>
      <c r="F51" s="244"/>
      <c r="G51" s="244"/>
    </row>
    <row r="52" spans="1:7" s="353" customFormat="1" x14ac:dyDescent="0.25">
      <c r="A52" s="578"/>
      <c r="B52" s="75"/>
      <c r="C52" s="196"/>
      <c r="D52" s="197"/>
      <c r="E52" s="197"/>
      <c r="F52" s="244"/>
      <c r="G52" s="244"/>
    </row>
    <row r="53" spans="1:7" s="353" customFormat="1" x14ac:dyDescent="0.25">
      <c r="A53" s="578"/>
      <c r="B53" s="75"/>
      <c r="C53" s="196"/>
      <c r="D53" s="197"/>
      <c r="E53" s="197"/>
      <c r="F53" s="244"/>
      <c r="G53" s="244"/>
    </row>
    <row r="54" spans="1:7" s="353" customFormat="1" x14ac:dyDescent="0.25">
      <c r="A54" s="579"/>
      <c r="B54" s="363"/>
      <c r="C54" s="364"/>
      <c r="D54" s="365"/>
      <c r="E54" s="366"/>
      <c r="F54" s="367"/>
      <c r="G54" s="369"/>
    </row>
    <row r="55" spans="1:7" s="353" customFormat="1" ht="13" x14ac:dyDescent="0.25">
      <c r="A55" s="580"/>
      <c r="B55" s="370" t="s">
        <v>388</v>
      </c>
      <c r="C55" s="371"/>
      <c r="D55" s="326"/>
      <c r="E55" s="368"/>
      <c r="F55" s="372"/>
      <c r="G55" s="373"/>
    </row>
    <row r="56" spans="1:7" s="353" customFormat="1" ht="26" x14ac:dyDescent="0.25">
      <c r="A56" s="581"/>
      <c r="B56" s="375" t="s">
        <v>389</v>
      </c>
      <c r="C56" s="361"/>
      <c r="D56" s="329"/>
      <c r="E56" s="360"/>
      <c r="F56" s="351"/>
      <c r="G56" s="374"/>
    </row>
    <row r="57" spans="1:7" s="353" customFormat="1" x14ac:dyDescent="0.25">
      <c r="A57" s="578"/>
      <c r="B57" s="75"/>
      <c r="C57" s="196"/>
      <c r="D57" s="197"/>
      <c r="E57" s="197"/>
      <c r="F57" s="244"/>
      <c r="G57" s="244"/>
    </row>
    <row r="58" spans="1:7" s="353" customFormat="1" ht="13" x14ac:dyDescent="0.25">
      <c r="A58" s="576">
        <v>6</v>
      </c>
      <c r="B58" s="74" t="s">
        <v>226</v>
      </c>
      <c r="C58" s="77" t="s">
        <v>158</v>
      </c>
      <c r="D58" s="69"/>
      <c r="E58" s="69"/>
      <c r="F58" s="244"/>
      <c r="G58" s="244"/>
    </row>
    <row r="59" spans="1:7" s="353" customFormat="1" x14ac:dyDescent="0.25">
      <c r="A59" s="576"/>
      <c r="B59" s="74"/>
      <c r="C59" s="196"/>
      <c r="D59" s="69"/>
      <c r="E59" s="69"/>
      <c r="F59" s="244"/>
      <c r="G59" s="244"/>
    </row>
    <row r="60" spans="1:7" s="353" customFormat="1" ht="37.5" x14ac:dyDescent="0.25">
      <c r="A60" s="576">
        <v>6.1</v>
      </c>
      <c r="B60" s="74"/>
      <c r="C60" s="196" t="s">
        <v>99</v>
      </c>
      <c r="D60" s="69" t="s">
        <v>54</v>
      </c>
      <c r="E60" s="69">
        <v>1</v>
      </c>
      <c r="F60" s="244"/>
      <c r="G60" s="244"/>
    </row>
    <row r="61" spans="1:7" s="353" customFormat="1" x14ac:dyDescent="0.25">
      <c r="A61" s="576"/>
      <c r="B61" s="74"/>
      <c r="C61" s="196"/>
      <c r="D61" s="69"/>
      <c r="E61" s="69"/>
      <c r="F61" s="244"/>
      <c r="G61" s="244"/>
    </row>
    <row r="62" spans="1:7" s="353" customFormat="1" x14ac:dyDescent="0.25">
      <c r="A62" s="576" t="s">
        <v>39</v>
      </c>
      <c r="B62" s="74"/>
      <c r="C62" s="196" t="s">
        <v>100</v>
      </c>
      <c r="D62" s="69" t="s">
        <v>54</v>
      </c>
      <c r="E62" s="69">
        <v>1</v>
      </c>
      <c r="F62" s="244"/>
      <c r="G62" s="244"/>
    </row>
    <row r="63" spans="1:7" s="353" customFormat="1" x14ac:dyDescent="0.25">
      <c r="A63" s="576"/>
      <c r="B63" s="74"/>
      <c r="C63" s="196"/>
      <c r="D63" s="69"/>
      <c r="E63" s="69"/>
      <c r="F63" s="244"/>
      <c r="G63" s="244"/>
    </row>
    <row r="64" spans="1:7" s="353" customFormat="1" ht="14.25" customHeight="1" x14ac:dyDescent="0.25">
      <c r="A64" s="576" t="s">
        <v>40</v>
      </c>
      <c r="B64" s="74"/>
      <c r="C64" s="196" t="s">
        <v>101</v>
      </c>
      <c r="D64" s="69" t="s">
        <v>54</v>
      </c>
      <c r="E64" s="69">
        <v>1</v>
      </c>
      <c r="F64" s="244"/>
      <c r="G64" s="244"/>
    </row>
    <row r="65" spans="1:7" s="353" customFormat="1" x14ac:dyDescent="0.25">
      <c r="A65" s="576"/>
      <c r="B65" s="74"/>
      <c r="C65" s="196"/>
      <c r="D65" s="69"/>
      <c r="E65" s="69"/>
      <c r="F65" s="244"/>
      <c r="G65" s="244"/>
    </row>
    <row r="66" spans="1:7" s="353" customFormat="1" ht="25" x14ac:dyDescent="0.25">
      <c r="A66" s="576" t="s">
        <v>1576</v>
      </c>
      <c r="B66" s="74"/>
      <c r="C66" s="196" t="s">
        <v>109</v>
      </c>
      <c r="D66" s="69" t="s">
        <v>54</v>
      </c>
      <c r="E66" s="69">
        <v>1</v>
      </c>
      <c r="F66" s="244"/>
      <c r="G66" s="244"/>
    </row>
    <row r="67" spans="1:7" s="353" customFormat="1" x14ac:dyDescent="0.25">
      <c r="A67" s="576"/>
      <c r="B67" s="75"/>
      <c r="C67" s="75"/>
      <c r="D67" s="73"/>
      <c r="E67" s="70"/>
      <c r="F67" s="244"/>
      <c r="G67" s="244"/>
    </row>
    <row r="68" spans="1:7" s="353" customFormat="1" ht="13" x14ac:dyDescent="0.25">
      <c r="A68" s="576">
        <v>7</v>
      </c>
      <c r="B68" s="74"/>
      <c r="C68" s="67" t="s">
        <v>159</v>
      </c>
      <c r="D68" s="69"/>
      <c r="E68" s="69"/>
      <c r="F68" s="244"/>
      <c r="G68" s="244"/>
    </row>
    <row r="69" spans="1:7" s="353" customFormat="1" x14ac:dyDescent="0.25">
      <c r="A69" s="576"/>
      <c r="B69" s="74"/>
      <c r="C69" s="68"/>
      <c r="D69" s="69"/>
      <c r="E69" s="69"/>
      <c r="F69" s="244"/>
      <c r="G69" s="244"/>
    </row>
    <row r="70" spans="1:7" s="353" customFormat="1" ht="37.5" x14ac:dyDescent="0.25">
      <c r="A70" s="576">
        <v>7.1</v>
      </c>
      <c r="B70" s="74" t="s">
        <v>226</v>
      </c>
      <c r="C70" s="789" t="s">
        <v>1126</v>
      </c>
      <c r="D70" s="69" t="s">
        <v>54</v>
      </c>
      <c r="E70" s="69">
        <v>1</v>
      </c>
      <c r="F70" s="244"/>
      <c r="G70" s="244"/>
    </row>
    <row r="71" spans="1:7" s="353" customFormat="1" x14ac:dyDescent="0.25">
      <c r="A71" s="576"/>
      <c r="B71" s="74"/>
      <c r="C71" s="68"/>
      <c r="D71" s="69"/>
      <c r="E71" s="69"/>
      <c r="F71" s="244"/>
      <c r="G71" s="244"/>
    </row>
    <row r="72" spans="1:7" s="353" customFormat="1" ht="13" x14ac:dyDescent="0.25">
      <c r="A72" s="239">
        <v>8</v>
      </c>
      <c r="B72" s="76"/>
      <c r="C72" s="81" t="s">
        <v>4</v>
      </c>
      <c r="D72" s="441"/>
      <c r="E72" s="441"/>
      <c r="F72" s="244"/>
      <c r="G72" s="244"/>
    </row>
    <row r="73" spans="1:7" s="353" customFormat="1" x14ac:dyDescent="0.25">
      <c r="A73" s="239"/>
      <c r="B73" s="76"/>
      <c r="C73" s="71"/>
      <c r="D73" s="441"/>
      <c r="E73" s="441"/>
      <c r="F73" s="244"/>
      <c r="G73" s="244"/>
    </row>
    <row r="74" spans="1:7" s="353" customFormat="1" ht="63.5" x14ac:dyDescent="0.25">
      <c r="A74" s="240">
        <v>8.1</v>
      </c>
      <c r="B74" s="76" t="s">
        <v>226</v>
      </c>
      <c r="C74" s="682" t="s">
        <v>837</v>
      </c>
      <c r="D74" s="73" t="s">
        <v>54</v>
      </c>
      <c r="E74" s="70">
        <v>1</v>
      </c>
      <c r="F74" s="244"/>
      <c r="G74" s="244"/>
    </row>
    <row r="75" spans="1:7" s="353" customFormat="1" x14ac:dyDescent="0.25">
      <c r="A75" s="576"/>
      <c r="B75" s="74"/>
      <c r="C75" s="68"/>
      <c r="D75" s="69"/>
      <c r="E75" s="69"/>
      <c r="F75" s="244"/>
      <c r="G75" s="244"/>
    </row>
    <row r="76" spans="1:7" s="353" customFormat="1" ht="13" x14ac:dyDescent="0.25">
      <c r="A76" s="576">
        <v>9</v>
      </c>
      <c r="B76" s="635"/>
      <c r="C76" s="636" t="s">
        <v>624</v>
      </c>
      <c r="D76" s="637"/>
      <c r="E76" s="638"/>
      <c r="F76" s="244"/>
      <c r="G76" s="244"/>
    </row>
    <row r="77" spans="1:7" s="353" customFormat="1" x14ac:dyDescent="0.25">
      <c r="A77" s="576"/>
      <c r="B77" s="639"/>
      <c r="C77" s="640"/>
      <c r="D77" s="641"/>
      <c r="E77" s="642"/>
      <c r="F77" s="244"/>
      <c r="G77" s="244"/>
    </row>
    <row r="78" spans="1:7" s="353" customFormat="1" ht="37.5" x14ac:dyDescent="0.25">
      <c r="A78" s="576">
        <v>9.1</v>
      </c>
      <c r="B78" s="643" t="s">
        <v>498</v>
      </c>
      <c r="C78" s="79" t="s">
        <v>1141</v>
      </c>
      <c r="D78" s="644" t="s">
        <v>54</v>
      </c>
      <c r="E78" s="645">
        <v>1</v>
      </c>
      <c r="F78" s="244"/>
      <c r="G78" s="244"/>
    </row>
    <row r="79" spans="1:7" s="353" customFormat="1" x14ac:dyDescent="0.25">
      <c r="A79" s="576"/>
      <c r="B79" s="74"/>
      <c r="C79" s="68"/>
      <c r="D79" s="69"/>
      <c r="E79" s="69"/>
      <c r="F79" s="244"/>
      <c r="G79" s="244"/>
    </row>
    <row r="80" spans="1:7" s="353" customFormat="1" ht="13" x14ac:dyDescent="0.25">
      <c r="A80" s="576"/>
      <c r="B80" s="74"/>
      <c r="C80" s="646" t="s">
        <v>285</v>
      </c>
      <c r="D80" s="647"/>
      <c r="E80" s="648"/>
      <c r="F80" s="244"/>
      <c r="G80" s="244"/>
    </row>
    <row r="81" spans="1:12" s="353" customFormat="1" x14ac:dyDescent="0.25">
      <c r="A81" s="576"/>
      <c r="B81" s="74"/>
      <c r="C81" s="649"/>
      <c r="D81" s="286"/>
      <c r="E81" s="650"/>
      <c r="F81" s="244"/>
      <c r="G81" s="244"/>
    </row>
    <row r="82" spans="1:12" s="353" customFormat="1" ht="50" x14ac:dyDescent="0.25">
      <c r="A82" s="576">
        <v>1.1000000000000001</v>
      </c>
      <c r="B82" s="643" t="s">
        <v>226</v>
      </c>
      <c r="C82" s="649" t="s">
        <v>625</v>
      </c>
      <c r="D82" s="651" t="s">
        <v>54</v>
      </c>
      <c r="E82" s="642">
        <v>1</v>
      </c>
      <c r="F82" s="244"/>
      <c r="G82" s="244"/>
    </row>
    <row r="83" spans="1:12" s="353" customFormat="1" x14ac:dyDescent="0.25">
      <c r="A83" s="576"/>
      <c r="B83" s="74"/>
      <c r="C83" s="68"/>
      <c r="D83" s="69"/>
      <c r="E83" s="69"/>
      <c r="F83" s="244"/>
      <c r="G83" s="244"/>
    </row>
    <row r="84" spans="1:12" s="390" customFormat="1" ht="13" x14ac:dyDescent="0.25">
      <c r="A84" s="576">
        <v>11</v>
      </c>
      <c r="B84" s="639"/>
      <c r="C84" s="652" t="s">
        <v>626</v>
      </c>
      <c r="D84" s="653"/>
      <c r="E84" s="653"/>
      <c r="F84" s="244"/>
      <c r="G84" s="244"/>
      <c r="H84" s="353"/>
      <c r="I84" s="353"/>
      <c r="J84" s="353"/>
      <c r="K84" s="353"/>
      <c r="L84" s="353"/>
    </row>
    <row r="85" spans="1:12" s="390" customFormat="1" ht="13" x14ac:dyDescent="0.25">
      <c r="A85" s="576"/>
      <c r="B85" s="639"/>
      <c r="C85" s="652"/>
      <c r="D85" s="653"/>
      <c r="E85" s="653"/>
      <c r="F85" s="244"/>
      <c r="G85" s="244"/>
      <c r="H85" s="353"/>
      <c r="I85" s="353"/>
      <c r="J85" s="353"/>
      <c r="K85" s="353"/>
      <c r="L85" s="353"/>
    </row>
    <row r="86" spans="1:12" s="353" customFormat="1" x14ac:dyDescent="0.25">
      <c r="A86" s="576">
        <v>11.1</v>
      </c>
      <c r="B86" s="639" t="s">
        <v>226</v>
      </c>
      <c r="C86" s="789" t="s">
        <v>627</v>
      </c>
      <c r="D86" s="653" t="s">
        <v>54</v>
      </c>
      <c r="E86" s="653">
        <v>1</v>
      </c>
      <c r="F86" s="244"/>
      <c r="G86" s="244"/>
    </row>
    <row r="87" spans="1:12" s="353" customFormat="1" x14ac:dyDescent="0.25">
      <c r="A87" s="576"/>
      <c r="B87" s="74"/>
      <c r="C87" s="68"/>
      <c r="D87" s="69"/>
      <c r="E87" s="69"/>
      <c r="F87" s="244"/>
      <c r="G87" s="244"/>
    </row>
    <row r="88" spans="1:12" s="353" customFormat="1" x14ac:dyDescent="0.25">
      <c r="A88" s="576"/>
      <c r="B88" s="74"/>
      <c r="C88" s="68"/>
      <c r="D88" s="69"/>
      <c r="E88" s="69"/>
      <c r="F88" s="479"/>
      <c r="G88" s="244"/>
    </row>
    <row r="89" spans="1:12" s="353" customFormat="1" x14ac:dyDescent="0.25">
      <c r="A89" s="576"/>
      <c r="B89" s="74"/>
      <c r="C89" s="68"/>
      <c r="D89" s="69"/>
      <c r="E89" s="69"/>
      <c r="F89" s="479"/>
      <c r="G89" s="244"/>
    </row>
    <row r="90" spans="1:12" s="353" customFormat="1" x14ac:dyDescent="0.25">
      <c r="A90" s="576"/>
      <c r="B90" s="74"/>
      <c r="C90" s="68"/>
      <c r="D90" s="69"/>
      <c r="E90" s="69"/>
      <c r="F90" s="479"/>
      <c r="G90" s="244"/>
    </row>
    <row r="91" spans="1:12" s="353" customFormat="1" x14ac:dyDescent="0.25">
      <c r="A91" s="576"/>
      <c r="B91" s="74"/>
      <c r="C91" s="68"/>
      <c r="D91" s="69"/>
      <c r="E91" s="69"/>
      <c r="F91" s="479"/>
      <c r="G91" s="244"/>
    </row>
    <row r="92" spans="1:12" s="353" customFormat="1" x14ac:dyDescent="0.25">
      <c r="A92" s="576"/>
      <c r="B92" s="74"/>
      <c r="C92" s="68"/>
      <c r="D92" s="69"/>
      <c r="E92" s="69"/>
      <c r="F92" s="479"/>
      <c r="G92" s="244"/>
    </row>
    <row r="93" spans="1:12" s="353" customFormat="1" x14ac:dyDescent="0.25">
      <c r="A93" s="576"/>
      <c r="B93" s="74"/>
      <c r="C93" s="68"/>
      <c r="D93" s="69"/>
      <c r="E93" s="69"/>
      <c r="F93" s="479"/>
      <c r="G93" s="244"/>
    </row>
    <row r="94" spans="1:12" s="353" customFormat="1" x14ac:dyDescent="0.25">
      <c r="A94" s="576"/>
      <c r="B94" s="74"/>
      <c r="C94" s="68"/>
      <c r="D94" s="69"/>
      <c r="E94" s="69"/>
      <c r="F94" s="479"/>
      <c r="G94" s="244"/>
    </row>
    <row r="95" spans="1:12" s="353" customFormat="1" x14ac:dyDescent="0.25">
      <c r="A95" s="576"/>
      <c r="B95" s="74"/>
      <c r="C95" s="68"/>
      <c r="D95" s="69"/>
      <c r="E95" s="69"/>
      <c r="F95" s="479"/>
      <c r="G95" s="244"/>
    </row>
    <row r="96" spans="1:12" s="353" customFormat="1" x14ac:dyDescent="0.25">
      <c r="A96" s="576"/>
      <c r="B96" s="74"/>
      <c r="C96" s="68"/>
      <c r="D96" s="69"/>
      <c r="E96" s="69"/>
      <c r="F96" s="479"/>
      <c r="G96" s="244"/>
    </row>
    <row r="97" spans="1:8" s="353" customFormat="1" x14ac:dyDescent="0.25">
      <c r="A97" s="576"/>
      <c r="B97" s="74"/>
      <c r="C97" s="68"/>
      <c r="D97" s="69"/>
      <c r="E97" s="69"/>
      <c r="F97" s="479"/>
      <c r="G97" s="244"/>
    </row>
    <row r="98" spans="1:8" s="353" customFormat="1" x14ac:dyDescent="0.25">
      <c r="A98" s="576"/>
      <c r="B98" s="74"/>
      <c r="C98" s="68"/>
      <c r="D98" s="69"/>
      <c r="E98" s="69"/>
      <c r="F98" s="479"/>
      <c r="G98" s="244"/>
    </row>
    <row r="99" spans="1:8" s="353" customFormat="1" x14ac:dyDescent="0.25">
      <c r="A99" s="576"/>
      <c r="B99" s="74"/>
      <c r="C99" s="68"/>
      <c r="D99" s="69"/>
      <c r="E99" s="69"/>
      <c r="F99" s="479"/>
      <c r="G99" s="244"/>
    </row>
    <row r="100" spans="1:8" s="353" customFormat="1" x14ac:dyDescent="0.25">
      <c r="A100" s="576"/>
      <c r="B100" s="74"/>
      <c r="C100" s="68"/>
      <c r="D100" s="69"/>
      <c r="E100" s="69"/>
      <c r="F100" s="479"/>
      <c r="G100" s="244"/>
    </row>
    <row r="101" spans="1:8" s="768" customFormat="1" x14ac:dyDescent="0.25">
      <c r="A101" s="584"/>
      <c r="B101" s="543"/>
      <c r="C101" s="544"/>
      <c r="D101" s="545"/>
      <c r="E101" s="395"/>
      <c r="F101" s="546"/>
      <c r="G101" s="547"/>
      <c r="H101" s="539"/>
    </row>
    <row r="102" spans="1:8" s="768" customFormat="1" ht="13" x14ac:dyDescent="0.25">
      <c r="A102" s="548"/>
      <c r="B102" s="549" t="s">
        <v>388</v>
      </c>
      <c r="C102" s="550"/>
      <c r="D102" s="551"/>
      <c r="E102" s="396"/>
      <c r="F102" s="552"/>
      <c r="G102" s="553"/>
      <c r="H102" s="539"/>
    </row>
    <row r="103" spans="1:8" s="768" customFormat="1" ht="26" x14ac:dyDescent="0.25">
      <c r="A103" s="554"/>
      <c r="B103" s="555" t="s">
        <v>389</v>
      </c>
      <c r="C103" s="556"/>
      <c r="D103" s="557"/>
      <c r="E103" s="397"/>
      <c r="F103" s="558"/>
      <c r="G103" s="559"/>
      <c r="H103" s="539"/>
    </row>
    <row r="104" spans="1:8" s="353" customFormat="1" x14ac:dyDescent="0.25">
      <c r="A104" s="576"/>
      <c r="B104" s="74"/>
      <c r="C104" s="68"/>
      <c r="D104" s="69"/>
      <c r="E104" s="69"/>
      <c r="F104" s="479"/>
      <c r="G104" s="244"/>
    </row>
    <row r="105" spans="1:8" s="768" customFormat="1" ht="26" x14ac:dyDescent="0.25">
      <c r="A105" s="1116"/>
      <c r="B105" s="1117" t="s">
        <v>38</v>
      </c>
      <c r="C105" s="1103" t="s">
        <v>1573</v>
      </c>
      <c r="D105" s="1098"/>
      <c r="E105" s="1099"/>
      <c r="F105" s="1118"/>
      <c r="G105" s="1119"/>
      <c r="H105" s="539"/>
    </row>
    <row r="106" spans="1:8" s="768" customFormat="1" ht="9" customHeight="1" x14ac:dyDescent="0.25">
      <c r="A106" s="241"/>
      <c r="B106" s="75"/>
      <c r="C106" s="276"/>
      <c r="D106" s="197"/>
      <c r="E106" s="78"/>
      <c r="F106" s="446"/>
      <c r="G106" s="242"/>
      <c r="H106" s="539"/>
    </row>
    <row r="107" spans="1:8" s="541" customFormat="1" ht="13.9" customHeight="1" x14ac:dyDescent="0.3">
      <c r="A107" s="241">
        <v>1</v>
      </c>
      <c r="B107" s="75" t="s">
        <v>72</v>
      </c>
      <c r="C107" s="276" t="s">
        <v>88</v>
      </c>
      <c r="D107" s="317"/>
      <c r="E107" s="409"/>
      <c r="F107" s="490"/>
      <c r="G107" s="491"/>
      <c r="H107" s="540"/>
    </row>
    <row r="108" spans="1:8" s="768" customFormat="1" ht="9" customHeight="1" x14ac:dyDescent="0.25">
      <c r="A108" s="241"/>
      <c r="B108" s="75"/>
      <c r="C108" s="276"/>
      <c r="D108" s="197"/>
      <c r="E108" s="78"/>
      <c r="F108" s="446"/>
      <c r="G108" s="242"/>
      <c r="H108" s="539"/>
    </row>
    <row r="109" spans="1:8" s="768" customFormat="1" x14ac:dyDescent="0.25">
      <c r="A109" s="241">
        <v>1.1000000000000001</v>
      </c>
      <c r="B109" s="75"/>
      <c r="C109" s="79" t="s">
        <v>88</v>
      </c>
      <c r="D109" s="197" t="s">
        <v>2752</v>
      </c>
      <c r="E109" s="78">
        <v>18</v>
      </c>
      <c r="F109" s="446"/>
      <c r="G109" s="242"/>
      <c r="H109" s="539"/>
    </row>
    <row r="110" spans="1:8" s="768" customFormat="1" ht="13.15" customHeight="1" x14ac:dyDescent="0.25">
      <c r="A110" s="241"/>
      <c r="B110" s="75"/>
      <c r="C110" s="276"/>
      <c r="D110" s="197"/>
      <c r="E110" s="78"/>
      <c r="F110" s="446"/>
      <c r="G110" s="242"/>
      <c r="H110" s="539"/>
    </row>
    <row r="111" spans="1:8" s="541" customFormat="1" ht="45.75" customHeight="1" x14ac:dyDescent="0.3">
      <c r="A111" s="241">
        <v>2</v>
      </c>
      <c r="B111" s="75" t="s">
        <v>73</v>
      </c>
      <c r="C111" s="77" t="s">
        <v>650</v>
      </c>
      <c r="D111" s="317"/>
      <c r="E111" s="409"/>
      <c r="F111" s="490"/>
      <c r="G111" s="491"/>
      <c r="H111" s="540"/>
    </row>
    <row r="112" spans="1:8" s="458" customFormat="1" ht="10" customHeight="1" x14ac:dyDescent="0.25">
      <c r="A112" s="241"/>
      <c r="B112" s="75"/>
      <c r="C112" s="196"/>
      <c r="D112" s="197"/>
      <c r="E112" s="78"/>
      <c r="F112" s="446"/>
      <c r="G112" s="242"/>
      <c r="H112" s="539"/>
    </row>
    <row r="113" spans="1:8" s="458" customFormat="1" ht="28.5" customHeight="1" x14ac:dyDescent="0.25">
      <c r="A113" s="241">
        <v>2.1</v>
      </c>
      <c r="B113" s="197"/>
      <c r="C113" s="196" t="s">
        <v>171</v>
      </c>
      <c r="D113" s="197" t="s">
        <v>2752</v>
      </c>
      <c r="E113" s="78">
        <v>18</v>
      </c>
      <c r="F113" s="446"/>
      <c r="G113" s="242"/>
      <c r="H113" s="539"/>
    </row>
    <row r="114" spans="1:8" s="458" customFormat="1" ht="13.15" customHeight="1" x14ac:dyDescent="0.25">
      <c r="A114" s="241"/>
      <c r="B114" s="75"/>
      <c r="C114" s="196"/>
      <c r="D114" s="197"/>
      <c r="E114" s="78"/>
      <c r="F114" s="446"/>
      <c r="G114" s="242"/>
      <c r="H114" s="539"/>
    </row>
    <row r="115" spans="1:8" s="458" customFormat="1" x14ac:dyDescent="0.25">
      <c r="A115" s="241">
        <v>2.2000000000000002</v>
      </c>
      <c r="B115" s="197"/>
      <c r="C115" s="196" t="s">
        <v>165</v>
      </c>
      <c r="D115" s="197" t="s">
        <v>2752</v>
      </c>
      <c r="E115" s="78">
        <v>18</v>
      </c>
      <c r="F115" s="446"/>
      <c r="G115" s="242"/>
      <c r="H115" s="539"/>
    </row>
    <row r="116" spans="1:8" s="458" customFormat="1" x14ac:dyDescent="0.25">
      <c r="A116" s="241"/>
      <c r="B116" s="75"/>
      <c r="C116" s="196"/>
      <c r="D116" s="197"/>
      <c r="E116" s="78"/>
      <c r="F116" s="446"/>
      <c r="G116" s="242"/>
      <c r="H116" s="539"/>
    </row>
    <row r="117" spans="1:8" s="458" customFormat="1" x14ac:dyDescent="0.25">
      <c r="A117" s="241">
        <v>2.2999999999999998</v>
      </c>
      <c r="B117" s="197"/>
      <c r="C117" s="789" t="s">
        <v>628</v>
      </c>
      <c r="D117" s="197" t="s">
        <v>2752</v>
      </c>
      <c r="E117" s="78">
        <v>18</v>
      </c>
      <c r="F117" s="446"/>
      <c r="G117" s="242"/>
      <c r="H117" s="539"/>
    </row>
    <row r="118" spans="1:8" s="458" customFormat="1" x14ac:dyDescent="0.25">
      <c r="A118" s="241"/>
      <c r="B118" s="75"/>
      <c r="C118" s="196"/>
      <c r="D118" s="197"/>
      <c r="E118" s="78"/>
      <c r="F118" s="446"/>
      <c r="G118" s="242"/>
      <c r="H118" s="539"/>
    </row>
    <row r="119" spans="1:8" s="768" customFormat="1" x14ac:dyDescent="0.25">
      <c r="A119" s="241">
        <v>2.4</v>
      </c>
      <c r="B119" s="197"/>
      <c r="C119" s="196" t="s">
        <v>167</v>
      </c>
      <c r="D119" s="197" t="s">
        <v>2752</v>
      </c>
      <c r="E119" s="78">
        <v>18</v>
      </c>
      <c r="F119" s="446"/>
      <c r="G119" s="242"/>
      <c r="H119" s="539"/>
    </row>
    <row r="120" spans="1:8" s="768" customFormat="1" ht="13.15" customHeight="1" x14ac:dyDescent="0.25">
      <c r="A120" s="241"/>
      <c r="B120" s="75"/>
      <c r="C120" s="77"/>
      <c r="D120" s="197"/>
      <c r="E120" s="78"/>
      <c r="F120" s="446"/>
      <c r="G120" s="242"/>
      <c r="H120" s="539"/>
    </row>
    <row r="121" spans="1:8" s="768" customFormat="1" ht="29.25" customHeight="1" x14ac:dyDescent="0.25">
      <c r="A121" s="241">
        <v>2.5</v>
      </c>
      <c r="B121" s="75"/>
      <c r="C121" s="789" t="s">
        <v>629</v>
      </c>
      <c r="D121" s="197" t="s">
        <v>2752</v>
      </c>
      <c r="E121" s="78">
        <v>18</v>
      </c>
      <c r="F121" s="446"/>
      <c r="G121" s="242"/>
      <c r="H121" s="539"/>
    </row>
    <row r="122" spans="1:8" s="768" customFormat="1" ht="13.15" customHeight="1" x14ac:dyDescent="0.25">
      <c r="A122" s="241"/>
      <c r="B122" s="75"/>
      <c r="C122" s="77"/>
      <c r="D122" s="197"/>
      <c r="E122" s="78"/>
      <c r="F122" s="446"/>
      <c r="G122" s="242"/>
      <c r="H122" s="539"/>
    </row>
    <row r="123" spans="1:8" s="541" customFormat="1" ht="26" x14ac:dyDescent="0.3">
      <c r="A123" s="241">
        <v>3</v>
      </c>
      <c r="B123" s="260"/>
      <c r="C123" s="77" t="s">
        <v>222</v>
      </c>
      <c r="D123" s="317"/>
      <c r="E123" s="409"/>
      <c r="F123" s="490"/>
      <c r="G123" s="491"/>
      <c r="H123" s="540"/>
    </row>
    <row r="124" spans="1:8" s="768" customFormat="1" ht="10" customHeight="1" x14ac:dyDescent="0.25">
      <c r="A124" s="241"/>
      <c r="B124" s="196"/>
      <c r="C124" s="196"/>
      <c r="D124" s="197"/>
      <c r="E124" s="78"/>
      <c r="F124" s="446"/>
      <c r="G124" s="242"/>
      <c r="H124" s="539"/>
    </row>
    <row r="125" spans="1:8" s="768" customFormat="1" x14ac:dyDescent="0.25">
      <c r="A125" s="241">
        <v>3.1</v>
      </c>
      <c r="B125" s="75" t="s">
        <v>160</v>
      </c>
      <c r="C125" s="196" t="s">
        <v>60</v>
      </c>
      <c r="D125" s="197" t="s">
        <v>2752</v>
      </c>
      <c r="E125" s="78">
        <v>18</v>
      </c>
      <c r="F125" s="446"/>
      <c r="G125" s="242"/>
      <c r="H125" s="539"/>
    </row>
    <row r="126" spans="1:8" s="768" customFormat="1" ht="13.15" customHeight="1" x14ac:dyDescent="0.25">
      <c r="A126" s="241"/>
      <c r="B126" s="197"/>
      <c r="C126" s="196"/>
      <c r="D126" s="197"/>
      <c r="E126" s="78"/>
      <c r="F126" s="446"/>
      <c r="G126" s="242"/>
      <c r="H126" s="539"/>
    </row>
    <row r="127" spans="1:8" s="768" customFormat="1" x14ac:dyDescent="0.25">
      <c r="A127" s="241">
        <v>3.2</v>
      </c>
      <c r="B127" s="75" t="s">
        <v>160</v>
      </c>
      <c r="C127" s="196" t="s">
        <v>89</v>
      </c>
      <c r="D127" s="197" t="s">
        <v>2752</v>
      </c>
      <c r="E127" s="78">
        <v>18</v>
      </c>
      <c r="F127" s="446"/>
      <c r="G127" s="242"/>
      <c r="H127" s="539"/>
    </row>
    <row r="128" spans="1:8" s="768" customFormat="1" x14ac:dyDescent="0.25">
      <c r="A128" s="241"/>
      <c r="B128" s="75"/>
      <c r="C128" s="196"/>
      <c r="D128" s="197"/>
      <c r="E128" s="78"/>
      <c r="F128" s="446"/>
      <c r="G128" s="242"/>
      <c r="H128" s="539"/>
    </row>
    <row r="129" spans="1:8" s="768" customFormat="1" ht="13.15" customHeight="1" x14ac:dyDescent="0.25">
      <c r="A129" s="575" t="s">
        <v>1577</v>
      </c>
      <c r="B129" s="75" t="s">
        <v>160</v>
      </c>
      <c r="C129" s="196" t="s">
        <v>90</v>
      </c>
      <c r="D129" s="197" t="s">
        <v>2752</v>
      </c>
      <c r="E129" s="78">
        <v>18</v>
      </c>
      <c r="F129" s="446"/>
      <c r="G129" s="242"/>
      <c r="H129" s="539"/>
    </row>
    <row r="130" spans="1:8" s="768" customFormat="1" ht="13.15" customHeight="1" x14ac:dyDescent="0.25">
      <c r="A130" s="241"/>
      <c r="B130" s="75"/>
      <c r="C130" s="196"/>
      <c r="D130" s="197"/>
      <c r="E130" s="78"/>
      <c r="F130" s="446"/>
      <c r="G130" s="242"/>
      <c r="H130" s="539"/>
    </row>
    <row r="131" spans="1:8" s="768" customFormat="1" ht="12.75" customHeight="1" x14ac:dyDescent="0.25">
      <c r="A131" s="575" t="s">
        <v>1574</v>
      </c>
      <c r="B131" s="75" t="s">
        <v>160</v>
      </c>
      <c r="C131" s="196" t="s">
        <v>108</v>
      </c>
      <c r="D131" s="197" t="s">
        <v>2752</v>
      </c>
      <c r="E131" s="78">
        <v>18</v>
      </c>
      <c r="F131" s="446"/>
      <c r="G131" s="242"/>
      <c r="H131" s="539"/>
    </row>
    <row r="132" spans="1:8" s="768" customFormat="1" ht="13.15" customHeight="1" x14ac:dyDescent="0.25">
      <c r="A132" s="241"/>
      <c r="B132" s="75"/>
      <c r="C132" s="196"/>
      <c r="D132" s="197"/>
      <c r="E132" s="78"/>
      <c r="F132" s="446"/>
      <c r="G132" s="242"/>
      <c r="H132" s="539"/>
    </row>
    <row r="133" spans="1:8" s="768" customFormat="1" ht="25" x14ac:dyDescent="0.25">
      <c r="A133" s="241">
        <v>3.5</v>
      </c>
      <c r="B133" s="75" t="s">
        <v>160</v>
      </c>
      <c r="C133" s="68" t="s">
        <v>630</v>
      </c>
      <c r="D133" s="197" t="s">
        <v>2752</v>
      </c>
      <c r="E133" s="78">
        <v>18</v>
      </c>
      <c r="F133" s="446"/>
      <c r="G133" s="242"/>
      <c r="H133" s="539"/>
    </row>
    <row r="134" spans="1:8" s="768" customFormat="1" ht="13.15" customHeight="1" x14ac:dyDescent="0.25">
      <c r="A134" s="241"/>
      <c r="B134" s="197"/>
      <c r="C134" s="196"/>
      <c r="D134" s="197"/>
      <c r="E134" s="78"/>
      <c r="F134" s="446"/>
      <c r="G134" s="242"/>
      <c r="H134" s="539"/>
    </row>
    <row r="135" spans="1:8" s="768" customFormat="1" ht="13.15" customHeight="1" x14ac:dyDescent="0.25">
      <c r="A135" s="241">
        <v>3.6</v>
      </c>
      <c r="B135" s="75" t="s">
        <v>41</v>
      </c>
      <c r="C135" s="196" t="s">
        <v>91</v>
      </c>
      <c r="D135" s="197" t="s">
        <v>2752</v>
      </c>
      <c r="E135" s="78">
        <v>18</v>
      </c>
      <c r="F135" s="446"/>
      <c r="G135" s="242"/>
      <c r="H135" s="539"/>
    </row>
    <row r="136" spans="1:8" s="768" customFormat="1" ht="13.15" customHeight="1" x14ac:dyDescent="0.25">
      <c r="A136" s="241"/>
      <c r="B136" s="75"/>
      <c r="C136" s="196"/>
      <c r="D136" s="197"/>
      <c r="E136" s="78"/>
      <c r="F136" s="446"/>
      <c r="G136" s="242"/>
      <c r="H136" s="539"/>
    </row>
    <row r="137" spans="1:8" s="768" customFormat="1" x14ac:dyDescent="0.25">
      <c r="A137" s="241">
        <v>3.7</v>
      </c>
      <c r="B137" s="75" t="s">
        <v>42</v>
      </c>
      <c r="C137" s="196" t="s">
        <v>92</v>
      </c>
      <c r="D137" s="197" t="s">
        <v>2752</v>
      </c>
      <c r="E137" s="78">
        <v>18</v>
      </c>
      <c r="F137" s="446"/>
      <c r="G137" s="242"/>
      <c r="H137" s="539"/>
    </row>
    <row r="138" spans="1:8" s="768" customFormat="1" ht="13.15" customHeight="1" x14ac:dyDescent="0.25">
      <c r="A138" s="241"/>
      <c r="B138" s="75"/>
      <c r="C138" s="196"/>
      <c r="D138" s="197"/>
      <c r="E138" s="78"/>
      <c r="F138" s="446"/>
      <c r="G138" s="242"/>
      <c r="H138" s="539"/>
    </row>
    <row r="139" spans="1:8" s="768" customFormat="1" ht="27" customHeight="1" x14ac:dyDescent="0.25">
      <c r="A139" s="241">
        <v>3.8</v>
      </c>
      <c r="B139" s="75" t="s">
        <v>93</v>
      </c>
      <c r="C139" s="196" t="s">
        <v>3</v>
      </c>
      <c r="D139" s="197" t="s">
        <v>2752</v>
      </c>
      <c r="E139" s="78">
        <v>18</v>
      </c>
      <c r="F139" s="446"/>
      <c r="G139" s="242"/>
      <c r="H139" s="539"/>
    </row>
    <row r="140" spans="1:8" s="768" customFormat="1" x14ac:dyDescent="0.25">
      <c r="A140" s="447"/>
      <c r="B140" s="76"/>
      <c r="C140" s="196"/>
      <c r="D140" s="476"/>
      <c r="E140" s="476"/>
      <c r="F140" s="446"/>
      <c r="G140" s="242"/>
      <c r="H140" s="539"/>
    </row>
    <row r="141" spans="1:8" s="541" customFormat="1" ht="13" x14ac:dyDescent="0.3">
      <c r="A141" s="241">
        <v>4</v>
      </c>
      <c r="B141" s="260"/>
      <c r="C141" s="77" t="s">
        <v>94</v>
      </c>
      <c r="D141" s="317"/>
      <c r="E141" s="409"/>
      <c r="F141" s="492"/>
      <c r="G141" s="491"/>
      <c r="H141" s="540"/>
    </row>
    <row r="142" spans="1:8" s="768" customFormat="1" x14ac:dyDescent="0.25">
      <c r="A142" s="241"/>
      <c r="B142" s="75"/>
      <c r="C142" s="196"/>
      <c r="D142" s="197"/>
      <c r="E142" s="78"/>
      <c r="F142" s="243"/>
      <c r="G142" s="242"/>
      <c r="H142" s="539"/>
    </row>
    <row r="143" spans="1:8" s="768" customFormat="1" ht="25" x14ac:dyDescent="0.25">
      <c r="A143" s="241">
        <v>4.0999999999999996</v>
      </c>
      <c r="B143" s="75" t="s">
        <v>63</v>
      </c>
      <c r="C143" s="196" t="s">
        <v>95</v>
      </c>
      <c r="D143" s="197" t="s">
        <v>2752</v>
      </c>
      <c r="E143" s="78">
        <v>18</v>
      </c>
      <c r="F143" s="243"/>
      <c r="G143" s="242"/>
      <c r="H143" s="539"/>
    </row>
    <row r="144" spans="1:8" s="768" customFormat="1" x14ac:dyDescent="0.25">
      <c r="A144" s="447"/>
      <c r="B144" s="75"/>
      <c r="C144" s="221"/>
      <c r="D144" s="448"/>
      <c r="E144" s="263"/>
      <c r="F144" s="449"/>
      <c r="G144" s="242"/>
      <c r="H144" s="539"/>
    </row>
    <row r="145" spans="1:12" s="541" customFormat="1" ht="13" x14ac:dyDescent="0.3">
      <c r="A145" s="241">
        <v>5</v>
      </c>
      <c r="B145" s="260"/>
      <c r="C145" s="77" t="s">
        <v>172</v>
      </c>
      <c r="D145" s="317"/>
      <c r="E145" s="317"/>
      <c r="F145" s="493"/>
      <c r="G145" s="491"/>
      <c r="H145" s="540"/>
    </row>
    <row r="146" spans="1:12" s="768" customFormat="1" x14ac:dyDescent="0.25">
      <c r="A146" s="241"/>
      <c r="B146" s="75"/>
      <c r="C146" s="196"/>
      <c r="D146" s="197"/>
      <c r="E146" s="197"/>
      <c r="F146" s="449"/>
      <c r="G146" s="242"/>
      <c r="H146" s="539"/>
    </row>
    <row r="147" spans="1:12" s="768" customFormat="1" ht="54.75" customHeight="1" x14ac:dyDescent="0.25">
      <c r="A147" s="241">
        <v>5.0999999999999996</v>
      </c>
      <c r="B147" s="75" t="s">
        <v>169</v>
      </c>
      <c r="C147" s="196" t="s">
        <v>351</v>
      </c>
      <c r="D147" s="197" t="s">
        <v>2752</v>
      </c>
      <c r="E147" s="78">
        <v>18</v>
      </c>
      <c r="F147" s="449"/>
      <c r="G147" s="242"/>
      <c r="H147" s="539"/>
    </row>
    <row r="148" spans="1:12" s="768" customFormat="1" x14ac:dyDescent="0.25">
      <c r="A148" s="241"/>
      <c r="B148" s="75"/>
      <c r="C148" s="378"/>
      <c r="D148" s="197"/>
      <c r="E148" s="197"/>
      <c r="F148" s="449"/>
      <c r="G148" s="242"/>
      <c r="H148" s="539"/>
    </row>
    <row r="149" spans="1:12" s="768" customFormat="1" x14ac:dyDescent="0.25">
      <c r="A149" s="584"/>
      <c r="B149" s="543"/>
      <c r="C149" s="544"/>
      <c r="D149" s="545"/>
      <c r="E149" s="395"/>
      <c r="F149" s="546"/>
      <c r="G149" s="547"/>
      <c r="H149" s="539"/>
    </row>
    <row r="150" spans="1:12" s="768" customFormat="1" ht="13" x14ac:dyDescent="0.25">
      <c r="A150" s="548"/>
      <c r="B150" s="549" t="s">
        <v>388</v>
      </c>
      <c r="C150" s="550"/>
      <c r="D150" s="551"/>
      <c r="E150" s="396"/>
      <c r="F150" s="552"/>
      <c r="G150" s="553"/>
      <c r="H150" s="539"/>
    </row>
    <row r="151" spans="1:12" s="768" customFormat="1" ht="26" x14ac:dyDescent="0.25">
      <c r="A151" s="554"/>
      <c r="B151" s="555" t="s">
        <v>389</v>
      </c>
      <c r="C151" s="556"/>
      <c r="D151" s="557"/>
      <c r="E151" s="397"/>
      <c r="F151" s="558"/>
      <c r="G151" s="559"/>
      <c r="H151" s="539"/>
    </row>
    <row r="152" spans="1:12" s="768" customFormat="1" x14ac:dyDescent="0.25">
      <c r="A152" s="241"/>
      <c r="B152" s="75"/>
      <c r="C152" s="378"/>
      <c r="D152" s="197"/>
      <c r="E152" s="197"/>
      <c r="F152" s="449"/>
      <c r="G152" s="242"/>
      <c r="H152" s="539"/>
    </row>
    <row r="153" spans="1:12" s="198" customFormat="1" ht="13" x14ac:dyDescent="0.25">
      <c r="A153" s="241">
        <v>6</v>
      </c>
      <c r="B153" s="75"/>
      <c r="C153" s="77" t="s">
        <v>400</v>
      </c>
      <c r="D153" s="197"/>
      <c r="E153" s="197"/>
      <c r="F153" s="391"/>
      <c r="G153" s="392"/>
      <c r="H153" s="539"/>
      <c r="I153" s="768"/>
      <c r="J153" s="768"/>
      <c r="K153" s="768"/>
      <c r="L153" s="768"/>
    </row>
    <row r="154" spans="1:12" s="198" customFormat="1" x14ac:dyDescent="0.25">
      <c r="A154" s="241"/>
      <c r="B154" s="75"/>
      <c r="C154" s="196"/>
      <c r="D154" s="197"/>
      <c r="E154" s="197"/>
      <c r="F154" s="391"/>
      <c r="G154" s="392"/>
      <c r="H154" s="539"/>
      <c r="I154" s="768"/>
      <c r="J154" s="768"/>
      <c r="K154" s="768"/>
      <c r="L154" s="768"/>
    </row>
    <row r="155" spans="1:12" s="198" customFormat="1" ht="16.5" customHeight="1" x14ac:dyDescent="0.25">
      <c r="A155" s="241">
        <v>6.1</v>
      </c>
      <c r="B155" s="75" t="s">
        <v>401</v>
      </c>
      <c r="C155" s="196" t="s">
        <v>402</v>
      </c>
      <c r="D155" s="197" t="s">
        <v>54</v>
      </c>
      <c r="E155" s="197">
        <v>1</v>
      </c>
      <c r="F155" s="391"/>
      <c r="G155" s="392"/>
      <c r="H155" s="539"/>
      <c r="I155" s="768"/>
      <c r="J155" s="768"/>
      <c r="K155" s="768"/>
      <c r="L155" s="768"/>
    </row>
    <row r="156" spans="1:12" s="198" customFormat="1" x14ac:dyDescent="0.25">
      <c r="A156" s="241"/>
      <c r="B156" s="75"/>
      <c r="C156" s="378"/>
      <c r="D156" s="197"/>
      <c r="E156" s="197"/>
      <c r="F156" s="391"/>
      <c r="G156" s="392"/>
      <c r="H156" s="539"/>
      <c r="I156" s="768"/>
      <c r="J156" s="768"/>
      <c r="K156" s="768"/>
      <c r="L156" s="768"/>
    </row>
    <row r="157" spans="1:12" s="560" customFormat="1" ht="44.25" customHeight="1" x14ac:dyDescent="0.3">
      <c r="A157" s="241">
        <v>7</v>
      </c>
      <c r="B157" s="75" t="s">
        <v>403</v>
      </c>
      <c r="C157" s="378" t="s">
        <v>404</v>
      </c>
      <c r="D157" s="317"/>
      <c r="E157" s="317"/>
      <c r="F157" s="494"/>
      <c r="G157" s="495"/>
      <c r="H157" s="540"/>
      <c r="I157" s="541"/>
      <c r="J157" s="541"/>
      <c r="K157" s="541"/>
      <c r="L157" s="541"/>
    </row>
    <row r="158" spans="1:12" s="198" customFormat="1" x14ac:dyDescent="0.25">
      <c r="A158" s="241"/>
      <c r="B158" s="75"/>
      <c r="C158" s="378"/>
      <c r="D158" s="197"/>
      <c r="E158" s="197"/>
      <c r="F158" s="391"/>
      <c r="G158" s="392"/>
      <c r="H158" s="539"/>
      <c r="I158" s="768"/>
      <c r="J158" s="768"/>
      <c r="K158" s="768"/>
      <c r="L158" s="768"/>
    </row>
    <row r="159" spans="1:12" s="198" customFormat="1" x14ac:dyDescent="0.25">
      <c r="A159" s="241">
        <v>7.1</v>
      </c>
      <c r="B159" s="75"/>
      <c r="C159" s="378" t="s">
        <v>405</v>
      </c>
      <c r="D159" s="197" t="s">
        <v>406</v>
      </c>
      <c r="E159" s="197">
        <v>1</v>
      </c>
      <c r="F159" s="391"/>
      <c r="G159" s="392"/>
      <c r="H159" s="539"/>
      <c r="I159" s="768"/>
      <c r="J159" s="768"/>
      <c r="K159" s="768"/>
      <c r="L159" s="768"/>
    </row>
    <row r="160" spans="1:12" s="198" customFormat="1" x14ac:dyDescent="0.25">
      <c r="A160" s="241"/>
      <c r="B160" s="75"/>
      <c r="C160" s="378"/>
      <c r="D160" s="197"/>
      <c r="E160" s="197"/>
      <c r="F160" s="391"/>
      <c r="G160" s="392"/>
      <c r="H160" s="539"/>
      <c r="I160" s="768"/>
      <c r="J160" s="768"/>
      <c r="K160" s="768"/>
      <c r="L160" s="768"/>
    </row>
    <row r="161" spans="1:12" s="198" customFormat="1" x14ac:dyDescent="0.25">
      <c r="A161" s="241">
        <v>7.2</v>
      </c>
      <c r="B161" s="75"/>
      <c r="C161" s="378" t="s">
        <v>407</v>
      </c>
      <c r="D161" s="197" t="s">
        <v>406</v>
      </c>
      <c r="E161" s="197">
        <v>1</v>
      </c>
      <c r="F161" s="391"/>
      <c r="G161" s="392"/>
      <c r="H161" s="539"/>
      <c r="I161" s="768"/>
      <c r="J161" s="768"/>
      <c r="K161" s="768"/>
      <c r="L161" s="768"/>
    </row>
    <row r="162" spans="1:12" s="768" customFormat="1" x14ac:dyDescent="0.25">
      <c r="A162" s="241"/>
      <c r="B162" s="75"/>
      <c r="C162" s="378"/>
      <c r="D162" s="197"/>
      <c r="E162" s="197"/>
      <c r="F162" s="449"/>
      <c r="G162" s="242"/>
      <c r="H162" s="539"/>
    </row>
    <row r="163" spans="1:12" s="560" customFormat="1" ht="25" x14ac:dyDescent="0.3">
      <c r="A163" s="604">
        <v>8</v>
      </c>
      <c r="B163" s="605"/>
      <c r="C163" s="1071" t="s">
        <v>408</v>
      </c>
      <c r="D163" s="224"/>
      <c r="E163" s="606"/>
      <c r="F163" s="561"/>
      <c r="G163" s="562" t="str">
        <f t="shared" ref="G163:G175" si="0">IF(F163="-","Rate Only",IF(F163="","",ROUND($F163*F163,2)))</f>
        <v/>
      </c>
      <c r="H163" s="565"/>
      <c r="I163" s="541"/>
      <c r="J163" s="541"/>
      <c r="K163" s="541"/>
      <c r="L163" s="541"/>
    </row>
    <row r="164" spans="1:12" s="198" customFormat="1" x14ac:dyDescent="0.25">
      <c r="A164" s="604"/>
      <c r="B164" s="607"/>
      <c r="C164" s="1071"/>
      <c r="D164" s="1070"/>
      <c r="E164" s="595"/>
      <c r="F164" s="563"/>
      <c r="G164" s="564" t="str">
        <f t="shared" si="0"/>
        <v/>
      </c>
      <c r="H164" s="456"/>
      <c r="I164" s="768"/>
      <c r="J164" s="768"/>
      <c r="K164" s="768"/>
      <c r="L164" s="768"/>
    </row>
    <row r="165" spans="1:12" s="198" customFormat="1" x14ac:dyDescent="0.25">
      <c r="A165" s="604">
        <v>8.1</v>
      </c>
      <c r="B165" s="607"/>
      <c r="C165" s="191" t="s">
        <v>409</v>
      </c>
      <c r="D165" s="1070" t="s">
        <v>406</v>
      </c>
      <c r="E165" s="595">
        <v>1</v>
      </c>
      <c r="F165" s="563"/>
      <c r="G165" s="564" t="str">
        <f t="shared" si="0"/>
        <v/>
      </c>
      <c r="H165" s="456"/>
      <c r="I165" s="768"/>
      <c r="J165" s="768"/>
      <c r="K165" s="768"/>
      <c r="L165" s="768"/>
    </row>
    <row r="166" spans="1:12" s="198" customFormat="1" x14ac:dyDescent="0.25">
      <c r="A166" s="604"/>
      <c r="B166" s="607"/>
      <c r="C166" s="191"/>
      <c r="D166" s="1070"/>
      <c r="E166" s="595"/>
      <c r="F166" s="563"/>
      <c r="G166" s="564" t="str">
        <f t="shared" si="0"/>
        <v/>
      </c>
      <c r="H166" s="456"/>
      <c r="I166" s="768"/>
      <c r="J166" s="768"/>
      <c r="K166" s="768"/>
      <c r="L166" s="768"/>
    </row>
    <row r="167" spans="1:12" s="198" customFormat="1" ht="25" x14ac:dyDescent="0.25">
      <c r="A167" s="604">
        <v>8.1999999999999993</v>
      </c>
      <c r="B167" s="607"/>
      <c r="C167" s="191" t="s">
        <v>419</v>
      </c>
      <c r="D167" s="1070" t="s">
        <v>406</v>
      </c>
      <c r="E167" s="595">
        <v>1</v>
      </c>
      <c r="F167" s="563"/>
      <c r="G167" s="564" t="str">
        <f t="shared" si="0"/>
        <v/>
      </c>
      <c r="H167" s="456"/>
      <c r="I167" s="768"/>
      <c r="J167" s="768"/>
      <c r="K167" s="768"/>
      <c r="L167" s="768"/>
    </row>
    <row r="168" spans="1:12" s="198" customFormat="1" x14ac:dyDescent="0.25">
      <c r="A168" s="604"/>
      <c r="B168" s="607"/>
      <c r="C168" s="191"/>
      <c r="D168" s="1070"/>
      <c r="E168" s="595"/>
      <c r="F168" s="563"/>
      <c r="G168" s="564" t="str">
        <f t="shared" si="0"/>
        <v/>
      </c>
      <c r="H168" s="456"/>
      <c r="I168" s="768"/>
      <c r="J168" s="768"/>
      <c r="K168" s="768"/>
      <c r="L168" s="768"/>
    </row>
    <row r="169" spans="1:12" s="198" customFormat="1" ht="25" x14ac:dyDescent="0.25">
      <c r="A169" s="604">
        <v>8.3000000000000007</v>
      </c>
      <c r="B169" s="607"/>
      <c r="C169" s="191" t="s">
        <v>410</v>
      </c>
      <c r="D169" s="1070" t="s">
        <v>406</v>
      </c>
      <c r="E169" s="595">
        <v>1</v>
      </c>
      <c r="F169" s="563"/>
      <c r="G169" s="564" t="str">
        <f t="shared" si="0"/>
        <v/>
      </c>
      <c r="H169" s="456"/>
      <c r="I169" s="768"/>
      <c r="J169" s="768"/>
      <c r="K169" s="768"/>
      <c r="L169" s="768"/>
    </row>
    <row r="170" spans="1:12" s="198" customFormat="1" x14ac:dyDescent="0.25">
      <c r="A170" s="604"/>
      <c r="B170" s="607"/>
      <c r="C170" s="191"/>
      <c r="D170" s="1070"/>
      <c r="E170" s="595"/>
      <c r="F170" s="563"/>
      <c r="G170" s="564" t="str">
        <f t="shared" si="0"/>
        <v/>
      </c>
      <c r="H170" s="456"/>
      <c r="I170" s="768"/>
      <c r="J170" s="768"/>
      <c r="K170" s="768"/>
      <c r="L170" s="768"/>
    </row>
    <row r="171" spans="1:12" s="198" customFormat="1" x14ac:dyDescent="0.25">
      <c r="A171" s="604">
        <v>8.4</v>
      </c>
      <c r="B171" s="607"/>
      <c r="C171" s="191" t="s">
        <v>411</v>
      </c>
      <c r="D171" s="1070" t="s">
        <v>406</v>
      </c>
      <c r="E171" s="595">
        <v>1</v>
      </c>
      <c r="F171" s="563"/>
      <c r="G171" s="564" t="str">
        <f t="shared" si="0"/>
        <v/>
      </c>
      <c r="H171" s="456"/>
      <c r="I171" s="768"/>
      <c r="J171" s="768"/>
      <c r="K171" s="768"/>
      <c r="L171" s="768"/>
    </row>
    <row r="172" spans="1:12" s="198" customFormat="1" x14ac:dyDescent="0.25">
      <c r="A172" s="604"/>
      <c r="B172" s="607"/>
      <c r="C172" s="191"/>
      <c r="D172" s="1070"/>
      <c r="E172" s="595"/>
      <c r="F172" s="563"/>
      <c r="G172" s="564" t="str">
        <f t="shared" si="0"/>
        <v/>
      </c>
      <c r="H172" s="456"/>
      <c r="I172" s="768"/>
      <c r="J172" s="768"/>
      <c r="K172" s="768"/>
      <c r="L172" s="768"/>
    </row>
    <row r="173" spans="1:12" s="198" customFormat="1" x14ac:dyDescent="0.25">
      <c r="A173" s="604">
        <v>8.5</v>
      </c>
      <c r="B173" s="607"/>
      <c r="C173" s="191" t="s">
        <v>412</v>
      </c>
      <c r="D173" s="1070" t="s">
        <v>406</v>
      </c>
      <c r="E173" s="595">
        <v>1</v>
      </c>
      <c r="F173" s="563"/>
      <c r="G173" s="564" t="str">
        <f t="shared" si="0"/>
        <v/>
      </c>
      <c r="H173" s="456"/>
      <c r="I173" s="768"/>
      <c r="J173" s="768"/>
      <c r="K173" s="768"/>
      <c r="L173" s="768"/>
    </row>
    <row r="174" spans="1:12" s="198" customFormat="1" x14ac:dyDescent="0.25">
      <c r="A174" s="604"/>
      <c r="B174" s="607"/>
      <c r="C174" s="191"/>
      <c r="D174" s="1070"/>
      <c r="E174" s="595"/>
      <c r="F174" s="563"/>
      <c r="G174" s="564" t="str">
        <f t="shared" si="0"/>
        <v/>
      </c>
      <c r="H174" s="456"/>
      <c r="I174" s="768"/>
      <c r="J174" s="768"/>
      <c r="K174" s="768"/>
      <c r="L174" s="768"/>
    </row>
    <row r="175" spans="1:12" s="198" customFormat="1" x14ac:dyDescent="0.25">
      <c r="A175" s="604">
        <v>8.6</v>
      </c>
      <c r="B175" s="607"/>
      <c r="C175" s="191" t="s">
        <v>413</v>
      </c>
      <c r="D175" s="1070" t="s">
        <v>406</v>
      </c>
      <c r="E175" s="595">
        <v>1</v>
      </c>
      <c r="F175" s="563"/>
      <c r="G175" s="564" t="str">
        <f t="shared" si="0"/>
        <v/>
      </c>
      <c r="H175" s="456"/>
      <c r="I175" s="768"/>
      <c r="J175" s="768"/>
      <c r="K175" s="768"/>
      <c r="L175" s="768"/>
    </row>
    <row r="176" spans="1:12" s="768" customFormat="1" x14ac:dyDescent="0.25">
      <c r="A176" s="241"/>
      <c r="B176" s="75"/>
      <c r="C176" s="221"/>
      <c r="D176" s="450"/>
      <c r="E176" s="78"/>
      <c r="F176" s="243"/>
      <c r="G176" s="243"/>
      <c r="H176" s="456"/>
    </row>
    <row r="177" spans="1:8" s="768" customFormat="1" x14ac:dyDescent="0.25">
      <c r="A177" s="241">
        <v>8.6999999999999993</v>
      </c>
      <c r="B177" s="75" t="s">
        <v>487</v>
      </c>
      <c r="C177" s="221" t="s">
        <v>488</v>
      </c>
      <c r="D177" s="450"/>
      <c r="E177" s="78"/>
      <c r="F177" s="243"/>
      <c r="G177" s="243"/>
      <c r="H177" s="456"/>
    </row>
    <row r="178" spans="1:8" s="768" customFormat="1" x14ac:dyDescent="0.25">
      <c r="A178" s="241"/>
      <c r="B178" s="75"/>
      <c r="C178" s="221"/>
      <c r="D178" s="450"/>
      <c r="E178" s="78"/>
      <c r="F178" s="243"/>
      <c r="G178" s="243"/>
      <c r="H178" s="456"/>
    </row>
    <row r="179" spans="1:8" s="768" customFormat="1" ht="25" x14ac:dyDescent="0.25">
      <c r="A179" s="241" t="s">
        <v>1578</v>
      </c>
      <c r="B179" s="75"/>
      <c r="C179" s="221" t="s">
        <v>489</v>
      </c>
      <c r="D179" s="78" t="s">
        <v>406</v>
      </c>
      <c r="E179" s="197">
        <v>1</v>
      </c>
      <c r="F179" s="243"/>
      <c r="G179" s="243"/>
      <c r="H179" s="456"/>
    </row>
    <row r="180" spans="1:8" s="768" customFormat="1" x14ac:dyDescent="0.25">
      <c r="A180" s="241"/>
      <c r="B180" s="75"/>
      <c r="C180" s="221"/>
      <c r="D180" s="78"/>
      <c r="E180" s="197"/>
      <c r="F180" s="243"/>
      <c r="G180" s="243"/>
      <c r="H180" s="456"/>
    </row>
    <row r="181" spans="1:8" s="768" customFormat="1" x14ac:dyDescent="0.25">
      <c r="A181" s="241" t="s">
        <v>1579</v>
      </c>
      <c r="B181" s="75"/>
      <c r="C181" s="221" t="s">
        <v>490</v>
      </c>
      <c r="D181" s="78" t="s">
        <v>406</v>
      </c>
      <c r="E181" s="197">
        <v>1</v>
      </c>
      <c r="F181" s="243"/>
      <c r="G181" s="243"/>
      <c r="H181" s="456"/>
    </row>
    <row r="182" spans="1:8" s="768" customFormat="1" x14ac:dyDescent="0.25">
      <c r="A182" s="241"/>
      <c r="B182" s="75"/>
      <c r="C182" s="221"/>
      <c r="D182" s="78"/>
      <c r="E182" s="197"/>
      <c r="F182" s="243"/>
      <c r="G182" s="243"/>
      <c r="H182" s="456"/>
    </row>
    <row r="183" spans="1:8" s="768" customFormat="1" ht="14.5" x14ac:dyDescent="0.25">
      <c r="A183" s="241" t="s">
        <v>1580</v>
      </c>
      <c r="B183" s="75"/>
      <c r="C183" s="221" t="s">
        <v>491</v>
      </c>
      <c r="D183" s="78" t="s">
        <v>56</v>
      </c>
      <c r="E183" s="197">
        <v>110</v>
      </c>
      <c r="F183" s="243"/>
      <c r="G183" s="243"/>
      <c r="H183" s="456"/>
    </row>
    <row r="184" spans="1:8" s="768" customFormat="1" x14ac:dyDescent="0.25">
      <c r="A184" s="241"/>
      <c r="B184" s="75"/>
      <c r="C184" s="221"/>
      <c r="D184" s="78"/>
      <c r="E184" s="197"/>
      <c r="F184" s="243"/>
      <c r="G184" s="243"/>
      <c r="H184" s="456"/>
    </row>
    <row r="185" spans="1:8" s="768" customFormat="1" x14ac:dyDescent="0.25">
      <c r="A185" s="241" t="s">
        <v>1581</v>
      </c>
      <c r="B185" s="75"/>
      <c r="C185" s="221" t="s">
        <v>492</v>
      </c>
      <c r="D185" s="78" t="s">
        <v>406</v>
      </c>
      <c r="E185" s="197">
        <v>1</v>
      </c>
      <c r="F185" s="243"/>
      <c r="G185" s="243"/>
      <c r="H185" s="456"/>
    </row>
    <row r="186" spans="1:8" s="768" customFormat="1" x14ac:dyDescent="0.25">
      <c r="A186" s="241"/>
      <c r="B186" s="75"/>
      <c r="C186" s="221"/>
      <c r="D186" s="450"/>
      <c r="E186" s="78"/>
      <c r="F186" s="243"/>
      <c r="G186" s="243"/>
      <c r="H186" s="456"/>
    </row>
    <row r="187" spans="1:8" s="768" customFormat="1" ht="13" x14ac:dyDescent="0.25">
      <c r="A187" s="241">
        <v>9</v>
      </c>
      <c r="B187" s="75"/>
      <c r="C187" s="77" t="s">
        <v>158</v>
      </c>
      <c r="D187" s="197"/>
      <c r="E187" s="197"/>
      <c r="F187" s="243"/>
      <c r="G187" s="243"/>
      <c r="H187" s="456"/>
    </row>
    <row r="188" spans="1:8" s="768" customFormat="1" x14ac:dyDescent="0.25">
      <c r="A188" s="241"/>
      <c r="B188" s="75"/>
      <c r="C188" s="196"/>
      <c r="D188" s="197"/>
      <c r="E188" s="197"/>
      <c r="F188" s="243"/>
      <c r="G188" s="243"/>
    </row>
    <row r="189" spans="1:8" s="768" customFormat="1" ht="37.5" x14ac:dyDescent="0.25">
      <c r="A189" s="241">
        <v>9.1</v>
      </c>
      <c r="B189" s="75" t="s">
        <v>226</v>
      </c>
      <c r="C189" s="196" t="s">
        <v>99</v>
      </c>
      <c r="D189" s="197" t="s">
        <v>2752</v>
      </c>
      <c r="E189" s="78">
        <v>18</v>
      </c>
      <c r="F189" s="243"/>
      <c r="G189" s="243"/>
    </row>
    <row r="190" spans="1:8" s="768" customFormat="1" x14ac:dyDescent="0.25">
      <c r="A190" s="241"/>
      <c r="B190" s="75"/>
      <c r="C190" s="196"/>
      <c r="D190" s="197"/>
      <c r="E190" s="197"/>
      <c r="F190" s="243"/>
      <c r="G190" s="243"/>
    </row>
    <row r="191" spans="1:8" s="768" customFormat="1" x14ac:dyDescent="0.25">
      <c r="A191" s="241" t="s">
        <v>386</v>
      </c>
      <c r="B191" s="75" t="s">
        <v>226</v>
      </c>
      <c r="C191" s="196" t="s">
        <v>100</v>
      </c>
      <c r="D191" s="197" t="s">
        <v>2752</v>
      </c>
      <c r="E191" s="78">
        <v>18</v>
      </c>
      <c r="F191" s="243"/>
      <c r="G191" s="243"/>
    </row>
    <row r="192" spans="1:8" s="768" customFormat="1" x14ac:dyDescent="0.25">
      <c r="A192" s="241"/>
      <c r="B192" s="75"/>
      <c r="C192" s="196"/>
      <c r="D192" s="197"/>
      <c r="E192" s="197"/>
      <c r="F192" s="243"/>
      <c r="G192" s="243"/>
    </row>
    <row r="193" spans="1:8" s="768" customFormat="1" x14ac:dyDescent="0.25">
      <c r="A193" s="241" t="s">
        <v>387</v>
      </c>
      <c r="B193" s="75" t="s">
        <v>226</v>
      </c>
      <c r="C193" s="196" t="s">
        <v>101</v>
      </c>
      <c r="D193" s="197" t="s">
        <v>2752</v>
      </c>
      <c r="E193" s="78">
        <v>18</v>
      </c>
      <c r="F193" s="243"/>
      <c r="G193" s="243"/>
    </row>
    <row r="194" spans="1:8" s="768" customFormat="1" x14ac:dyDescent="0.25">
      <c r="A194" s="241"/>
      <c r="B194" s="75"/>
      <c r="C194" s="196"/>
      <c r="D194" s="197"/>
      <c r="E194" s="197"/>
      <c r="F194" s="243"/>
      <c r="G194" s="243"/>
    </row>
    <row r="195" spans="1:8" s="768" customFormat="1" ht="25" x14ac:dyDescent="0.25">
      <c r="A195" s="241" t="s">
        <v>418</v>
      </c>
      <c r="B195" s="75" t="s">
        <v>226</v>
      </c>
      <c r="C195" s="196" t="s">
        <v>109</v>
      </c>
      <c r="D195" s="197" t="s">
        <v>2752</v>
      </c>
      <c r="E195" s="78">
        <v>18</v>
      </c>
      <c r="F195" s="243"/>
      <c r="G195" s="243"/>
    </row>
    <row r="196" spans="1:8" s="768" customFormat="1" x14ac:dyDescent="0.25">
      <c r="A196" s="584"/>
      <c r="B196" s="543"/>
      <c r="C196" s="544"/>
      <c r="D196" s="545"/>
      <c r="E196" s="395"/>
      <c r="F196" s="546"/>
      <c r="G196" s="547"/>
      <c r="H196" s="539"/>
    </row>
    <row r="197" spans="1:8" s="768" customFormat="1" ht="13" x14ac:dyDescent="0.25">
      <c r="A197" s="548"/>
      <c r="B197" s="549" t="s">
        <v>388</v>
      </c>
      <c r="C197" s="550"/>
      <c r="D197" s="551"/>
      <c r="E197" s="396"/>
      <c r="F197" s="552"/>
      <c r="G197" s="553"/>
      <c r="H197" s="539"/>
    </row>
    <row r="198" spans="1:8" s="768" customFormat="1" ht="13" x14ac:dyDescent="0.25">
      <c r="A198" s="554"/>
      <c r="B198" s="1051" t="s">
        <v>389</v>
      </c>
      <c r="C198" s="556"/>
      <c r="D198" s="557"/>
      <c r="E198" s="397"/>
      <c r="F198" s="558"/>
      <c r="G198" s="559"/>
      <c r="H198" s="539"/>
    </row>
    <row r="199" spans="1:8" s="768" customFormat="1" x14ac:dyDescent="0.25">
      <c r="A199" s="241"/>
      <c r="B199" s="75"/>
      <c r="C199" s="378"/>
      <c r="D199" s="197"/>
      <c r="E199" s="197"/>
      <c r="F199" s="449"/>
      <c r="G199" s="242"/>
      <c r="H199" s="539"/>
    </row>
    <row r="200" spans="1:8" s="541" customFormat="1" ht="13" x14ac:dyDescent="0.3">
      <c r="A200" s="241">
        <v>10</v>
      </c>
      <c r="B200" s="260"/>
      <c r="C200" s="77" t="s">
        <v>159</v>
      </c>
      <c r="D200" s="317"/>
      <c r="E200" s="317"/>
      <c r="F200" s="492"/>
      <c r="G200" s="492"/>
    </row>
    <row r="201" spans="1:8" s="768" customFormat="1" x14ac:dyDescent="0.25">
      <c r="A201" s="241"/>
      <c r="B201" s="75"/>
      <c r="C201" s="196"/>
      <c r="D201" s="197"/>
      <c r="E201" s="197"/>
      <c r="F201" s="243"/>
      <c r="G201" s="243"/>
    </row>
    <row r="202" spans="1:8" s="768" customFormat="1" ht="37.5" x14ac:dyDescent="0.25">
      <c r="A202" s="241">
        <v>10.1</v>
      </c>
      <c r="B202" s="75" t="s">
        <v>334</v>
      </c>
      <c r="C202" s="789" t="s">
        <v>1126</v>
      </c>
      <c r="D202" s="197" t="s">
        <v>2752</v>
      </c>
      <c r="E202" s="78">
        <v>18</v>
      </c>
      <c r="F202" s="243"/>
      <c r="G202" s="243"/>
    </row>
    <row r="203" spans="1:8" s="768" customFormat="1" x14ac:dyDescent="0.25">
      <c r="A203" s="447"/>
      <c r="B203" s="76"/>
      <c r="C203" s="566"/>
      <c r="D203" s="197"/>
      <c r="E203" s="197"/>
      <c r="F203" s="243"/>
      <c r="G203" s="243"/>
    </row>
    <row r="204" spans="1:8" s="541" customFormat="1" ht="13" x14ac:dyDescent="0.3">
      <c r="A204" s="447">
        <v>11</v>
      </c>
      <c r="B204" s="496"/>
      <c r="C204" s="567" t="s">
        <v>4</v>
      </c>
      <c r="D204" s="568"/>
      <c r="E204" s="568"/>
      <c r="F204" s="497"/>
      <c r="G204" s="497"/>
    </row>
    <row r="205" spans="1:8" s="768" customFormat="1" x14ac:dyDescent="0.25">
      <c r="A205" s="447"/>
      <c r="B205" s="76"/>
      <c r="C205" s="569"/>
      <c r="D205" s="570"/>
      <c r="E205" s="570"/>
      <c r="F205" s="244"/>
      <c r="G205" s="244"/>
    </row>
    <row r="206" spans="1:8" s="768" customFormat="1" ht="63.5" x14ac:dyDescent="0.25">
      <c r="A206" s="241">
        <v>11.1</v>
      </c>
      <c r="B206" s="76" t="s">
        <v>226</v>
      </c>
      <c r="C206" s="682" t="s">
        <v>837</v>
      </c>
      <c r="D206" s="80" t="s">
        <v>54</v>
      </c>
      <c r="E206" s="78">
        <v>1</v>
      </c>
      <c r="F206" s="244"/>
      <c r="G206" s="244"/>
    </row>
    <row r="207" spans="1:8" s="768" customFormat="1" x14ac:dyDescent="0.25">
      <c r="A207" s="571"/>
      <c r="B207" s="76"/>
      <c r="C207" s="196"/>
      <c r="D207" s="197"/>
      <c r="E207" s="197"/>
      <c r="F207" s="244"/>
      <c r="G207" s="244"/>
    </row>
    <row r="208" spans="1:8" s="768" customFormat="1" ht="26" x14ac:dyDescent="0.25">
      <c r="A208" s="571" t="s">
        <v>1582</v>
      </c>
      <c r="B208" s="76"/>
      <c r="C208" s="77" t="s">
        <v>631</v>
      </c>
      <c r="D208" s="197"/>
      <c r="E208" s="244"/>
      <c r="F208" s="244"/>
      <c r="G208" s="244"/>
    </row>
    <row r="209" spans="1:7" s="768" customFormat="1" ht="13" x14ac:dyDescent="0.25">
      <c r="A209" s="571"/>
      <c r="B209" s="76"/>
      <c r="C209" s="77"/>
      <c r="D209" s="197"/>
      <c r="E209" s="244"/>
      <c r="F209" s="244"/>
      <c r="G209" s="244"/>
    </row>
    <row r="210" spans="1:7" s="768" customFormat="1" ht="25" x14ac:dyDescent="0.25">
      <c r="A210" s="571" t="s">
        <v>653</v>
      </c>
      <c r="B210" s="76" t="s">
        <v>493</v>
      </c>
      <c r="C210" s="196" t="s">
        <v>494</v>
      </c>
      <c r="D210" s="197" t="s">
        <v>54</v>
      </c>
      <c r="E210" s="654">
        <v>1</v>
      </c>
      <c r="F210" s="244"/>
      <c r="G210" s="244"/>
    </row>
    <row r="211" spans="1:7" s="768" customFormat="1" x14ac:dyDescent="0.25">
      <c r="A211" s="571"/>
      <c r="B211" s="76" t="s">
        <v>188</v>
      </c>
      <c r="C211" s="196"/>
      <c r="D211" s="197"/>
      <c r="E211" s="244"/>
      <c r="F211" s="244"/>
      <c r="G211" s="244"/>
    </row>
    <row r="212" spans="1:7" s="768" customFormat="1" ht="25" x14ac:dyDescent="0.25">
      <c r="A212" s="571" t="s">
        <v>655</v>
      </c>
      <c r="B212" s="76" t="s">
        <v>157</v>
      </c>
      <c r="C212" s="196" t="s">
        <v>148</v>
      </c>
      <c r="D212" s="197" t="s">
        <v>0</v>
      </c>
      <c r="E212" s="655">
        <v>30</v>
      </c>
      <c r="F212" s="244"/>
      <c r="G212" s="244"/>
    </row>
    <row r="213" spans="1:7" s="768" customFormat="1" x14ac:dyDescent="0.25">
      <c r="A213" s="571"/>
      <c r="B213" s="76"/>
      <c r="C213" s="196"/>
      <c r="D213" s="197"/>
      <c r="E213" s="244"/>
      <c r="F213" s="244"/>
      <c r="G213" s="244"/>
    </row>
    <row r="214" spans="1:7" s="768" customFormat="1" ht="25" x14ac:dyDescent="0.25">
      <c r="A214" s="571" t="s">
        <v>1583</v>
      </c>
      <c r="B214" s="76" t="s">
        <v>495</v>
      </c>
      <c r="C214" s="196" t="s">
        <v>496</v>
      </c>
      <c r="D214" s="197" t="s">
        <v>54</v>
      </c>
      <c r="E214" s="655">
        <v>1</v>
      </c>
      <c r="F214" s="244"/>
      <c r="G214" s="244"/>
    </row>
    <row r="215" spans="1:7" s="768" customFormat="1" x14ac:dyDescent="0.25">
      <c r="A215" s="571"/>
      <c r="B215" s="76"/>
      <c r="C215" s="196"/>
      <c r="D215" s="197"/>
      <c r="E215" s="197"/>
      <c r="F215" s="244"/>
      <c r="G215" s="244"/>
    </row>
    <row r="216" spans="1:7" s="768" customFormat="1" ht="13" x14ac:dyDescent="0.25">
      <c r="A216" s="571" t="s">
        <v>1584</v>
      </c>
      <c r="B216" s="76"/>
      <c r="C216" s="77" t="s">
        <v>1137</v>
      </c>
      <c r="D216" s="197"/>
      <c r="E216" s="197"/>
      <c r="F216" s="244"/>
      <c r="G216" s="244"/>
    </row>
    <row r="217" spans="1:7" s="768" customFormat="1" x14ac:dyDescent="0.25">
      <c r="A217" s="571"/>
      <c r="B217" s="76"/>
      <c r="C217" s="196"/>
      <c r="D217" s="197"/>
      <c r="E217" s="197"/>
      <c r="F217" s="244"/>
      <c r="G217" s="244"/>
    </row>
    <row r="218" spans="1:7" s="768" customFormat="1" ht="37.5" x14ac:dyDescent="0.25">
      <c r="A218" s="571" t="s">
        <v>1585</v>
      </c>
      <c r="B218" s="76" t="s">
        <v>498</v>
      </c>
      <c r="C218" s="196" t="s">
        <v>1138</v>
      </c>
      <c r="D218" s="197" t="s">
        <v>54</v>
      </c>
      <c r="E218" s="197">
        <v>1</v>
      </c>
      <c r="F218" s="244"/>
      <c r="G218" s="244"/>
    </row>
    <row r="219" spans="1:7" s="768" customFormat="1" x14ac:dyDescent="0.25">
      <c r="A219" s="571"/>
      <c r="B219" s="76"/>
      <c r="C219" s="196"/>
      <c r="D219" s="197"/>
      <c r="E219" s="197"/>
      <c r="F219" s="244"/>
      <c r="G219" s="244"/>
    </row>
    <row r="220" spans="1:7" s="768" customFormat="1" ht="13" x14ac:dyDescent="0.25">
      <c r="A220" s="571" t="s">
        <v>1586</v>
      </c>
      <c r="B220" s="76"/>
      <c r="C220" s="77" t="s">
        <v>1139</v>
      </c>
      <c r="D220" s="197"/>
      <c r="E220" s="197"/>
      <c r="F220" s="244"/>
      <c r="G220" s="244"/>
    </row>
    <row r="221" spans="1:7" s="768" customFormat="1" x14ac:dyDescent="0.25">
      <c r="A221" s="571"/>
      <c r="B221" s="76"/>
      <c r="C221" s="196"/>
      <c r="D221" s="197"/>
      <c r="E221" s="197"/>
      <c r="F221" s="244"/>
      <c r="G221" s="244"/>
    </row>
    <row r="222" spans="1:7" s="768" customFormat="1" ht="25" x14ac:dyDescent="0.25">
      <c r="A222" s="571" t="s">
        <v>1587</v>
      </c>
      <c r="B222" s="76" t="s">
        <v>226</v>
      </c>
      <c r="C222" s="196" t="s">
        <v>1140</v>
      </c>
      <c r="D222" s="197" t="s">
        <v>825</v>
      </c>
      <c r="E222" s="197">
        <v>1</v>
      </c>
      <c r="F222" s="244"/>
      <c r="G222" s="244"/>
    </row>
    <row r="223" spans="1:7" s="768" customFormat="1" x14ac:dyDescent="0.25">
      <c r="A223" s="571"/>
      <c r="B223" s="76"/>
      <c r="C223" s="196"/>
      <c r="D223" s="197"/>
      <c r="E223" s="197"/>
      <c r="F223" s="244"/>
      <c r="G223" s="244"/>
    </row>
    <row r="224" spans="1:7" s="353" customFormat="1" x14ac:dyDescent="0.25">
      <c r="A224" s="576"/>
      <c r="B224" s="74"/>
      <c r="C224" s="68"/>
      <c r="D224" s="69"/>
      <c r="E224" s="69"/>
      <c r="F224" s="244"/>
      <c r="G224" s="244"/>
    </row>
    <row r="225" spans="1:7" s="353" customFormat="1" x14ac:dyDescent="0.25">
      <c r="A225" s="576"/>
      <c r="B225" s="74"/>
      <c r="C225" s="68"/>
      <c r="D225" s="69"/>
      <c r="E225" s="69"/>
      <c r="F225" s="244"/>
      <c r="G225" s="244"/>
    </row>
    <row r="226" spans="1:7" s="353" customFormat="1" x14ac:dyDescent="0.25">
      <c r="A226" s="576"/>
      <c r="B226" s="74"/>
      <c r="C226" s="68"/>
      <c r="D226" s="69"/>
      <c r="E226" s="69"/>
      <c r="F226" s="244"/>
      <c r="G226" s="244"/>
    </row>
    <row r="227" spans="1:7" s="353" customFormat="1" x14ac:dyDescent="0.25">
      <c r="A227" s="576"/>
      <c r="B227" s="74"/>
      <c r="C227" s="68"/>
      <c r="D227" s="69"/>
      <c r="E227" s="69"/>
      <c r="F227" s="244"/>
      <c r="G227" s="244"/>
    </row>
    <row r="228" spans="1:7" s="353" customFormat="1" x14ac:dyDescent="0.25">
      <c r="A228" s="576"/>
      <c r="B228" s="74"/>
      <c r="C228" s="68"/>
      <c r="D228" s="69"/>
      <c r="E228" s="69"/>
      <c r="F228" s="244"/>
      <c r="G228" s="244"/>
    </row>
    <row r="229" spans="1:7" s="353" customFormat="1" x14ac:dyDescent="0.25">
      <c r="A229" s="576"/>
      <c r="B229" s="74"/>
      <c r="C229" s="68"/>
      <c r="D229" s="69"/>
      <c r="E229" s="69"/>
      <c r="F229" s="244"/>
      <c r="G229" s="244"/>
    </row>
    <row r="230" spans="1:7" s="353" customFormat="1" x14ac:dyDescent="0.25">
      <c r="A230" s="576"/>
      <c r="B230" s="74"/>
      <c r="C230" s="68"/>
      <c r="D230" s="69"/>
      <c r="E230" s="69"/>
      <c r="F230" s="244"/>
      <c r="G230" s="244"/>
    </row>
    <row r="231" spans="1:7" s="353" customFormat="1" x14ac:dyDescent="0.25">
      <c r="A231" s="576"/>
      <c r="B231" s="74"/>
      <c r="C231" s="68"/>
      <c r="D231" s="69"/>
      <c r="E231" s="69"/>
      <c r="F231" s="244"/>
      <c r="G231" s="244"/>
    </row>
    <row r="232" spans="1:7" s="353" customFormat="1" x14ac:dyDescent="0.25">
      <c r="A232" s="576"/>
      <c r="B232" s="74"/>
      <c r="C232" s="68"/>
      <c r="D232" s="69"/>
      <c r="E232" s="69"/>
      <c r="F232" s="244"/>
      <c r="G232" s="244"/>
    </row>
    <row r="233" spans="1:7" s="353" customFormat="1" x14ac:dyDescent="0.25">
      <c r="A233" s="576"/>
      <c r="B233" s="74"/>
      <c r="C233" s="68"/>
      <c r="D233" s="69"/>
      <c r="E233" s="69"/>
      <c r="F233" s="244"/>
      <c r="G233" s="244"/>
    </row>
    <row r="234" spans="1:7" s="353" customFormat="1" x14ac:dyDescent="0.25">
      <c r="A234" s="576"/>
      <c r="B234" s="74"/>
      <c r="C234" s="68"/>
      <c r="D234" s="69"/>
      <c r="E234" s="69"/>
      <c r="F234" s="244"/>
      <c r="G234" s="244"/>
    </row>
    <row r="235" spans="1:7" s="353" customFormat="1" x14ac:dyDescent="0.25">
      <c r="A235" s="576"/>
      <c r="B235" s="74"/>
      <c r="C235" s="68"/>
      <c r="D235" s="69"/>
      <c r="E235" s="69"/>
      <c r="F235" s="244"/>
      <c r="G235" s="244"/>
    </row>
    <row r="236" spans="1:7" s="353" customFormat="1" x14ac:dyDescent="0.25">
      <c r="A236" s="576"/>
      <c r="B236" s="74"/>
      <c r="C236" s="68"/>
      <c r="D236" s="69"/>
      <c r="E236" s="69"/>
      <c r="F236" s="244"/>
      <c r="G236" s="244"/>
    </row>
    <row r="237" spans="1:7" s="353" customFormat="1" x14ac:dyDescent="0.25">
      <c r="A237" s="576"/>
      <c r="B237" s="74"/>
      <c r="C237" s="68"/>
      <c r="D237" s="69"/>
      <c r="E237" s="69"/>
      <c r="F237" s="244"/>
      <c r="G237" s="244"/>
    </row>
    <row r="238" spans="1:7" s="353" customFormat="1" x14ac:dyDescent="0.25">
      <c r="A238" s="576"/>
      <c r="B238" s="74"/>
      <c r="C238" s="68"/>
      <c r="D238" s="69"/>
      <c r="E238" s="69"/>
      <c r="F238" s="244"/>
      <c r="G238" s="244"/>
    </row>
    <row r="239" spans="1:7" s="353" customFormat="1" x14ac:dyDescent="0.25">
      <c r="A239" s="576"/>
      <c r="B239" s="74"/>
      <c r="C239" s="68"/>
      <c r="D239" s="69"/>
      <c r="E239" s="69"/>
      <c r="F239" s="244"/>
      <c r="G239" s="244"/>
    </row>
    <row r="240" spans="1:7" s="353" customFormat="1" x14ac:dyDescent="0.25">
      <c r="A240" s="576"/>
      <c r="B240" s="74"/>
      <c r="C240" s="68"/>
      <c r="D240" s="69"/>
      <c r="E240" s="69"/>
      <c r="F240" s="244"/>
      <c r="G240" s="244"/>
    </row>
    <row r="241" spans="1:7" s="353" customFormat="1" x14ac:dyDescent="0.25">
      <c r="A241" s="582"/>
      <c r="B241" s="486"/>
      <c r="C241" s="487"/>
      <c r="D241" s="488"/>
      <c r="E241" s="489"/>
      <c r="F241" s="245"/>
      <c r="G241" s="245"/>
    </row>
    <row r="242" spans="1:7" ht="30.65" customHeight="1" x14ac:dyDescent="0.25">
      <c r="A242" s="1990" t="s">
        <v>1199</v>
      </c>
      <c r="B242" s="1991"/>
      <c r="C242" s="1991"/>
      <c r="D242" s="1991"/>
      <c r="E242" s="1991"/>
      <c r="F242" s="1992"/>
      <c r="G242" s="442"/>
    </row>
    <row r="243" spans="1:7" x14ac:dyDescent="0.25">
      <c r="A243" s="443"/>
      <c r="B243" s="444"/>
      <c r="C243" s="444"/>
      <c r="D243" s="444"/>
      <c r="E243" s="444"/>
      <c r="F243" s="444"/>
      <c r="G243" s="444"/>
    </row>
    <row r="244" spans="1:7" x14ac:dyDescent="0.25">
      <c r="A244" s="445"/>
    </row>
    <row r="245" spans="1:7" x14ac:dyDescent="0.25">
      <c r="A245" s="445"/>
    </row>
    <row r="246" spans="1:7" x14ac:dyDescent="0.25">
      <c r="A246" s="445"/>
    </row>
    <row r="247" spans="1:7" x14ac:dyDescent="0.25">
      <c r="A247" s="445"/>
    </row>
    <row r="248" spans="1:7" x14ac:dyDescent="0.25">
      <c r="A248" s="445"/>
    </row>
    <row r="249" spans="1:7" x14ac:dyDescent="0.25">
      <c r="A249" s="445"/>
    </row>
    <row r="250" spans="1:7" x14ac:dyDescent="0.25">
      <c r="A250" s="445"/>
    </row>
    <row r="251" spans="1:7" x14ac:dyDescent="0.25">
      <c r="A251" s="445"/>
    </row>
    <row r="252" spans="1:7" x14ac:dyDescent="0.25">
      <c r="A252" s="445"/>
    </row>
    <row r="253" spans="1:7" x14ac:dyDescent="0.25">
      <c r="A253" s="445"/>
    </row>
    <row r="254" spans="1:7" x14ac:dyDescent="0.25">
      <c r="A254" s="445"/>
    </row>
    <row r="255" spans="1:7" x14ac:dyDescent="0.25">
      <c r="A255" s="445"/>
    </row>
    <row r="256" spans="1:7" x14ac:dyDescent="0.25">
      <c r="A256" s="445"/>
    </row>
    <row r="257" spans="1:1" x14ac:dyDescent="0.25">
      <c r="A257" s="445"/>
    </row>
    <row r="258" spans="1:1" x14ac:dyDescent="0.25">
      <c r="A258" s="445"/>
    </row>
    <row r="259" spans="1:1" x14ac:dyDescent="0.25">
      <c r="A259" s="445"/>
    </row>
    <row r="260" spans="1:1" x14ac:dyDescent="0.25">
      <c r="A260" s="445"/>
    </row>
    <row r="261" spans="1:1" x14ac:dyDescent="0.25">
      <c r="A261" s="445"/>
    </row>
    <row r="262" spans="1:1" x14ac:dyDescent="0.25">
      <c r="A262" s="445"/>
    </row>
    <row r="263" spans="1:1" x14ac:dyDescent="0.25">
      <c r="A263" s="445"/>
    </row>
    <row r="264" spans="1:1" x14ac:dyDescent="0.25">
      <c r="A264" s="445"/>
    </row>
    <row r="265" spans="1:1" x14ac:dyDescent="0.25">
      <c r="A265" s="445"/>
    </row>
    <row r="266" spans="1:1" x14ac:dyDescent="0.25">
      <c r="A266" s="445"/>
    </row>
  </sheetData>
  <mergeCells count="2">
    <mergeCell ref="B9:B10"/>
    <mergeCell ref="A242:F242"/>
  </mergeCells>
  <phoneticPr fontId="12" type="noConversion"/>
  <conditionalFormatting sqref="G242">
    <cfRule type="expression" dxfId="57" priority="95" stopIfTrue="1">
      <formula>#REF!=0</formula>
    </cfRule>
  </conditionalFormatting>
  <pageMargins left="0.70866141732283472" right="0.70866141732283472" top="0.74803149606299213" bottom="0.74803149606299213" header="0.31496062992125984" footer="0.31496062992125984"/>
  <pageSetup paperSize="9" scale="75" fitToHeight="0" orientation="portrait" r:id="rId1"/>
  <headerFooter>
    <oddFooter>&amp;C&amp;P of &amp;N&amp;R&amp;A</oddFooter>
  </headerFooter>
  <rowBreaks count="4" manualBreakCount="4">
    <brk id="55" max="7" man="1"/>
    <brk id="102" max="6" man="1"/>
    <brk id="150" max="6" man="1"/>
    <brk id="19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pageSetUpPr fitToPage="1"/>
  </sheetPr>
  <dimension ref="A1:AE160"/>
  <sheetViews>
    <sheetView view="pageBreakPreview" zoomScale="70" zoomScaleNormal="100" zoomScaleSheetLayoutView="70" workbookViewId="0">
      <selection activeCell="D9" sqref="D9"/>
    </sheetView>
  </sheetViews>
  <sheetFormatPr defaultColWidth="9.1796875" defaultRowHeight="13" x14ac:dyDescent="0.3"/>
  <cols>
    <col min="1" max="1" width="9.1796875" style="588"/>
    <col min="2" max="2" width="10.453125" style="502" customWidth="1"/>
    <col min="3" max="3" width="45.7265625" style="502" customWidth="1"/>
    <col min="4" max="4" width="10.81640625" style="502" customWidth="1"/>
    <col min="5" max="5" width="12.26953125" style="599" customWidth="1"/>
    <col min="6" max="6" width="12.26953125" style="502" customWidth="1"/>
    <col min="7" max="7" width="14.26953125" style="502" customWidth="1"/>
    <col min="8" max="16384" width="9.1796875" style="502"/>
  </cols>
  <sheetData>
    <row r="1" spans="1:8" x14ac:dyDescent="0.3">
      <c r="A1" s="498"/>
      <c r="B1" s="458"/>
      <c r="C1" s="382"/>
      <c r="D1" s="499"/>
      <c r="E1" s="589"/>
      <c r="F1" s="500"/>
      <c r="G1" s="501" t="str">
        <f>'Sch 1 WP 3A P&amp;Gs'!G1</f>
        <v>VG Sludge Pipeline</v>
      </c>
    </row>
    <row r="2" spans="1:8" x14ac:dyDescent="0.3">
      <c r="A2" s="498" t="s">
        <v>36</v>
      </c>
      <c r="B2" s="458"/>
      <c r="C2" s="382" t="str">
        <f>'Sch 1 WP 3A P&amp;Gs'!$C$2</f>
        <v>RW10397155/22</v>
      </c>
      <c r="D2" s="499"/>
      <c r="E2" s="589"/>
      <c r="F2" s="500"/>
      <c r="G2" s="503" t="s">
        <v>1184</v>
      </c>
    </row>
    <row r="3" spans="1:8" x14ac:dyDescent="0.3">
      <c r="A3" s="504" t="s">
        <v>37</v>
      </c>
      <c r="B3" s="460"/>
      <c r="C3" s="162" t="str">
        <f>'Sch 1 WP 3A P&amp;Gs'!$C$3</f>
        <v>WP3A - Earthworks, pipe laying, jacking and associated civil works for a 6020m x 626mm OD</v>
      </c>
      <c r="D3" s="505"/>
      <c r="E3" s="591"/>
      <c r="F3" s="506"/>
      <c r="G3" s="383">
        <f>'Sch 1 WP 3A P&amp;Gs'!G3</f>
        <v>44470</v>
      </c>
    </row>
    <row r="4" spans="1:8" x14ac:dyDescent="0.3">
      <c r="A4" s="504"/>
      <c r="B4" s="460"/>
      <c r="C4" s="162" t="str">
        <f>'Sch 1 WP 3A P&amp;Gs'!C4</f>
        <v>steel pipeline from Vereeniging Pumping Station to Vaal River Bridge Crossing in Maccauvlei (SL1 Pipeline)</v>
      </c>
      <c r="D4" s="505"/>
      <c r="E4" s="592"/>
      <c r="F4" s="506"/>
      <c r="G4" s="506"/>
    </row>
    <row r="5" spans="1:8" x14ac:dyDescent="0.3">
      <c r="A5" s="504"/>
      <c r="B5" s="460"/>
      <c r="C5" s="457"/>
      <c r="D5" s="505"/>
      <c r="E5" s="592"/>
      <c r="F5" s="506"/>
      <c r="G5" s="506"/>
    </row>
    <row r="6" spans="1:8" x14ac:dyDescent="0.3">
      <c r="A6" s="585" t="s">
        <v>81</v>
      </c>
      <c r="B6" s="507" t="s">
        <v>44</v>
      </c>
      <c r="C6" s="508" t="s">
        <v>43</v>
      </c>
      <c r="D6" s="507" t="s">
        <v>45</v>
      </c>
      <c r="E6" s="509" t="s">
        <v>46</v>
      </c>
      <c r="F6" s="510" t="s">
        <v>47</v>
      </c>
      <c r="G6" s="511" t="s">
        <v>48</v>
      </c>
    </row>
    <row r="7" spans="1:8" x14ac:dyDescent="0.3">
      <c r="A7" s="586" t="s">
        <v>51</v>
      </c>
      <c r="B7" s="512" t="s">
        <v>49</v>
      </c>
      <c r="C7" s="513"/>
      <c r="D7" s="512"/>
      <c r="E7" s="596"/>
      <c r="F7" s="514"/>
      <c r="G7" s="515"/>
    </row>
    <row r="8" spans="1:8" ht="26" x14ac:dyDescent="0.3">
      <c r="A8" s="1120"/>
      <c r="B8" s="1121" t="s">
        <v>340</v>
      </c>
      <c r="C8" s="1122" t="s">
        <v>1595</v>
      </c>
      <c r="D8" s="1123"/>
      <c r="E8" s="1124"/>
      <c r="F8" s="1125"/>
      <c r="G8" s="1125"/>
    </row>
    <row r="9" spans="1:8" ht="12.75" customHeight="1" x14ac:dyDescent="0.3">
      <c r="A9" s="269"/>
      <c r="B9" s="272"/>
      <c r="C9" s="270"/>
      <c r="D9" s="271"/>
      <c r="E9" s="271"/>
      <c r="F9" s="273"/>
      <c r="G9" s="273"/>
    </row>
    <row r="10" spans="1:8" ht="28.5" customHeight="1" x14ac:dyDescent="0.3">
      <c r="A10" s="1126"/>
      <c r="B10" s="1127"/>
      <c r="C10" s="1169" t="s">
        <v>1570</v>
      </c>
      <c r="D10" s="1128"/>
      <c r="E10" s="1128"/>
      <c r="F10" s="1129"/>
      <c r="G10" s="1129"/>
    </row>
    <row r="11" spans="1:8" ht="12.75" customHeight="1" x14ac:dyDescent="0.3">
      <c r="A11" s="769"/>
      <c r="B11" s="770"/>
      <c r="C11" s="771"/>
      <c r="D11" s="772"/>
      <c r="E11" s="772"/>
      <c r="F11" s="773"/>
      <c r="G11" s="773"/>
    </row>
    <row r="12" spans="1:8" s="930" customFormat="1" ht="25" x14ac:dyDescent="0.25">
      <c r="A12" s="924">
        <v>1.1000000000000001</v>
      </c>
      <c r="B12" s="925" t="s">
        <v>945</v>
      </c>
      <c r="C12" s="926" t="s">
        <v>322</v>
      </c>
      <c r="D12" s="923" t="s">
        <v>944</v>
      </c>
      <c r="E12" s="923">
        <v>1</v>
      </c>
      <c r="F12" s="927"/>
      <c r="G12" s="928"/>
      <c r="H12" s="929"/>
    </row>
    <row r="13" spans="1:8" s="930" customFormat="1" x14ac:dyDescent="0.25">
      <c r="A13" s="931"/>
      <c r="B13" s="925"/>
      <c r="C13" s="926"/>
      <c r="D13" s="932"/>
      <c r="E13" s="923"/>
      <c r="F13" s="927"/>
      <c r="G13" s="928"/>
      <c r="H13" s="929"/>
    </row>
    <row r="14" spans="1:8" s="930" customFormat="1" ht="37.5" x14ac:dyDescent="0.25">
      <c r="A14" s="924">
        <v>1.2</v>
      </c>
      <c r="B14" s="925">
        <v>3.2</v>
      </c>
      <c r="C14" s="926" t="s">
        <v>323</v>
      </c>
      <c r="D14" s="923" t="s">
        <v>944</v>
      </c>
      <c r="E14" s="923">
        <v>1</v>
      </c>
      <c r="F14" s="927"/>
      <c r="G14" s="928"/>
      <c r="H14" s="929"/>
    </row>
    <row r="15" spans="1:8" s="930" customFormat="1" x14ac:dyDescent="0.25">
      <c r="A15" s="931"/>
      <c r="B15" s="925"/>
      <c r="C15" s="926"/>
      <c r="D15" s="932"/>
      <c r="E15" s="923"/>
      <c r="F15" s="927"/>
      <c r="G15" s="928"/>
      <c r="H15" s="929"/>
    </row>
    <row r="16" spans="1:8" s="930" customFormat="1" ht="37.5" x14ac:dyDescent="0.25">
      <c r="A16" s="924">
        <v>1.3</v>
      </c>
      <c r="B16" s="925">
        <v>4</v>
      </c>
      <c r="C16" s="926" t="s">
        <v>324</v>
      </c>
      <c r="D16" s="932" t="s">
        <v>946</v>
      </c>
      <c r="E16" s="923">
        <v>18</v>
      </c>
      <c r="F16" s="927"/>
      <c r="G16" s="928"/>
      <c r="H16" s="929"/>
    </row>
    <row r="17" spans="1:8" s="935" customFormat="1" ht="12.5" x14ac:dyDescent="0.25">
      <c r="A17" s="933"/>
      <c r="B17" s="925"/>
      <c r="C17" s="926"/>
      <c r="D17" s="932"/>
      <c r="E17" s="923"/>
      <c r="F17" s="927"/>
      <c r="G17" s="928"/>
      <c r="H17" s="934"/>
    </row>
    <row r="18" spans="1:8" s="935" customFormat="1" ht="12.5" x14ac:dyDescent="0.25">
      <c r="A18" s="924">
        <v>1.4</v>
      </c>
      <c r="B18" s="925" t="s">
        <v>947</v>
      </c>
      <c r="C18" s="926" t="s">
        <v>325</v>
      </c>
      <c r="D18" s="923" t="s">
        <v>944</v>
      </c>
      <c r="E18" s="923">
        <v>1</v>
      </c>
      <c r="F18" s="927"/>
      <c r="G18" s="928"/>
      <c r="H18" s="934"/>
    </row>
    <row r="19" spans="1:8" s="935" customFormat="1" ht="12.5" x14ac:dyDescent="0.25">
      <c r="A19" s="933"/>
      <c r="B19" s="925"/>
      <c r="C19" s="926"/>
      <c r="D19" s="932"/>
      <c r="E19" s="923"/>
      <c r="F19" s="927"/>
      <c r="G19" s="928"/>
      <c r="H19" s="934"/>
    </row>
    <row r="20" spans="1:8" s="935" customFormat="1" ht="25" x14ac:dyDescent="0.25">
      <c r="A20" s="924">
        <v>1.5</v>
      </c>
      <c r="B20" s="925" t="s">
        <v>7</v>
      </c>
      <c r="C20" s="926" t="s">
        <v>948</v>
      </c>
      <c r="D20" s="932" t="s">
        <v>949</v>
      </c>
      <c r="E20" s="923">
        <v>18</v>
      </c>
      <c r="F20" s="927"/>
      <c r="G20" s="928"/>
      <c r="H20" s="934"/>
    </row>
    <row r="21" spans="1:8" s="935" customFormat="1" ht="12.5" x14ac:dyDescent="0.25">
      <c r="A21" s="933"/>
      <c r="B21" s="925"/>
      <c r="C21" s="926"/>
      <c r="D21" s="932"/>
      <c r="E21" s="923"/>
      <c r="F21" s="927"/>
      <c r="G21" s="928"/>
      <c r="H21" s="934"/>
    </row>
    <row r="22" spans="1:8" s="935" customFormat="1" ht="12.5" x14ac:dyDescent="0.25">
      <c r="A22" s="924">
        <v>1.6</v>
      </c>
      <c r="B22" s="925">
        <v>15</v>
      </c>
      <c r="C22" s="926" t="s">
        <v>326</v>
      </c>
      <c r="D22" s="932"/>
      <c r="E22" s="923"/>
      <c r="F22" s="927"/>
      <c r="G22" s="928"/>
      <c r="H22" s="934"/>
    </row>
    <row r="23" spans="1:8" s="935" customFormat="1" ht="12.5" x14ac:dyDescent="0.25">
      <c r="A23" s="933"/>
      <c r="B23" s="925"/>
      <c r="C23" s="926"/>
      <c r="D23" s="932"/>
      <c r="E23" s="923"/>
      <c r="F23" s="927"/>
      <c r="G23" s="928"/>
      <c r="H23" s="934"/>
    </row>
    <row r="24" spans="1:8" s="935" customFormat="1" ht="12.5" x14ac:dyDescent="0.25">
      <c r="A24" s="924"/>
      <c r="B24" s="925">
        <v>15</v>
      </c>
      <c r="C24" s="926" t="s">
        <v>327</v>
      </c>
      <c r="D24" s="923" t="s">
        <v>944</v>
      </c>
      <c r="E24" s="923">
        <v>1</v>
      </c>
      <c r="F24" s="927"/>
      <c r="G24" s="928"/>
      <c r="H24" s="934"/>
    </row>
    <row r="25" spans="1:8" s="935" customFormat="1" ht="12.5" x14ac:dyDescent="0.25">
      <c r="A25" s="933"/>
      <c r="B25" s="925"/>
      <c r="C25" s="926"/>
      <c r="D25" s="932"/>
      <c r="E25" s="923"/>
      <c r="F25" s="927"/>
      <c r="G25" s="928"/>
      <c r="H25" s="934"/>
    </row>
    <row r="26" spans="1:8" s="935" customFormat="1" ht="12.5" x14ac:dyDescent="0.25">
      <c r="A26" s="936"/>
      <c r="B26" s="925">
        <v>15</v>
      </c>
      <c r="C26" s="926" t="s">
        <v>950</v>
      </c>
      <c r="D26" s="923" t="s">
        <v>944</v>
      </c>
      <c r="E26" s="923">
        <v>1</v>
      </c>
      <c r="F26" s="927"/>
      <c r="G26" s="928"/>
      <c r="H26" s="934"/>
    </row>
    <row r="27" spans="1:8" s="935" customFormat="1" ht="12.5" x14ac:dyDescent="0.25">
      <c r="A27" s="933"/>
      <c r="B27" s="925"/>
      <c r="C27" s="926"/>
      <c r="D27" s="932"/>
      <c r="E27" s="923"/>
      <c r="F27" s="927"/>
      <c r="G27" s="928"/>
      <c r="H27" s="934"/>
    </row>
    <row r="28" spans="1:8" s="935" customFormat="1" ht="12.5" x14ac:dyDescent="0.25">
      <c r="A28" s="936"/>
      <c r="B28" s="925">
        <v>15</v>
      </c>
      <c r="C28" s="926" t="s">
        <v>951</v>
      </c>
      <c r="D28" s="923" t="s">
        <v>944</v>
      </c>
      <c r="E28" s="923">
        <v>1</v>
      </c>
      <c r="F28" s="927"/>
      <c r="G28" s="928"/>
      <c r="H28" s="934"/>
    </row>
    <row r="29" spans="1:8" s="935" customFormat="1" ht="12.5" x14ac:dyDescent="0.25">
      <c r="A29" s="933"/>
      <c r="B29" s="925"/>
      <c r="C29" s="926"/>
      <c r="D29" s="932"/>
      <c r="E29" s="923"/>
      <c r="F29" s="927"/>
      <c r="G29" s="928"/>
      <c r="H29" s="934"/>
    </row>
    <row r="30" spans="1:8" s="935" customFormat="1" ht="12.5" x14ac:dyDescent="0.25">
      <c r="A30" s="924">
        <v>1.7</v>
      </c>
      <c r="B30" s="925">
        <v>9.3000000000000007</v>
      </c>
      <c r="C30" s="926" t="s">
        <v>328</v>
      </c>
      <c r="D30" s="923" t="s">
        <v>944</v>
      </c>
      <c r="E30" s="923">
        <v>1</v>
      </c>
      <c r="F30" s="927"/>
      <c r="G30" s="928"/>
      <c r="H30" s="934"/>
    </row>
    <row r="31" spans="1:8" s="935" customFormat="1" ht="12.5" x14ac:dyDescent="0.25">
      <c r="A31" s="933"/>
      <c r="B31" s="925"/>
      <c r="C31" s="926"/>
      <c r="D31" s="932"/>
      <c r="E31" s="923"/>
      <c r="F31" s="927"/>
      <c r="G31" s="928"/>
      <c r="H31" s="934"/>
    </row>
    <row r="32" spans="1:8" s="935" customFormat="1" ht="37.5" x14ac:dyDescent="0.25">
      <c r="A32" s="924">
        <v>1.8</v>
      </c>
      <c r="B32" s="925">
        <v>16</v>
      </c>
      <c r="C32" s="926" t="s">
        <v>952</v>
      </c>
      <c r="D32" s="923" t="s">
        <v>944</v>
      </c>
      <c r="E32" s="923">
        <v>1</v>
      </c>
      <c r="F32" s="927"/>
      <c r="G32" s="928"/>
      <c r="H32" s="934"/>
    </row>
    <row r="33" spans="1:8" s="935" customFormat="1" ht="12.5" x14ac:dyDescent="0.25">
      <c r="A33" s="933"/>
      <c r="B33" s="925"/>
      <c r="C33" s="926"/>
      <c r="D33" s="932"/>
      <c r="E33" s="923"/>
      <c r="F33" s="927"/>
      <c r="G33" s="928"/>
      <c r="H33" s="934"/>
    </row>
    <row r="34" spans="1:8" s="935" customFormat="1" ht="12.5" x14ac:dyDescent="0.25">
      <c r="A34" s="924">
        <v>1.9</v>
      </c>
      <c r="B34" s="925" t="s">
        <v>953</v>
      </c>
      <c r="C34" s="926" t="s">
        <v>329</v>
      </c>
      <c r="D34" s="923" t="s">
        <v>944</v>
      </c>
      <c r="E34" s="923">
        <v>1</v>
      </c>
      <c r="F34" s="927"/>
      <c r="G34" s="928"/>
      <c r="H34" s="934"/>
    </row>
    <row r="35" spans="1:8" s="935" customFormat="1" ht="12.5" x14ac:dyDescent="0.25">
      <c r="A35" s="933"/>
      <c r="B35" s="925"/>
      <c r="C35" s="926"/>
      <c r="D35" s="932"/>
      <c r="E35" s="923"/>
      <c r="F35" s="927"/>
      <c r="G35" s="928"/>
      <c r="H35" s="934"/>
    </row>
    <row r="36" spans="1:8" s="935" customFormat="1" ht="12.5" x14ac:dyDescent="0.25">
      <c r="A36" s="924">
        <v>1.1000000000000001</v>
      </c>
      <c r="B36" s="925">
        <v>11</v>
      </c>
      <c r="C36" s="926" t="s">
        <v>330</v>
      </c>
      <c r="D36" s="923" t="s">
        <v>944</v>
      </c>
      <c r="E36" s="923">
        <v>1</v>
      </c>
      <c r="F36" s="927"/>
      <c r="G36" s="928"/>
      <c r="H36" s="934"/>
    </row>
    <row r="37" spans="1:8" s="935" customFormat="1" ht="12.5" x14ac:dyDescent="0.25">
      <c r="A37" s="933"/>
      <c r="B37" s="925"/>
      <c r="C37" s="926"/>
      <c r="D37" s="932"/>
      <c r="E37" s="923"/>
      <c r="F37" s="927"/>
      <c r="G37" s="928"/>
      <c r="H37" s="934"/>
    </row>
    <row r="38" spans="1:8" s="935" customFormat="1" ht="12.5" x14ac:dyDescent="0.25">
      <c r="A38" s="924">
        <v>1.1100000000000001</v>
      </c>
      <c r="B38" s="925">
        <v>14</v>
      </c>
      <c r="C38" s="937" t="s">
        <v>331</v>
      </c>
      <c r="D38" s="923" t="s">
        <v>944</v>
      </c>
      <c r="E38" s="923">
        <v>1</v>
      </c>
      <c r="F38" s="927"/>
      <c r="G38" s="928"/>
      <c r="H38" s="934"/>
    </row>
    <row r="39" spans="1:8" s="935" customFormat="1" ht="12.5" x14ac:dyDescent="0.25">
      <c r="A39" s="933"/>
      <c r="B39" s="925"/>
      <c r="C39" s="937"/>
      <c r="D39" s="932"/>
      <c r="E39" s="923"/>
      <c r="F39" s="927"/>
      <c r="G39" s="928"/>
      <c r="H39" s="934"/>
    </row>
    <row r="40" spans="1:8" s="935" customFormat="1" ht="12.5" x14ac:dyDescent="0.25">
      <c r="A40" s="924">
        <v>1.1200000000000001</v>
      </c>
      <c r="B40" s="938">
        <v>10</v>
      </c>
      <c r="C40" s="926" t="s">
        <v>954</v>
      </c>
      <c r="D40" s="923" t="s">
        <v>944</v>
      </c>
      <c r="E40" s="923">
        <v>1</v>
      </c>
      <c r="F40" s="927"/>
      <c r="G40" s="928"/>
      <c r="H40" s="934"/>
    </row>
    <row r="41" spans="1:8" s="935" customFormat="1" ht="12.5" x14ac:dyDescent="0.25">
      <c r="A41" s="924"/>
      <c r="B41" s="938"/>
      <c r="C41" s="926"/>
      <c r="D41" s="923"/>
      <c r="E41" s="923"/>
      <c r="F41" s="927"/>
      <c r="G41" s="928"/>
      <c r="H41" s="934"/>
    </row>
    <row r="42" spans="1:8" s="935" customFormat="1" ht="37.5" x14ac:dyDescent="0.25">
      <c r="A42" s="924">
        <v>1.1299999999999999</v>
      </c>
      <c r="B42" s="925" t="s">
        <v>955</v>
      </c>
      <c r="C42" s="926" t="s">
        <v>956</v>
      </c>
      <c r="D42" s="923" t="s">
        <v>944</v>
      </c>
      <c r="E42" s="923">
        <v>1</v>
      </c>
      <c r="F42" s="937"/>
      <c r="G42" s="928"/>
      <c r="H42" s="934"/>
    </row>
    <row r="43" spans="1:8" s="935" customFormat="1" ht="12.5" x14ac:dyDescent="0.25">
      <c r="A43" s="933"/>
      <c r="B43" s="925"/>
      <c r="C43" s="926"/>
      <c r="D43" s="932"/>
      <c r="E43" s="923"/>
      <c r="F43" s="937"/>
      <c r="G43" s="928"/>
      <c r="H43" s="934"/>
    </row>
    <row r="44" spans="1:8" s="935" customFormat="1" ht="12.5" x14ac:dyDescent="0.25">
      <c r="A44" s="924">
        <v>1.1399999999999999</v>
      </c>
      <c r="B44" s="925" t="s">
        <v>957</v>
      </c>
      <c r="C44" s="926" t="s">
        <v>332</v>
      </c>
      <c r="D44" s="923" t="s">
        <v>944</v>
      </c>
      <c r="E44" s="923">
        <v>1</v>
      </c>
      <c r="F44" s="937"/>
      <c r="G44" s="928"/>
      <c r="H44" s="934"/>
    </row>
    <row r="45" spans="1:8" s="935" customFormat="1" ht="12.5" x14ac:dyDescent="0.25">
      <c r="A45" s="936"/>
      <c r="B45" s="925"/>
      <c r="C45" s="926"/>
      <c r="D45" s="932"/>
      <c r="E45" s="923"/>
      <c r="F45" s="937"/>
      <c r="G45" s="928"/>
      <c r="H45" s="934"/>
    </row>
    <row r="46" spans="1:8" s="935" customFormat="1" ht="12.5" x14ac:dyDescent="0.25">
      <c r="A46" s="924">
        <v>1.1499999999999999</v>
      </c>
      <c r="B46" s="925">
        <v>7</v>
      </c>
      <c r="C46" s="926" t="s">
        <v>958</v>
      </c>
      <c r="D46" s="923" t="s">
        <v>944</v>
      </c>
      <c r="E46" s="923">
        <v>1</v>
      </c>
      <c r="F46" s="937"/>
      <c r="G46" s="928"/>
      <c r="H46" s="934"/>
    </row>
    <row r="47" spans="1:8" s="935" customFormat="1" ht="12.5" x14ac:dyDescent="0.25">
      <c r="A47" s="936"/>
      <c r="B47" s="925"/>
      <c r="C47" s="926"/>
      <c r="D47" s="932"/>
      <c r="E47" s="923"/>
      <c r="F47" s="937"/>
      <c r="G47" s="928"/>
      <c r="H47" s="934"/>
    </row>
    <row r="48" spans="1:8" s="935" customFormat="1" ht="12.5" x14ac:dyDescent="0.25">
      <c r="A48" s="924">
        <v>1.1599999999999999</v>
      </c>
      <c r="B48" s="925" t="s">
        <v>959</v>
      </c>
      <c r="C48" s="939" t="s">
        <v>960</v>
      </c>
      <c r="D48" s="923" t="s">
        <v>944</v>
      </c>
      <c r="E48" s="923">
        <v>1</v>
      </c>
      <c r="F48" s="937"/>
      <c r="G48" s="928"/>
      <c r="H48" s="934"/>
    </row>
    <row r="49" spans="1:31" s="935" customFormat="1" ht="12.5" x14ac:dyDescent="0.25">
      <c r="A49" s="936"/>
      <c r="B49" s="925"/>
      <c r="C49" s="939"/>
      <c r="D49" s="932"/>
      <c r="E49" s="923"/>
      <c r="F49" s="937"/>
      <c r="G49" s="928"/>
      <c r="H49" s="934"/>
    </row>
    <row r="50" spans="1:31" s="935" customFormat="1" ht="12.5" x14ac:dyDescent="0.25">
      <c r="A50" s="924">
        <v>1.17</v>
      </c>
      <c r="B50" s="925" t="s">
        <v>961</v>
      </c>
      <c r="C50" s="939" t="s">
        <v>962</v>
      </c>
      <c r="D50" s="923" t="s">
        <v>944</v>
      </c>
      <c r="E50" s="923">
        <v>1</v>
      </c>
      <c r="F50" s="937"/>
      <c r="G50" s="928"/>
      <c r="H50" s="934"/>
    </row>
    <row r="51" spans="1:31" s="935" customFormat="1" ht="12.5" x14ac:dyDescent="0.25">
      <c r="A51" s="936"/>
      <c r="B51" s="925"/>
      <c r="C51" s="939"/>
      <c r="D51" s="932"/>
      <c r="E51" s="923"/>
      <c r="F51" s="937"/>
      <c r="G51" s="928"/>
      <c r="H51" s="934"/>
    </row>
    <row r="52" spans="1:31" s="935" customFormat="1" ht="12.5" x14ac:dyDescent="0.25">
      <c r="A52" s="924" t="s">
        <v>963</v>
      </c>
      <c r="B52" s="925">
        <v>8</v>
      </c>
      <c r="C52" s="926" t="s">
        <v>964</v>
      </c>
      <c r="D52" s="923" t="s">
        <v>944</v>
      </c>
      <c r="E52" s="923">
        <v>1</v>
      </c>
      <c r="F52" s="937"/>
      <c r="G52" s="928"/>
      <c r="H52" s="934"/>
    </row>
    <row r="53" spans="1:31" s="935" customFormat="1" ht="12.5" x14ac:dyDescent="0.25">
      <c r="A53" s="936"/>
      <c r="B53" s="925"/>
      <c r="C53" s="926"/>
      <c r="D53" s="932"/>
      <c r="E53" s="923"/>
      <c r="F53" s="937"/>
      <c r="G53" s="928"/>
      <c r="H53" s="934"/>
    </row>
    <row r="54" spans="1:31" s="935" customFormat="1" ht="25.5" x14ac:dyDescent="0.25">
      <c r="A54" s="924">
        <v>1.19</v>
      </c>
      <c r="B54" s="925" t="s">
        <v>965</v>
      </c>
      <c r="C54" s="939" t="s">
        <v>966</v>
      </c>
      <c r="D54" s="1998" t="s">
        <v>967</v>
      </c>
      <c r="E54" s="1998"/>
      <c r="F54" s="1998"/>
      <c r="G54" s="928"/>
      <c r="H54" s="934"/>
    </row>
    <row r="55" spans="1:31" s="768" customFormat="1" ht="12.5" x14ac:dyDescent="0.25">
      <c r="A55" s="584"/>
      <c r="B55" s="543"/>
      <c r="C55" s="544"/>
      <c r="D55" s="545"/>
      <c r="E55" s="395"/>
      <c r="F55" s="546"/>
      <c r="G55" s="547"/>
      <c r="H55" s="539"/>
      <c r="I55" s="539"/>
      <c r="J55" s="539"/>
      <c r="K55" s="539"/>
      <c r="L55" s="539"/>
      <c r="M55" s="539"/>
      <c r="N55" s="539"/>
      <c r="O55" s="539"/>
      <c r="P55" s="539"/>
      <c r="Q55" s="539"/>
      <c r="R55" s="539"/>
      <c r="S55" s="539"/>
      <c r="T55" s="539"/>
      <c r="U55" s="539"/>
      <c r="V55" s="539"/>
      <c r="W55" s="539"/>
      <c r="X55" s="539"/>
      <c r="Y55" s="539"/>
      <c r="Z55" s="539"/>
      <c r="AA55" s="539"/>
      <c r="AB55" s="539"/>
      <c r="AC55" s="539"/>
      <c r="AD55" s="539"/>
      <c r="AE55" s="539"/>
    </row>
    <row r="56" spans="1:31" s="768" customFormat="1" x14ac:dyDescent="0.25">
      <c r="A56" s="548"/>
      <c r="B56" s="549" t="s">
        <v>388</v>
      </c>
      <c r="C56" s="550"/>
      <c r="D56" s="551"/>
      <c r="E56" s="396"/>
      <c r="F56" s="552"/>
      <c r="G56" s="553"/>
      <c r="H56" s="539"/>
      <c r="I56" s="539"/>
      <c r="J56" s="539"/>
      <c r="K56" s="539"/>
      <c r="L56" s="539"/>
      <c r="M56" s="539"/>
      <c r="N56" s="539"/>
      <c r="O56" s="539"/>
      <c r="P56" s="539"/>
      <c r="Q56" s="539"/>
      <c r="R56" s="539"/>
      <c r="S56" s="539"/>
      <c r="T56" s="539"/>
      <c r="U56" s="539"/>
      <c r="V56" s="539"/>
      <c r="W56" s="539"/>
      <c r="X56" s="539"/>
      <c r="Y56" s="539"/>
      <c r="Z56" s="539"/>
      <c r="AA56" s="539"/>
      <c r="AB56" s="539"/>
      <c r="AC56" s="539"/>
      <c r="AD56" s="539"/>
      <c r="AE56" s="539"/>
    </row>
    <row r="57" spans="1:31" s="768" customFormat="1" ht="26" x14ac:dyDescent="0.25">
      <c r="A57" s="554"/>
      <c r="B57" s="555" t="s">
        <v>389</v>
      </c>
      <c r="C57" s="556"/>
      <c r="D57" s="557"/>
      <c r="E57" s="397"/>
      <c r="F57" s="558"/>
      <c r="G57" s="559"/>
      <c r="H57" s="539"/>
      <c r="I57" s="539"/>
      <c r="J57" s="539"/>
      <c r="K57" s="539"/>
      <c r="L57" s="539"/>
      <c r="M57" s="539"/>
      <c r="N57" s="539"/>
      <c r="O57" s="539"/>
      <c r="P57" s="539"/>
      <c r="Q57" s="539"/>
      <c r="R57" s="539"/>
      <c r="S57" s="539"/>
      <c r="T57" s="539"/>
      <c r="U57" s="539"/>
      <c r="V57" s="539"/>
      <c r="W57" s="539"/>
      <c r="X57" s="539"/>
      <c r="Y57" s="539"/>
      <c r="Z57" s="539"/>
      <c r="AA57" s="539"/>
      <c r="AB57" s="539"/>
      <c r="AC57" s="539"/>
      <c r="AD57" s="539"/>
      <c r="AE57" s="539"/>
    </row>
    <row r="58" spans="1:31" s="767" customFormat="1" ht="13.9" customHeight="1" x14ac:dyDescent="0.3">
      <c r="A58" s="774"/>
      <c r="B58" s="775"/>
      <c r="C58" s="775"/>
      <c r="D58" s="776"/>
      <c r="E58" s="776"/>
      <c r="F58" s="773"/>
      <c r="G58" s="773"/>
    </row>
    <row r="59" spans="1:31" s="935" customFormat="1" ht="25" x14ac:dyDescent="0.25">
      <c r="A59" s="924">
        <v>1.2</v>
      </c>
      <c r="B59" s="925" t="s">
        <v>968</v>
      </c>
      <c r="C59" s="939" t="s">
        <v>969</v>
      </c>
      <c r="D59" s="923" t="s">
        <v>944</v>
      </c>
      <c r="E59" s="923">
        <v>1</v>
      </c>
      <c r="F59" s="937"/>
      <c r="G59" s="928"/>
      <c r="H59" s="934"/>
    </row>
    <row r="60" spans="1:31" s="935" customFormat="1" ht="12.5" x14ac:dyDescent="0.25">
      <c r="A60" s="924"/>
      <c r="B60" s="925"/>
      <c r="C60" s="939"/>
      <c r="D60" s="932"/>
      <c r="E60" s="923"/>
      <c r="F60" s="937"/>
      <c r="G60" s="928"/>
      <c r="H60" s="934"/>
    </row>
    <row r="61" spans="1:31" s="935" customFormat="1" ht="25" x14ac:dyDescent="0.25">
      <c r="A61" s="924">
        <v>1.21</v>
      </c>
      <c r="B61" s="925">
        <v>2.9</v>
      </c>
      <c r="C61" s="926" t="s">
        <v>333</v>
      </c>
      <c r="D61" s="923" t="s">
        <v>944</v>
      </c>
      <c r="E61" s="923">
        <v>1</v>
      </c>
      <c r="F61" s="937"/>
      <c r="G61" s="928"/>
      <c r="H61" s="934"/>
    </row>
    <row r="62" spans="1:31" ht="12.75" customHeight="1" x14ac:dyDescent="0.3">
      <c r="A62" s="769"/>
      <c r="B62" s="770"/>
      <c r="C62" s="771"/>
      <c r="D62" s="772"/>
      <c r="E62" s="772"/>
      <c r="F62" s="773"/>
      <c r="G62" s="773"/>
    </row>
    <row r="63" spans="1:31" s="767" customFormat="1" ht="24.75" customHeight="1" x14ac:dyDescent="0.3">
      <c r="A63" s="1096"/>
      <c r="B63" s="1117"/>
      <c r="C63" s="1103" t="s">
        <v>1571</v>
      </c>
      <c r="D63" s="1098"/>
      <c r="E63" s="1099"/>
      <c r="F63" s="1100"/>
      <c r="G63" s="1100"/>
    </row>
    <row r="64" spans="1:31" s="767" customFormat="1" ht="12.75" customHeight="1" x14ac:dyDescent="0.3">
      <c r="A64" s="769"/>
      <c r="B64" s="770"/>
      <c r="C64" s="771"/>
      <c r="D64" s="772"/>
      <c r="E64" s="772"/>
      <c r="F64" s="773"/>
      <c r="G64" s="773"/>
    </row>
    <row r="65" spans="1:10" s="767" customFormat="1" ht="25.9" customHeight="1" x14ac:dyDescent="0.3">
      <c r="A65" s="774">
        <v>1</v>
      </c>
      <c r="B65" s="775" t="s">
        <v>188</v>
      </c>
      <c r="C65" s="775" t="s">
        <v>822</v>
      </c>
      <c r="D65" s="776" t="s">
        <v>54</v>
      </c>
      <c r="E65" s="776">
        <v>1</v>
      </c>
      <c r="F65" s="773"/>
      <c r="G65" s="773"/>
    </row>
    <row r="66" spans="1:10" s="767" customFormat="1" ht="43.9" customHeight="1" x14ac:dyDescent="0.3">
      <c r="A66" s="774">
        <v>2</v>
      </c>
      <c r="B66" s="775"/>
      <c r="C66" s="775" t="s">
        <v>839</v>
      </c>
      <c r="D66" s="776" t="s">
        <v>54</v>
      </c>
      <c r="E66" s="776">
        <v>1</v>
      </c>
      <c r="F66" s="773"/>
      <c r="G66" s="773"/>
    </row>
    <row r="67" spans="1:10" s="767" customFormat="1" ht="12.75" customHeight="1" x14ac:dyDescent="0.3">
      <c r="A67" s="774"/>
      <c r="B67" s="775"/>
      <c r="C67" s="775"/>
      <c r="D67" s="776"/>
      <c r="E67" s="776"/>
      <c r="F67" s="773"/>
      <c r="G67" s="773"/>
    </row>
    <row r="68" spans="1:10" s="767" customFormat="1" ht="18" customHeight="1" x14ac:dyDescent="0.3">
      <c r="A68" s="774">
        <v>3</v>
      </c>
      <c r="B68" s="775"/>
      <c r="C68" s="775" t="s">
        <v>823</v>
      </c>
      <c r="D68" s="776"/>
      <c r="E68" s="776"/>
      <c r="F68" s="773"/>
      <c r="G68" s="773"/>
    </row>
    <row r="69" spans="1:10" s="767" customFormat="1" ht="18.75" customHeight="1" x14ac:dyDescent="0.3">
      <c r="A69" s="774">
        <v>3.1</v>
      </c>
      <c r="B69" s="775"/>
      <c r="C69" s="775" t="s">
        <v>824</v>
      </c>
      <c r="D69" s="776" t="s">
        <v>825</v>
      </c>
      <c r="E69" s="230">
        <v>1</v>
      </c>
      <c r="F69" s="773"/>
      <c r="G69" s="773"/>
    </row>
    <row r="70" spans="1:10" s="767" customFormat="1" ht="18.75" customHeight="1" x14ac:dyDescent="0.3">
      <c r="A70" s="774">
        <v>3.2</v>
      </c>
      <c r="B70" s="775"/>
      <c r="C70" s="775" t="s">
        <v>826</v>
      </c>
      <c r="D70" s="776" t="s">
        <v>825</v>
      </c>
      <c r="E70" s="230">
        <v>1</v>
      </c>
      <c r="F70" s="773"/>
      <c r="G70" s="773"/>
      <c r="H70" s="1996"/>
      <c r="I70" s="1997"/>
      <c r="J70" s="1997"/>
    </row>
    <row r="71" spans="1:10" s="767" customFormat="1" ht="12.75" customHeight="1" x14ac:dyDescent="0.3">
      <c r="A71" s="774">
        <v>3.3</v>
      </c>
      <c r="B71" s="775"/>
      <c r="C71" s="775" t="s">
        <v>827</v>
      </c>
      <c r="D71" s="776" t="s">
        <v>825</v>
      </c>
      <c r="E71" s="230">
        <v>1</v>
      </c>
      <c r="F71" s="773"/>
      <c r="G71" s="773"/>
      <c r="H71" s="1996"/>
      <c r="I71" s="1997"/>
      <c r="J71" s="1997"/>
    </row>
    <row r="72" spans="1:10" s="767" customFormat="1" ht="12.75" customHeight="1" x14ac:dyDescent="0.3">
      <c r="A72" s="774">
        <v>3.4</v>
      </c>
      <c r="B72" s="775"/>
      <c r="C72" s="775" t="s">
        <v>828</v>
      </c>
      <c r="D72" s="776" t="s">
        <v>825</v>
      </c>
      <c r="E72" s="230">
        <v>1</v>
      </c>
      <c r="F72" s="773"/>
      <c r="G72" s="773"/>
      <c r="H72" s="1996"/>
      <c r="I72" s="1997"/>
      <c r="J72" s="1997"/>
    </row>
    <row r="73" spans="1:10" s="767" customFormat="1" ht="12.75" customHeight="1" x14ac:dyDescent="0.3">
      <c r="A73" s="774">
        <v>3.5</v>
      </c>
      <c r="B73" s="775"/>
      <c r="C73" s="775" t="s">
        <v>829</v>
      </c>
      <c r="D73" s="776" t="s">
        <v>825</v>
      </c>
      <c r="E73" s="230">
        <v>1</v>
      </c>
      <c r="F73" s="773"/>
      <c r="G73" s="773"/>
      <c r="H73" s="1996"/>
      <c r="I73" s="1997"/>
      <c r="J73" s="1997"/>
    </row>
    <row r="74" spans="1:10" s="767" customFormat="1" ht="20.25" customHeight="1" x14ac:dyDescent="0.3">
      <c r="A74" s="774">
        <v>3.6</v>
      </c>
      <c r="B74" s="775"/>
      <c r="C74" s="775" t="s">
        <v>830</v>
      </c>
      <c r="D74" s="776" t="s">
        <v>825</v>
      </c>
      <c r="E74" s="230">
        <v>1</v>
      </c>
      <c r="F74" s="773"/>
      <c r="G74" s="773"/>
      <c r="H74" s="1996"/>
      <c r="I74" s="1997"/>
      <c r="J74" s="1997"/>
    </row>
    <row r="75" spans="1:10" s="767" customFormat="1" ht="12.75" customHeight="1" x14ac:dyDescent="0.3">
      <c r="A75" s="774"/>
      <c r="B75" s="775"/>
      <c r="C75" s="775"/>
      <c r="D75" s="776"/>
      <c r="E75" s="776"/>
      <c r="F75" s="773"/>
      <c r="G75" s="773"/>
    </row>
    <row r="76" spans="1:10" s="767" customFormat="1" ht="58.5" customHeight="1" x14ac:dyDescent="0.3">
      <c r="A76" s="774">
        <v>4</v>
      </c>
      <c r="B76" s="775"/>
      <c r="C76" s="775" t="s">
        <v>831</v>
      </c>
      <c r="D76" s="776"/>
      <c r="E76" s="776"/>
      <c r="F76" s="773"/>
      <c r="G76" s="773"/>
    </row>
    <row r="77" spans="1:10" s="767" customFormat="1" ht="13.15" customHeight="1" x14ac:dyDescent="0.3">
      <c r="A77" s="774"/>
      <c r="B77" s="775"/>
      <c r="C77" s="775"/>
      <c r="D77" s="776"/>
      <c r="E77" s="776"/>
      <c r="F77" s="773"/>
      <c r="G77" s="773"/>
    </row>
    <row r="78" spans="1:10" s="767" customFormat="1" ht="28.9" customHeight="1" x14ac:dyDescent="0.3">
      <c r="A78" s="774">
        <v>5</v>
      </c>
      <c r="B78" s="775"/>
      <c r="C78" s="775" t="s">
        <v>832</v>
      </c>
      <c r="D78" s="776" t="s">
        <v>54</v>
      </c>
      <c r="E78" s="776">
        <v>1</v>
      </c>
      <c r="F78" s="773"/>
      <c r="G78" s="773"/>
    </row>
    <row r="79" spans="1:10" s="767" customFormat="1" ht="13.15" customHeight="1" x14ac:dyDescent="0.3">
      <c r="A79" s="777"/>
      <c r="B79" s="778"/>
      <c r="C79" s="778"/>
      <c r="D79" s="775"/>
      <c r="E79" s="776"/>
      <c r="F79" s="773"/>
      <c r="G79" s="773"/>
    </row>
    <row r="80" spans="1:10" s="767" customFormat="1" ht="27" customHeight="1" x14ac:dyDescent="0.3">
      <c r="A80" s="774">
        <v>6</v>
      </c>
      <c r="B80" s="775"/>
      <c r="C80" s="775" t="s">
        <v>833</v>
      </c>
      <c r="D80" s="776" t="s">
        <v>834</v>
      </c>
      <c r="E80" s="776">
        <v>1</v>
      </c>
      <c r="F80" s="773" t="s">
        <v>835</v>
      </c>
      <c r="G80" s="773">
        <v>150000</v>
      </c>
    </row>
    <row r="81" spans="1:31" s="767" customFormat="1" ht="12.75" customHeight="1" x14ac:dyDescent="0.3">
      <c r="A81" s="774"/>
      <c r="B81" s="775"/>
      <c r="C81" s="775"/>
      <c r="D81" s="776"/>
      <c r="E81" s="776"/>
      <c r="F81" s="773"/>
      <c r="G81" s="773"/>
    </row>
    <row r="82" spans="1:31" s="767" customFormat="1" ht="30" customHeight="1" x14ac:dyDescent="0.3">
      <c r="A82" s="774">
        <v>7</v>
      </c>
      <c r="B82" s="775"/>
      <c r="C82" s="922" t="s">
        <v>836</v>
      </c>
      <c r="D82" s="776" t="s">
        <v>54</v>
      </c>
      <c r="E82" s="776">
        <v>1</v>
      </c>
      <c r="F82" s="773"/>
      <c r="G82" s="773"/>
    </row>
    <row r="83" spans="1:31" s="767" customFormat="1" ht="30" customHeight="1" x14ac:dyDescent="0.3">
      <c r="A83" s="774"/>
      <c r="B83" s="775"/>
      <c r="C83" s="922"/>
      <c r="D83" s="776"/>
      <c r="E83" s="776"/>
      <c r="F83" s="773"/>
      <c r="G83" s="773"/>
    </row>
    <row r="84" spans="1:31" s="767" customFormat="1" ht="30" customHeight="1" x14ac:dyDescent="0.3">
      <c r="A84" s="774"/>
      <c r="B84" s="775"/>
      <c r="C84" s="922"/>
      <c r="D84" s="776"/>
      <c r="E84" s="776"/>
      <c r="F84" s="773"/>
      <c r="G84" s="773"/>
    </row>
    <row r="85" spans="1:31" s="767" customFormat="1" ht="30" customHeight="1" x14ac:dyDescent="0.3">
      <c r="A85" s="774"/>
      <c r="B85" s="775"/>
      <c r="C85" s="922"/>
      <c r="D85" s="776"/>
      <c r="E85" s="776"/>
      <c r="F85" s="773"/>
      <c r="G85" s="773"/>
    </row>
    <row r="86" spans="1:31" s="767" customFormat="1" ht="30" customHeight="1" x14ac:dyDescent="0.3">
      <c r="A86" s="774"/>
      <c r="B86" s="775"/>
      <c r="C86" s="922"/>
      <c r="D86" s="776"/>
      <c r="E86" s="776"/>
      <c r="F86" s="773"/>
      <c r="G86" s="773"/>
    </row>
    <row r="87" spans="1:31" s="767" customFormat="1" ht="30" customHeight="1" x14ac:dyDescent="0.3">
      <c r="A87" s="774"/>
      <c r="B87" s="775"/>
      <c r="C87" s="922"/>
      <c r="D87" s="776"/>
      <c r="E87" s="776"/>
      <c r="F87" s="773"/>
      <c r="G87" s="773"/>
    </row>
    <row r="88" spans="1:31" s="767" customFormat="1" ht="30" customHeight="1" x14ac:dyDescent="0.3">
      <c r="A88" s="774"/>
      <c r="B88" s="775"/>
      <c r="C88" s="922"/>
      <c r="D88" s="776"/>
      <c r="E88" s="776"/>
      <c r="F88" s="773"/>
      <c r="G88" s="773"/>
    </row>
    <row r="89" spans="1:31" s="767" customFormat="1" ht="30" customHeight="1" x14ac:dyDescent="0.3">
      <c r="A89" s="774"/>
      <c r="B89" s="775"/>
      <c r="C89" s="922"/>
      <c r="D89" s="776"/>
      <c r="E89" s="776"/>
      <c r="F89" s="773"/>
      <c r="G89" s="773"/>
    </row>
    <row r="90" spans="1:31" s="767" customFormat="1" ht="30" customHeight="1" x14ac:dyDescent="0.3">
      <c r="A90" s="774"/>
      <c r="B90" s="775"/>
      <c r="C90" s="922"/>
      <c r="D90" s="776"/>
      <c r="E90" s="776"/>
      <c r="F90" s="773"/>
      <c r="G90" s="773"/>
    </row>
    <row r="91" spans="1:31" s="767" customFormat="1" ht="30" customHeight="1" x14ac:dyDescent="0.3">
      <c r="A91" s="774"/>
      <c r="B91" s="775"/>
      <c r="C91" s="922"/>
      <c r="D91" s="776"/>
      <c r="E91" s="776"/>
      <c r="F91" s="773"/>
      <c r="G91" s="773"/>
    </row>
    <row r="92" spans="1:31" s="768" customFormat="1" ht="12.5" x14ac:dyDescent="0.25">
      <c r="A92" s="584"/>
      <c r="B92" s="543"/>
      <c r="C92" s="544"/>
      <c r="D92" s="545"/>
      <c r="E92" s="395"/>
      <c r="F92" s="546"/>
      <c r="G92" s="547"/>
      <c r="H92" s="539"/>
      <c r="I92" s="539"/>
      <c r="J92" s="539"/>
      <c r="K92" s="539"/>
      <c r="L92" s="539"/>
      <c r="M92" s="539"/>
      <c r="N92" s="539"/>
      <c r="O92" s="539"/>
      <c r="P92" s="539"/>
      <c r="Q92" s="539"/>
      <c r="R92" s="539"/>
      <c r="S92" s="539"/>
      <c r="T92" s="539"/>
      <c r="U92" s="539"/>
      <c r="V92" s="539"/>
      <c r="W92" s="539"/>
      <c r="X92" s="539"/>
      <c r="Y92" s="539"/>
      <c r="Z92" s="539"/>
      <c r="AA92" s="539"/>
      <c r="AB92" s="539"/>
      <c r="AC92" s="539"/>
      <c r="AD92" s="539"/>
      <c r="AE92" s="539"/>
    </row>
    <row r="93" spans="1:31" s="768" customFormat="1" x14ac:dyDescent="0.25">
      <c r="A93" s="548"/>
      <c r="B93" s="549" t="s">
        <v>388</v>
      </c>
      <c r="C93" s="550"/>
      <c r="D93" s="551"/>
      <c r="E93" s="396"/>
      <c r="F93" s="552"/>
      <c r="G93" s="553"/>
      <c r="H93" s="539"/>
      <c r="I93" s="539"/>
      <c r="J93" s="539"/>
      <c r="K93" s="539"/>
      <c r="L93" s="539"/>
      <c r="M93" s="539"/>
      <c r="N93" s="539"/>
      <c r="O93" s="539"/>
      <c r="P93" s="539"/>
      <c r="Q93" s="539"/>
      <c r="R93" s="539"/>
      <c r="S93" s="539"/>
      <c r="T93" s="539"/>
      <c r="U93" s="539"/>
      <c r="V93" s="539"/>
      <c r="W93" s="539"/>
      <c r="X93" s="539"/>
      <c r="Y93" s="539"/>
      <c r="Z93" s="539"/>
      <c r="AA93" s="539"/>
      <c r="AB93" s="539"/>
      <c r="AC93" s="539"/>
      <c r="AD93" s="539"/>
      <c r="AE93" s="539"/>
    </row>
    <row r="94" spans="1:31" s="768" customFormat="1" ht="26" x14ac:dyDescent="0.25">
      <c r="A94" s="554"/>
      <c r="B94" s="555" t="s">
        <v>389</v>
      </c>
      <c r="C94" s="556"/>
      <c r="D94" s="557"/>
      <c r="E94" s="397"/>
      <c r="F94" s="558"/>
      <c r="G94" s="559"/>
      <c r="H94" s="539"/>
      <c r="I94" s="539"/>
      <c r="J94" s="539"/>
      <c r="K94" s="539"/>
      <c r="L94" s="539"/>
      <c r="M94" s="539"/>
      <c r="N94" s="539"/>
      <c r="O94" s="539"/>
      <c r="P94" s="539"/>
      <c r="Q94" s="539"/>
      <c r="R94" s="539"/>
      <c r="S94" s="539"/>
      <c r="T94" s="539"/>
      <c r="U94" s="539"/>
      <c r="V94" s="539"/>
      <c r="W94" s="539"/>
      <c r="X94" s="539"/>
      <c r="Y94" s="539"/>
      <c r="Z94" s="539"/>
      <c r="AA94" s="539"/>
      <c r="AB94" s="539"/>
      <c r="AC94" s="539"/>
      <c r="AD94" s="539"/>
      <c r="AE94" s="539"/>
    </row>
    <row r="95" spans="1:31" ht="25" x14ac:dyDescent="0.3">
      <c r="A95" s="1130"/>
      <c r="B95" s="1131" t="s">
        <v>1169</v>
      </c>
      <c r="C95" s="1132" t="s">
        <v>1572</v>
      </c>
      <c r="D95" s="1133"/>
      <c r="E95" s="1133"/>
      <c r="F95" s="1129"/>
      <c r="G95" s="1129"/>
    </row>
    <row r="96" spans="1:31" x14ac:dyDescent="0.3">
      <c r="A96" s="656"/>
      <c r="B96" s="656"/>
      <c r="C96" s="658"/>
      <c r="D96" s="659"/>
      <c r="E96" s="659"/>
      <c r="F96" s="268"/>
      <c r="G96" s="268"/>
    </row>
    <row r="97" spans="1:7" ht="208" x14ac:dyDescent="0.3">
      <c r="A97" s="656">
        <v>1</v>
      </c>
      <c r="B97" s="656">
        <v>9.1</v>
      </c>
      <c r="C97" s="690" t="s">
        <v>802</v>
      </c>
      <c r="D97" s="659" t="s">
        <v>54</v>
      </c>
      <c r="E97" s="659">
        <v>1</v>
      </c>
      <c r="F97" s="268"/>
      <c r="G97" s="268"/>
    </row>
    <row r="98" spans="1:7" x14ac:dyDescent="0.3">
      <c r="A98" s="656"/>
      <c r="B98" s="656"/>
      <c r="C98" s="658"/>
      <c r="D98" s="659"/>
      <c r="E98" s="659"/>
      <c r="F98" s="268"/>
      <c r="G98" s="268"/>
    </row>
    <row r="99" spans="1:7" x14ac:dyDescent="0.3">
      <c r="A99" s="656">
        <v>2</v>
      </c>
      <c r="B99" s="656">
        <v>9.1999999999999993</v>
      </c>
      <c r="C99" s="690" t="s">
        <v>778</v>
      </c>
      <c r="D99" s="659"/>
      <c r="E99" s="659"/>
      <c r="F99" s="268"/>
      <c r="G99" s="268"/>
    </row>
    <row r="100" spans="1:7" ht="25" x14ac:dyDescent="0.3">
      <c r="A100" s="656"/>
      <c r="B100" s="656"/>
      <c r="C100" s="658" t="s">
        <v>803</v>
      </c>
      <c r="D100" s="659" t="s">
        <v>54</v>
      </c>
      <c r="E100" s="659">
        <v>1</v>
      </c>
      <c r="F100" s="268"/>
      <c r="G100" s="268"/>
    </row>
    <row r="101" spans="1:7" ht="25" x14ac:dyDescent="0.3">
      <c r="A101" s="656"/>
      <c r="B101" s="656"/>
      <c r="C101" s="658" t="s">
        <v>804</v>
      </c>
      <c r="D101" s="659"/>
      <c r="E101" s="659"/>
      <c r="F101" s="268"/>
      <c r="G101" s="268"/>
    </row>
    <row r="102" spans="1:7" x14ac:dyDescent="0.3">
      <c r="A102" s="656"/>
      <c r="B102" s="656"/>
      <c r="C102" s="658" t="s">
        <v>805</v>
      </c>
      <c r="D102" s="659"/>
      <c r="E102" s="659"/>
      <c r="F102" s="268"/>
      <c r="G102" s="268"/>
    </row>
    <row r="103" spans="1:7" x14ac:dyDescent="0.3">
      <c r="A103" s="656"/>
      <c r="B103" s="656"/>
      <c r="C103" s="658" t="s">
        <v>806</v>
      </c>
      <c r="D103" s="659"/>
      <c r="E103" s="659"/>
      <c r="F103" s="268"/>
      <c r="G103" s="268"/>
    </row>
    <row r="104" spans="1:7" x14ac:dyDescent="0.3">
      <c r="A104" s="656"/>
      <c r="B104" s="656"/>
      <c r="C104" s="658" t="s">
        <v>807</v>
      </c>
      <c r="D104" s="659"/>
      <c r="E104" s="659"/>
      <c r="F104" s="268"/>
      <c r="G104" s="268"/>
    </row>
    <row r="105" spans="1:7" x14ac:dyDescent="0.3">
      <c r="A105" s="656"/>
      <c r="B105" s="656"/>
      <c r="C105" s="658"/>
      <c r="D105" s="659"/>
      <c r="E105" s="659"/>
      <c r="F105" s="268"/>
      <c r="G105" s="268"/>
    </row>
    <row r="106" spans="1:7" x14ac:dyDescent="0.3">
      <c r="A106" s="656">
        <v>3</v>
      </c>
      <c r="B106" s="656" t="s">
        <v>604</v>
      </c>
      <c r="C106" s="690" t="s">
        <v>808</v>
      </c>
      <c r="D106" s="659"/>
      <c r="E106" s="659"/>
      <c r="F106" s="268"/>
      <c r="G106" s="268"/>
    </row>
    <row r="107" spans="1:7" ht="25" x14ac:dyDescent="0.3">
      <c r="A107" s="656"/>
      <c r="B107" s="656"/>
      <c r="C107" s="658" t="s">
        <v>779</v>
      </c>
      <c r="D107" s="659" t="s">
        <v>54</v>
      </c>
      <c r="E107" s="659">
        <v>1</v>
      </c>
      <c r="F107" s="268"/>
      <c r="G107" s="268"/>
    </row>
    <row r="108" spans="1:7" x14ac:dyDescent="0.3">
      <c r="A108" s="656"/>
      <c r="B108" s="656"/>
      <c r="C108" s="658"/>
      <c r="D108" s="659"/>
      <c r="E108" s="659"/>
      <c r="F108" s="268"/>
      <c r="G108" s="268"/>
    </row>
    <row r="109" spans="1:7" x14ac:dyDescent="0.3">
      <c r="A109" s="656">
        <v>4</v>
      </c>
      <c r="B109" s="656">
        <v>9.1999999999999993</v>
      </c>
      <c r="C109" s="690" t="s">
        <v>809</v>
      </c>
      <c r="D109" s="659"/>
      <c r="E109" s="659"/>
      <c r="F109" s="268"/>
      <c r="G109" s="268"/>
    </row>
    <row r="110" spans="1:7" ht="37.5" x14ac:dyDescent="0.3">
      <c r="A110" s="656"/>
      <c r="B110" s="656"/>
      <c r="C110" s="658" t="s">
        <v>780</v>
      </c>
      <c r="D110" s="659" t="s">
        <v>54</v>
      </c>
      <c r="E110" s="659">
        <v>1</v>
      </c>
      <c r="F110" s="268"/>
      <c r="G110" s="268"/>
    </row>
    <row r="111" spans="1:7" x14ac:dyDescent="0.3">
      <c r="A111" s="656"/>
      <c r="B111" s="656"/>
      <c r="C111" s="658"/>
      <c r="D111" s="659"/>
      <c r="E111" s="659"/>
      <c r="F111" s="268"/>
      <c r="G111" s="268"/>
    </row>
    <row r="112" spans="1:7" x14ac:dyDescent="0.3">
      <c r="A112" s="656">
        <v>5</v>
      </c>
      <c r="B112" s="656">
        <v>9.3000000000000007</v>
      </c>
      <c r="C112" s="690" t="s">
        <v>781</v>
      </c>
      <c r="D112" s="659" t="s">
        <v>54</v>
      </c>
      <c r="E112" s="659">
        <v>1</v>
      </c>
      <c r="F112" s="268"/>
      <c r="G112" s="268"/>
    </row>
    <row r="113" spans="1:31" ht="37.5" x14ac:dyDescent="0.3">
      <c r="A113" s="656"/>
      <c r="B113" s="656"/>
      <c r="C113" s="658" t="s">
        <v>810</v>
      </c>
      <c r="D113" s="659"/>
      <c r="E113" s="659"/>
      <c r="F113" s="268"/>
      <c r="G113" s="268"/>
    </row>
    <row r="114" spans="1:31" x14ac:dyDescent="0.3">
      <c r="A114" s="656"/>
      <c r="B114" s="656"/>
      <c r="C114" s="658" t="s">
        <v>811</v>
      </c>
      <c r="D114" s="659"/>
      <c r="E114" s="659"/>
      <c r="F114" s="268"/>
      <c r="G114" s="268"/>
    </row>
    <row r="115" spans="1:31" x14ac:dyDescent="0.3">
      <c r="A115" s="656"/>
      <c r="B115" s="656"/>
      <c r="C115" s="658" t="s">
        <v>812</v>
      </c>
      <c r="D115" s="659"/>
      <c r="E115" s="659"/>
      <c r="F115" s="268"/>
      <c r="G115" s="268"/>
    </row>
    <row r="116" spans="1:31" ht="37.5" x14ac:dyDescent="0.3">
      <c r="A116" s="656"/>
      <c r="B116" s="656"/>
      <c r="C116" s="658" t="s">
        <v>813</v>
      </c>
      <c r="D116" s="659"/>
      <c r="E116" s="659"/>
      <c r="F116" s="268"/>
      <c r="G116" s="268"/>
    </row>
    <row r="117" spans="1:31" ht="25" x14ac:dyDescent="0.3">
      <c r="A117" s="656"/>
      <c r="B117" s="656"/>
      <c r="C117" s="658" t="s">
        <v>782</v>
      </c>
      <c r="D117" s="659"/>
      <c r="E117" s="659"/>
      <c r="F117" s="268"/>
      <c r="G117" s="268"/>
    </row>
    <row r="118" spans="1:31" x14ac:dyDescent="0.3">
      <c r="A118" s="656"/>
      <c r="B118" s="656"/>
      <c r="C118" s="658"/>
      <c r="D118" s="659"/>
      <c r="E118" s="659"/>
      <c r="F118" s="268"/>
      <c r="G118" s="268"/>
    </row>
    <row r="119" spans="1:31" s="768" customFormat="1" ht="12.5" x14ac:dyDescent="0.25">
      <c r="A119" s="584"/>
      <c r="B119" s="543"/>
      <c r="C119" s="544"/>
      <c r="D119" s="545"/>
      <c r="E119" s="395"/>
      <c r="F119" s="546"/>
      <c r="G119" s="547"/>
      <c r="H119" s="539"/>
      <c r="I119" s="539"/>
      <c r="J119" s="539"/>
      <c r="K119" s="539"/>
      <c r="L119" s="539"/>
      <c r="M119" s="539"/>
      <c r="N119" s="539"/>
      <c r="O119" s="539"/>
      <c r="P119" s="539"/>
      <c r="Q119" s="539"/>
      <c r="R119" s="539"/>
      <c r="S119" s="539"/>
      <c r="T119" s="539"/>
      <c r="U119" s="539"/>
      <c r="V119" s="539"/>
      <c r="W119" s="539"/>
      <c r="X119" s="539"/>
      <c r="Y119" s="539"/>
      <c r="Z119" s="539"/>
      <c r="AA119" s="539"/>
      <c r="AB119" s="539"/>
      <c r="AC119" s="539"/>
      <c r="AD119" s="539"/>
      <c r="AE119" s="539"/>
    </row>
    <row r="120" spans="1:31" s="768" customFormat="1" x14ac:dyDescent="0.25">
      <c r="A120" s="548"/>
      <c r="B120" s="549" t="s">
        <v>388</v>
      </c>
      <c r="C120" s="550"/>
      <c r="D120" s="551"/>
      <c r="E120" s="396"/>
      <c r="F120" s="552"/>
      <c r="G120" s="553"/>
      <c r="H120" s="539"/>
      <c r="I120" s="539"/>
      <c r="J120" s="539"/>
      <c r="K120" s="539"/>
      <c r="L120" s="539"/>
      <c r="M120" s="539"/>
      <c r="N120" s="539"/>
      <c r="O120" s="539"/>
      <c r="P120" s="539"/>
      <c r="Q120" s="539"/>
      <c r="R120" s="539"/>
      <c r="S120" s="539"/>
      <c r="T120" s="539"/>
      <c r="U120" s="539"/>
      <c r="V120" s="539"/>
      <c r="W120" s="539"/>
      <c r="X120" s="539"/>
      <c r="Y120" s="539"/>
      <c r="Z120" s="539"/>
      <c r="AA120" s="539"/>
      <c r="AB120" s="539"/>
      <c r="AC120" s="539"/>
      <c r="AD120" s="539"/>
      <c r="AE120" s="539"/>
    </row>
    <row r="121" spans="1:31" s="768" customFormat="1" ht="26" x14ac:dyDescent="0.25">
      <c r="A121" s="554"/>
      <c r="B121" s="555" t="s">
        <v>389</v>
      </c>
      <c r="C121" s="556"/>
      <c r="D121" s="557"/>
      <c r="E121" s="397"/>
      <c r="F121" s="558"/>
      <c r="G121" s="559"/>
      <c r="H121" s="539"/>
      <c r="I121" s="539"/>
      <c r="J121" s="539"/>
      <c r="K121" s="539"/>
      <c r="L121" s="539"/>
      <c r="M121" s="539"/>
      <c r="N121" s="539"/>
      <c r="O121" s="539"/>
      <c r="P121" s="539"/>
      <c r="Q121" s="539"/>
      <c r="R121" s="539"/>
      <c r="S121" s="539"/>
      <c r="T121" s="539"/>
      <c r="U121" s="539"/>
      <c r="V121" s="539"/>
      <c r="W121" s="539"/>
      <c r="X121" s="539"/>
      <c r="Y121" s="539"/>
      <c r="Z121" s="539"/>
      <c r="AA121" s="539"/>
      <c r="AB121" s="539"/>
      <c r="AC121" s="539"/>
      <c r="AD121" s="539"/>
      <c r="AE121" s="539"/>
    </row>
    <row r="122" spans="1:31" x14ac:dyDescent="0.3">
      <c r="A122" s="656"/>
      <c r="B122" s="656"/>
      <c r="C122" s="658"/>
      <c r="D122" s="659"/>
      <c r="E122" s="659"/>
      <c r="F122" s="268"/>
      <c r="G122" s="268"/>
    </row>
    <row r="123" spans="1:31" x14ac:dyDescent="0.3">
      <c r="A123" s="656">
        <v>6</v>
      </c>
      <c r="B123" s="656" t="s">
        <v>783</v>
      </c>
      <c r="C123" s="690" t="s">
        <v>784</v>
      </c>
      <c r="D123" s="659"/>
      <c r="E123" s="659"/>
      <c r="F123" s="268"/>
      <c r="G123" s="268"/>
    </row>
    <row r="124" spans="1:31" x14ac:dyDescent="0.3">
      <c r="A124" s="656"/>
      <c r="B124" s="656"/>
      <c r="C124" s="658" t="s">
        <v>814</v>
      </c>
      <c r="D124" s="659" t="s">
        <v>54</v>
      </c>
      <c r="E124" s="659">
        <v>1</v>
      </c>
      <c r="F124" s="268"/>
      <c r="G124" s="268"/>
    </row>
    <row r="125" spans="1:31" x14ac:dyDescent="0.3">
      <c r="A125" s="656"/>
      <c r="B125" s="656"/>
      <c r="C125" s="658" t="s">
        <v>815</v>
      </c>
      <c r="D125" s="659"/>
      <c r="E125" s="659"/>
      <c r="F125" s="268"/>
      <c r="G125" s="268"/>
    </row>
    <row r="126" spans="1:31" x14ac:dyDescent="0.3">
      <c r="A126" s="656"/>
      <c r="B126" s="656"/>
      <c r="C126" s="658" t="s">
        <v>816</v>
      </c>
      <c r="D126" s="659"/>
      <c r="E126" s="659"/>
      <c r="F126" s="268"/>
      <c r="G126" s="268"/>
    </row>
    <row r="127" spans="1:31" x14ac:dyDescent="0.3">
      <c r="A127" s="656"/>
      <c r="B127" s="656"/>
      <c r="C127" s="658"/>
      <c r="D127" s="659"/>
      <c r="E127" s="659"/>
      <c r="F127" s="268"/>
      <c r="G127" s="268"/>
    </row>
    <row r="128" spans="1:31" ht="26" x14ac:dyDescent="0.3">
      <c r="A128" s="656">
        <v>7</v>
      </c>
      <c r="B128" s="656" t="s">
        <v>785</v>
      </c>
      <c r="C128" s="690" t="s">
        <v>817</v>
      </c>
      <c r="D128" s="659"/>
      <c r="E128" s="659"/>
      <c r="F128" s="268"/>
      <c r="G128" s="268"/>
    </row>
    <row r="129" spans="1:7" ht="37.5" x14ac:dyDescent="0.3">
      <c r="A129" s="656">
        <v>8</v>
      </c>
      <c r="B129" s="656"/>
      <c r="C129" s="658" t="s">
        <v>786</v>
      </c>
      <c r="D129" s="659" t="s">
        <v>54</v>
      </c>
      <c r="E129" s="659">
        <v>1</v>
      </c>
      <c r="F129" s="268"/>
      <c r="G129" s="268"/>
    </row>
    <row r="130" spans="1:7" x14ac:dyDescent="0.3">
      <c r="A130" s="656">
        <v>9</v>
      </c>
      <c r="B130" s="656"/>
      <c r="C130" s="658" t="s">
        <v>787</v>
      </c>
      <c r="D130" s="659" t="s">
        <v>54</v>
      </c>
      <c r="E130" s="659">
        <v>1</v>
      </c>
      <c r="F130" s="268"/>
      <c r="G130" s="268"/>
    </row>
    <row r="131" spans="1:7" x14ac:dyDescent="0.3">
      <c r="A131" s="656">
        <v>10</v>
      </c>
      <c r="B131" s="656"/>
      <c r="C131" s="658" t="s">
        <v>788</v>
      </c>
      <c r="D131" s="659" t="s">
        <v>54</v>
      </c>
      <c r="E131" s="659">
        <v>1</v>
      </c>
      <c r="F131" s="268"/>
      <c r="G131" s="268"/>
    </row>
    <row r="132" spans="1:7" ht="25" x14ac:dyDescent="0.3">
      <c r="A132" s="656">
        <v>11</v>
      </c>
      <c r="B132" s="656"/>
      <c r="C132" s="658" t="s">
        <v>818</v>
      </c>
      <c r="D132" s="659" t="s">
        <v>54</v>
      </c>
      <c r="E132" s="659">
        <v>1</v>
      </c>
      <c r="F132" s="268"/>
      <c r="G132" s="268"/>
    </row>
    <row r="133" spans="1:7" x14ac:dyDescent="0.3">
      <c r="A133" s="656">
        <v>12</v>
      </c>
      <c r="B133" s="656"/>
      <c r="C133" s="658" t="s">
        <v>789</v>
      </c>
      <c r="D133" s="659" t="s">
        <v>54</v>
      </c>
      <c r="E133" s="659">
        <v>1</v>
      </c>
      <c r="F133" s="268"/>
      <c r="G133" s="268"/>
    </row>
    <row r="134" spans="1:7" x14ac:dyDescent="0.3">
      <c r="A134" s="656">
        <v>13</v>
      </c>
      <c r="B134" s="656"/>
      <c r="C134" s="658" t="s">
        <v>790</v>
      </c>
      <c r="D134" s="659" t="s">
        <v>54</v>
      </c>
      <c r="E134" s="659">
        <v>1</v>
      </c>
      <c r="F134" s="268"/>
      <c r="G134" s="268"/>
    </row>
    <row r="135" spans="1:7" x14ac:dyDescent="0.3">
      <c r="A135" s="656">
        <v>14</v>
      </c>
      <c r="B135" s="656"/>
      <c r="C135" s="658" t="s">
        <v>791</v>
      </c>
      <c r="D135" s="659" t="s">
        <v>54</v>
      </c>
      <c r="E135" s="659">
        <v>1</v>
      </c>
      <c r="F135" s="268"/>
      <c r="G135" s="268"/>
    </row>
    <row r="136" spans="1:7" x14ac:dyDescent="0.3">
      <c r="A136" s="656">
        <v>15</v>
      </c>
      <c r="B136" s="656"/>
      <c r="C136" s="658" t="s">
        <v>792</v>
      </c>
      <c r="D136" s="659" t="s">
        <v>54</v>
      </c>
      <c r="E136" s="659">
        <v>1</v>
      </c>
      <c r="F136" s="268"/>
      <c r="G136" s="268"/>
    </row>
    <row r="137" spans="1:7" x14ac:dyDescent="0.3">
      <c r="A137" s="656">
        <v>16</v>
      </c>
      <c r="B137" s="656"/>
      <c r="C137" s="658" t="s">
        <v>793</v>
      </c>
      <c r="D137" s="659" t="s">
        <v>54</v>
      </c>
      <c r="E137" s="659">
        <v>1</v>
      </c>
      <c r="F137" s="268"/>
      <c r="G137" s="268"/>
    </row>
    <row r="138" spans="1:7" x14ac:dyDescent="0.3">
      <c r="A138" s="656">
        <v>16</v>
      </c>
      <c r="B138" s="656"/>
      <c r="C138" s="658" t="s">
        <v>794</v>
      </c>
      <c r="D138" s="659" t="s">
        <v>54</v>
      </c>
      <c r="E138" s="659">
        <v>1</v>
      </c>
      <c r="F138" s="268"/>
      <c r="G138" s="268"/>
    </row>
    <row r="139" spans="1:7" x14ac:dyDescent="0.3">
      <c r="A139" s="656">
        <v>17</v>
      </c>
      <c r="B139" s="656"/>
      <c r="C139" s="658" t="s">
        <v>795</v>
      </c>
      <c r="D139" s="659" t="s">
        <v>54</v>
      </c>
      <c r="E139" s="659">
        <v>1</v>
      </c>
      <c r="F139" s="268"/>
      <c r="G139" s="268"/>
    </row>
    <row r="140" spans="1:7" x14ac:dyDescent="0.3">
      <c r="A140" s="656">
        <v>18</v>
      </c>
      <c r="B140" s="656"/>
      <c r="C140" s="658" t="s">
        <v>819</v>
      </c>
      <c r="D140" s="659" t="s">
        <v>54</v>
      </c>
      <c r="E140" s="659">
        <v>1</v>
      </c>
      <c r="F140" s="268"/>
      <c r="G140" s="268"/>
    </row>
    <row r="141" spans="1:7" x14ac:dyDescent="0.3">
      <c r="A141" s="656">
        <v>19</v>
      </c>
      <c r="B141" s="656"/>
      <c r="C141" s="658" t="s">
        <v>796</v>
      </c>
      <c r="D141" s="659" t="s">
        <v>54</v>
      </c>
      <c r="E141" s="659">
        <v>1</v>
      </c>
      <c r="F141" s="268"/>
      <c r="G141" s="268"/>
    </row>
    <row r="142" spans="1:7" x14ac:dyDescent="0.3">
      <c r="A142" s="656"/>
      <c r="B142" s="656"/>
      <c r="C142" s="658"/>
      <c r="D142" s="659"/>
      <c r="E142" s="659"/>
      <c r="F142" s="268"/>
      <c r="G142" s="268"/>
    </row>
    <row r="143" spans="1:7" ht="26" x14ac:dyDescent="0.3">
      <c r="A143" s="656"/>
      <c r="B143" s="656">
        <v>9.5</v>
      </c>
      <c r="C143" s="690" t="s">
        <v>797</v>
      </c>
      <c r="D143" s="659"/>
      <c r="E143" s="659"/>
      <c r="F143" s="268"/>
      <c r="G143" s="268"/>
    </row>
    <row r="144" spans="1:7" ht="137.5" x14ac:dyDescent="0.3">
      <c r="A144" s="656">
        <v>20</v>
      </c>
      <c r="B144" s="656" t="s">
        <v>798</v>
      </c>
      <c r="C144" s="658" t="s">
        <v>820</v>
      </c>
      <c r="D144" s="659" t="s">
        <v>799</v>
      </c>
      <c r="E144" s="659">
        <v>1</v>
      </c>
      <c r="F144" s="268"/>
      <c r="G144" s="268"/>
    </row>
    <row r="145" spans="1:20" x14ac:dyDescent="0.3">
      <c r="A145" s="656"/>
      <c r="B145" s="656"/>
      <c r="C145" s="658"/>
      <c r="D145" s="659"/>
      <c r="E145" s="659"/>
      <c r="F145" s="268"/>
      <c r="G145" s="268"/>
    </row>
    <row r="146" spans="1:20" ht="37.5" x14ac:dyDescent="0.3">
      <c r="A146" s="656">
        <v>21</v>
      </c>
      <c r="B146" s="656"/>
      <c r="C146" s="658" t="s">
        <v>800</v>
      </c>
      <c r="D146" s="659" t="s">
        <v>799</v>
      </c>
      <c r="E146" s="659">
        <v>1</v>
      </c>
      <c r="F146" s="268"/>
      <c r="G146" s="268"/>
    </row>
    <row r="147" spans="1:20" ht="25" x14ac:dyDescent="0.3">
      <c r="A147" s="656">
        <v>22</v>
      </c>
      <c r="B147" s="657"/>
      <c r="C147" s="658" t="s">
        <v>801</v>
      </c>
      <c r="D147" s="659" t="s">
        <v>54</v>
      </c>
      <c r="E147" s="659">
        <v>1</v>
      </c>
      <c r="F147" s="268"/>
      <c r="G147" s="268"/>
    </row>
    <row r="148" spans="1:20" x14ac:dyDescent="0.3">
      <c r="A148" s="656"/>
      <c r="B148" s="657"/>
      <c r="C148" s="658"/>
      <c r="D148" s="659"/>
      <c r="E148" s="659"/>
      <c r="F148" s="268"/>
      <c r="G148" s="268"/>
    </row>
    <row r="149" spans="1:20" x14ac:dyDescent="0.3">
      <c r="A149" s="766">
        <v>23</v>
      </c>
      <c r="B149" s="690" t="s">
        <v>632</v>
      </c>
      <c r="C149" s="690" t="s">
        <v>633</v>
      </c>
      <c r="D149" s="762"/>
      <c r="E149" s="763"/>
      <c r="F149" s="764"/>
      <c r="G149" s="764"/>
    </row>
    <row r="150" spans="1:20" ht="37.5" x14ac:dyDescent="0.3">
      <c r="A150" s="656">
        <v>23.1</v>
      </c>
      <c r="B150" s="657"/>
      <c r="C150" s="658" t="s">
        <v>634</v>
      </c>
      <c r="D150" s="1073" t="s">
        <v>28</v>
      </c>
      <c r="E150" s="765">
        <v>1</v>
      </c>
      <c r="F150" s="819">
        <v>15000</v>
      </c>
      <c r="G150" s="820">
        <f>F150</f>
        <v>15000</v>
      </c>
    </row>
    <row r="151" spans="1:20" ht="50" x14ac:dyDescent="0.3">
      <c r="A151" s="656">
        <v>23.2</v>
      </c>
      <c r="B151" s="657"/>
      <c r="C151" s="658" t="s">
        <v>635</v>
      </c>
      <c r="D151" s="1073" t="s">
        <v>28</v>
      </c>
      <c r="E151" s="743">
        <v>1</v>
      </c>
      <c r="F151" s="819">
        <v>50000</v>
      </c>
      <c r="G151" s="820">
        <f>F151</f>
        <v>50000</v>
      </c>
    </row>
    <row r="152" spans="1:20" ht="25" x14ac:dyDescent="0.3">
      <c r="A152" s="656">
        <v>23.3</v>
      </c>
      <c r="B152" s="657"/>
      <c r="C152" s="658" t="s">
        <v>636</v>
      </c>
      <c r="D152" s="1073" t="s">
        <v>28</v>
      </c>
      <c r="E152" s="743">
        <v>1</v>
      </c>
      <c r="F152" s="819">
        <v>2500</v>
      </c>
      <c r="G152" s="820">
        <f>F152</f>
        <v>2500</v>
      </c>
    </row>
    <row r="153" spans="1:20" x14ac:dyDescent="0.3">
      <c r="A153" s="656">
        <v>23.4</v>
      </c>
      <c r="B153" s="657"/>
      <c r="C153" s="658" t="s">
        <v>637</v>
      </c>
      <c r="D153" s="1073" t="s">
        <v>28</v>
      </c>
      <c r="E153" s="743">
        <v>1</v>
      </c>
      <c r="F153" s="819">
        <v>2500</v>
      </c>
      <c r="G153" s="820">
        <f>F153</f>
        <v>2500</v>
      </c>
    </row>
    <row r="154" spans="1:20" s="162" customFormat="1" ht="12.5" x14ac:dyDescent="0.25">
      <c r="A154" s="573">
        <v>23.5</v>
      </c>
      <c r="B154" s="75"/>
      <c r="C154" s="196" t="s">
        <v>821</v>
      </c>
      <c r="D154" s="80" t="s">
        <v>55</v>
      </c>
      <c r="E154" s="197"/>
      <c r="F154" s="452"/>
      <c r="G154" s="212"/>
    </row>
    <row r="155" spans="1:20" ht="12.75" customHeight="1" x14ac:dyDescent="0.3">
      <c r="A155" s="284"/>
      <c r="B155" s="278"/>
      <c r="C155" s="278"/>
      <c r="D155" s="517"/>
      <c r="E155" s="597"/>
      <c r="F155" s="779"/>
      <c r="G155" s="779"/>
    </row>
    <row r="156" spans="1:20" ht="12.75" customHeight="1" x14ac:dyDescent="0.3">
      <c r="A156" s="284"/>
      <c r="B156" s="278"/>
      <c r="C156" s="278"/>
      <c r="D156" s="517"/>
      <c r="E156" s="597"/>
      <c r="F156" s="779"/>
      <c r="G156" s="779"/>
    </row>
    <row r="157" spans="1:20" ht="12.75" customHeight="1" x14ac:dyDescent="0.3">
      <c r="A157" s="587"/>
      <c r="B157" s="277"/>
      <c r="C157" s="285"/>
      <c r="D157" s="516"/>
      <c r="E157" s="516"/>
      <c r="F157" s="780"/>
      <c r="G157" s="517"/>
      <c r="N157" s="518"/>
      <c r="O157" s="518"/>
      <c r="P157" s="518"/>
      <c r="Q157" s="518"/>
      <c r="R157" s="518"/>
      <c r="S157" s="518"/>
      <c r="T157" s="519"/>
    </row>
    <row r="158" spans="1:20" ht="12.75" customHeight="1" x14ac:dyDescent="0.3">
      <c r="A158" s="587"/>
      <c r="B158" s="277"/>
      <c r="C158" s="285"/>
      <c r="D158" s="287"/>
      <c r="E158" s="782"/>
      <c r="F158" s="780"/>
      <c r="G158" s="517"/>
      <c r="N158" s="518"/>
      <c r="O158" s="518"/>
      <c r="P158" s="518"/>
      <c r="Q158" s="518"/>
      <c r="R158" s="518"/>
      <c r="S158" s="518"/>
      <c r="T158" s="519"/>
    </row>
    <row r="159" spans="1:20" ht="12.75" customHeight="1" x14ac:dyDescent="0.3">
      <c r="A159" s="783"/>
      <c r="B159" s="784"/>
      <c r="C159" s="785"/>
      <c r="D159" s="786"/>
      <c r="E159" s="786"/>
      <c r="F159" s="787"/>
      <c r="G159" s="773"/>
      <c r="N159" s="519"/>
      <c r="O159" s="519"/>
      <c r="P159" s="519"/>
      <c r="Q159" s="519"/>
      <c r="R159" s="519"/>
      <c r="S159" s="519"/>
      <c r="T159" s="519"/>
    </row>
    <row r="160" spans="1:20" ht="30" customHeight="1" x14ac:dyDescent="0.3">
      <c r="A160" s="1993" t="s">
        <v>1200</v>
      </c>
      <c r="B160" s="1994"/>
      <c r="C160" s="1994"/>
      <c r="D160" s="1994"/>
      <c r="E160" s="1994"/>
      <c r="F160" s="1995"/>
      <c r="G160" s="788"/>
    </row>
  </sheetData>
  <mergeCells count="3">
    <mergeCell ref="A160:F160"/>
    <mergeCell ref="H70:J74"/>
    <mergeCell ref="D54:F54"/>
  </mergeCells>
  <pageMargins left="0.70866141732283472" right="0.70866141732283472" top="0.74803149606299213" bottom="0.74803149606299213" header="0.31496062992125984" footer="0.31496062992125984"/>
  <pageSetup paperSize="9" scale="77" fitToHeight="0" orientation="portrait" r:id="rId1"/>
  <headerFooter>
    <oddFooter>&amp;C&amp;P of &amp;N&amp;R&amp;A</oddFooter>
  </headerFooter>
  <rowBreaks count="3" manualBreakCount="3">
    <brk id="56" max="6" man="1"/>
    <brk id="93" max="6" man="1"/>
    <brk id="120" max="6" man="1"/>
  </rowBreaks>
  <extLst>
    <ext xmlns:x14="http://schemas.microsoft.com/office/spreadsheetml/2009/9/main" uri="{78C0D931-6437-407d-A8EE-F0AAD7539E65}">
      <x14:conditionalFormattings>
        <x14:conditionalFormatting xmlns:xm="http://schemas.microsoft.com/office/excel/2006/main">
          <x14:cfRule type="expression" priority="1" stopIfTrue="1" id="{674E18FE-EDA1-4944-84E4-21666F296A30}">
            <xm:f>'Sch 3 WP 3A Prov Sums'!#REF!=0</xm:f>
            <x14:dxf>
              <font>
                <color theme="0"/>
              </font>
            </x14:dxf>
          </x14:cfRule>
          <xm:sqref>G154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79998168889431442"/>
    <pageSetUpPr fitToPage="1"/>
  </sheetPr>
  <dimension ref="A1:W256"/>
  <sheetViews>
    <sheetView view="pageBreakPreview" zoomScale="70" zoomScaleNormal="100" zoomScaleSheetLayoutView="70" workbookViewId="0">
      <selection activeCell="C9" sqref="C9"/>
    </sheetView>
  </sheetViews>
  <sheetFormatPr defaultColWidth="9.1796875" defaultRowHeight="12.5" x14ac:dyDescent="0.25"/>
  <cols>
    <col min="1" max="1" width="7.7265625" style="171" customWidth="1"/>
    <col min="2" max="2" width="9.7265625" style="162" customWidth="1"/>
    <col min="3" max="3" width="43.7265625" style="162" customWidth="1"/>
    <col min="4" max="4" width="8.26953125" style="162" customWidth="1"/>
    <col min="5" max="5" width="10.26953125" style="177" customWidth="1"/>
    <col min="6" max="6" width="14.1796875" style="162" bestFit="1" customWidth="1"/>
    <col min="7" max="7" width="17" style="162" customWidth="1"/>
    <col min="8" max="21" width="8.453125" style="162" customWidth="1"/>
    <col min="22" max="16384" width="9.1796875" style="162"/>
  </cols>
  <sheetData>
    <row r="1" spans="1:21" x14ac:dyDescent="0.25">
      <c r="A1" s="664"/>
      <c r="B1" s="520"/>
      <c r="C1" s="520"/>
      <c r="D1" s="521"/>
      <c r="E1" s="522"/>
      <c r="F1" s="523"/>
      <c r="G1" s="524" t="str">
        <f>'Sch 1 WP 3A P&amp;Gs'!G1</f>
        <v>VG Sludge Pipeline</v>
      </c>
    </row>
    <row r="2" spans="1:21" x14ac:dyDescent="0.25">
      <c r="A2" s="525" t="s">
        <v>36</v>
      </c>
      <c r="B2" s="520"/>
      <c r="C2" s="162" t="str">
        <f>'Sch 1 WP 3A P&amp;Gs'!C2</f>
        <v>RW10397155/22</v>
      </c>
      <c r="D2" s="521"/>
      <c r="F2" s="526"/>
      <c r="G2" s="524" t="s">
        <v>1185</v>
      </c>
    </row>
    <row r="3" spans="1:21" x14ac:dyDescent="0.25">
      <c r="A3" s="525" t="s">
        <v>37</v>
      </c>
      <c r="B3" s="520"/>
      <c r="C3" s="162" t="str">
        <f>'Sch 1 WP 3A P&amp;Gs'!C3</f>
        <v>WP3A - Earthworks, pipe laying, jacking and associated civil works for a 6020m x 626mm OD</v>
      </c>
      <c r="D3" s="521"/>
      <c r="E3" s="528"/>
      <c r="F3" s="523"/>
      <c r="G3" s="527">
        <f>'Sch 1 WP 3A P&amp;Gs'!G3</f>
        <v>44470</v>
      </c>
    </row>
    <row r="4" spans="1:21" x14ac:dyDescent="0.25">
      <c r="A4" s="528"/>
      <c r="B4" s="520"/>
      <c r="C4" s="162" t="str">
        <f>'Sch 1 WP 3A P&amp;Gs'!C4</f>
        <v>steel pipeline from Vereeniging Pumping Station to Vaal River Bridge Crossing in Maccauvlei (SL1 Pipeline)</v>
      </c>
      <c r="D4" s="521"/>
      <c r="E4" s="528"/>
      <c r="F4" s="523"/>
      <c r="G4" s="520"/>
    </row>
    <row r="5" spans="1:21" ht="6" customHeight="1" x14ac:dyDescent="0.25">
      <c r="A5" s="528"/>
      <c r="B5" s="520"/>
      <c r="D5" s="521"/>
      <c r="E5" s="528"/>
      <c r="F5" s="523"/>
      <c r="G5" s="520"/>
    </row>
    <row r="6" spans="1:21" x14ac:dyDescent="0.25">
      <c r="A6" s="529" t="s">
        <v>80</v>
      </c>
      <c r="B6" s="530" t="s">
        <v>44</v>
      </c>
      <c r="C6" s="531" t="s">
        <v>43</v>
      </c>
      <c r="D6" s="530" t="s">
        <v>45</v>
      </c>
      <c r="E6" s="532" t="s">
        <v>46</v>
      </c>
      <c r="F6" s="533" t="s">
        <v>47</v>
      </c>
      <c r="G6" s="533" t="s">
        <v>48</v>
      </c>
    </row>
    <row r="7" spans="1:21" x14ac:dyDescent="0.25">
      <c r="A7" s="534" t="s">
        <v>51</v>
      </c>
      <c r="B7" s="156" t="s">
        <v>49</v>
      </c>
      <c r="C7" s="535"/>
      <c r="D7" s="156"/>
      <c r="E7" s="536"/>
      <c r="F7" s="537"/>
      <c r="G7" s="537"/>
    </row>
    <row r="8" spans="1:21" x14ac:dyDescent="0.25">
      <c r="A8" s="538"/>
      <c r="B8" s="153"/>
      <c r="C8" s="167"/>
      <c r="D8" s="153"/>
      <c r="E8" s="153"/>
      <c r="F8" s="170"/>
      <c r="G8" s="170"/>
    </row>
    <row r="9" spans="1:21" s="416" customFormat="1" ht="26" x14ac:dyDescent="0.25">
      <c r="A9" s="1116"/>
      <c r="B9" s="1104" t="s">
        <v>38</v>
      </c>
      <c r="C9" s="1103" t="s">
        <v>1594</v>
      </c>
      <c r="D9" s="1098"/>
      <c r="E9" s="1099"/>
      <c r="F9" s="1134"/>
      <c r="G9" s="1135"/>
      <c r="H9" s="539"/>
      <c r="I9" s="539"/>
      <c r="J9" s="539"/>
      <c r="K9" s="539"/>
      <c r="L9" s="539"/>
      <c r="M9" s="539"/>
      <c r="N9" s="539"/>
      <c r="O9" s="539"/>
      <c r="P9" s="539"/>
      <c r="Q9" s="539"/>
      <c r="R9" s="539"/>
      <c r="S9" s="539"/>
      <c r="T9" s="539"/>
      <c r="U9" s="539"/>
    </row>
    <row r="10" spans="1:21" s="416" customFormat="1" x14ac:dyDescent="0.25">
      <c r="A10" s="665"/>
      <c r="B10" s="75"/>
      <c r="C10" s="196"/>
      <c r="D10" s="80"/>
      <c r="E10" s="78"/>
      <c r="F10" s="244"/>
      <c r="G10" s="795"/>
      <c r="H10" s="456"/>
      <c r="I10" s="456"/>
      <c r="J10" s="456"/>
      <c r="K10" s="456"/>
      <c r="L10" s="456"/>
      <c r="M10" s="456"/>
      <c r="N10" s="456"/>
      <c r="O10" s="456"/>
      <c r="P10" s="456"/>
      <c r="Q10" s="456"/>
      <c r="R10" s="456"/>
      <c r="S10" s="456"/>
      <c r="T10" s="456"/>
      <c r="U10" s="456"/>
    </row>
    <row r="11" spans="1:21" s="416" customFormat="1" ht="28.5" customHeight="1" x14ac:dyDescent="0.25">
      <c r="A11" s="241">
        <v>1</v>
      </c>
      <c r="B11" s="75" t="s">
        <v>280</v>
      </c>
      <c r="C11" s="574" t="s">
        <v>287</v>
      </c>
      <c r="D11" s="450"/>
      <c r="E11" s="78"/>
      <c r="F11" s="796"/>
      <c r="G11" s="796"/>
      <c r="H11" s="456"/>
      <c r="I11" s="456"/>
      <c r="J11" s="456"/>
      <c r="K11" s="456"/>
      <c r="L11" s="456"/>
      <c r="M11" s="456"/>
      <c r="N11" s="456"/>
      <c r="O11" s="456"/>
      <c r="P11" s="456"/>
      <c r="Q11" s="456"/>
      <c r="R11" s="456"/>
      <c r="S11" s="456"/>
      <c r="T11" s="456"/>
      <c r="U11" s="456"/>
    </row>
    <row r="12" spans="1:21" s="416" customFormat="1" x14ac:dyDescent="0.25">
      <c r="A12" s="241"/>
      <c r="B12" s="75" t="s">
        <v>236</v>
      </c>
      <c r="C12" s="221"/>
      <c r="D12" s="450"/>
      <c r="E12" s="78"/>
      <c r="F12" s="796"/>
      <c r="G12" s="796"/>
      <c r="H12" s="456"/>
      <c r="I12" s="456"/>
      <c r="J12" s="456"/>
      <c r="K12" s="456"/>
      <c r="L12" s="456"/>
      <c r="M12" s="456"/>
      <c r="N12" s="456"/>
      <c r="O12" s="456"/>
      <c r="P12" s="456"/>
      <c r="Q12" s="456"/>
      <c r="R12" s="456"/>
      <c r="S12" s="456"/>
      <c r="T12" s="456"/>
      <c r="U12" s="456"/>
    </row>
    <row r="13" spans="1:21" s="416" customFormat="1" x14ac:dyDescent="0.25">
      <c r="A13" s="241">
        <v>1.1000000000000001</v>
      </c>
      <c r="B13" s="75"/>
      <c r="C13" s="416" t="s">
        <v>352</v>
      </c>
      <c r="D13" s="450"/>
      <c r="E13" s="78"/>
      <c r="F13" s="797"/>
      <c r="G13" s="795"/>
      <c r="H13" s="456"/>
      <c r="I13" s="456"/>
      <c r="J13" s="456"/>
      <c r="K13" s="456"/>
      <c r="L13" s="456"/>
      <c r="M13" s="456"/>
      <c r="N13" s="456"/>
      <c r="O13" s="456"/>
      <c r="P13" s="456"/>
      <c r="Q13" s="456"/>
      <c r="R13" s="456"/>
      <c r="S13" s="456"/>
      <c r="T13" s="456"/>
      <c r="U13" s="456"/>
    </row>
    <row r="14" spans="1:21" s="416" customFormat="1" x14ac:dyDescent="0.25">
      <c r="A14" s="241"/>
      <c r="B14" s="75"/>
      <c r="C14" s="221"/>
      <c r="D14" s="450"/>
      <c r="E14" s="78"/>
      <c r="F14" s="797"/>
      <c r="G14" s="795"/>
      <c r="H14" s="456"/>
      <c r="I14" s="456"/>
      <c r="J14" s="456"/>
      <c r="K14" s="456"/>
      <c r="L14" s="456"/>
      <c r="M14" s="456"/>
      <c r="N14" s="456"/>
      <c r="O14" s="456"/>
      <c r="P14" s="456"/>
      <c r="Q14" s="456"/>
      <c r="R14" s="456"/>
      <c r="S14" s="456"/>
      <c r="T14" s="456"/>
      <c r="U14" s="456"/>
    </row>
    <row r="15" spans="1:21" s="416" customFormat="1" ht="37.5" x14ac:dyDescent="0.25">
      <c r="A15" s="575">
        <v>1.2</v>
      </c>
      <c r="B15" s="75" t="s">
        <v>229</v>
      </c>
      <c r="C15" s="221" t="s">
        <v>358</v>
      </c>
      <c r="D15" s="450" t="s">
        <v>78</v>
      </c>
      <c r="E15" s="78">
        <v>1</v>
      </c>
      <c r="F15" s="798">
        <v>500000</v>
      </c>
      <c r="G15" s="798">
        <v>500000</v>
      </c>
      <c r="H15" s="456"/>
      <c r="I15" s="456"/>
      <c r="J15" s="456"/>
      <c r="K15" s="456"/>
      <c r="L15" s="456"/>
      <c r="M15" s="456"/>
      <c r="N15" s="456"/>
      <c r="O15" s="456"/>
      <c r="P15" s="456"/>
      <c r="Q15" s="456"/>
      <c r="R15" s="456"/>
      <c r="S15" s="456"/>
      <c r="T15" s="456"/>
      <c r="U15" s="456"/>
    </row>
    <row r="16" spans="1:21" s="416" customFormat="1" x14ac:dyDescent="0.25">
      <c r="A16" s="575"/>
      <c r="B16" s="75"/>
      <c r="C16" s="221"/>
      <c r="D16" s="450"/>
      <c r="E16" s="78"/>
      <c r="F16" s="799"/>
      <c r="G16" s="798"/>
      <c r="H16" s="456"/>
      <c r="I16" s="456"/>
      <c r="J16" s="456"/>
      <c r="K16" s="456"/>
      <c r="L16" s="456"/>
      <c r="M16" s="456"/>
      <c r="N16" s="456"/>
      <c r="O16" s="456"/>
      <c r="P16" s="456"/>
      <c r="Q16" s="456"/>
      <c r="R16" s="456"/>
      <c r="S16" s="456"/>
      <c r="T16" s="456"/>
      <c r="U16" s="456"/>
    </row>
    <row r="17" spans="1:21" s="416" customFormat="1" x14ac:dyDescent="0.25">
      <c r="A17" s="241">
        <v>1.3</v>
      </c>
      <c r="B17" s="75" t="s">
        <v>230</v>
      </c>
      <c r="C17" s="221" t="s">
        <v>838</v>
      </c>
      <c r="D17" s="80" t="s">
        <v>55</v>
      </c>
      <c r="E17" s="355"/>
      <c r="F17" s="452"/>
      <c r="G17" s="798"/>
      <c r="H17" s="456"/>
      <c r="I17" s="456"/>
      <c r="J17" s="456"/>
      <c r="K17" s="456"/>
      <c r="L17" s="456"/>
      <c r="M17" s="456"/>
      <c r="N17" s="456"/>
      <c r="O17" s="456"/>
      <c r="P17" s="456"/>
      <c r="Q17" s="456"/>
      <c r="R17" s="456"/>
      <c r="S17" s="456"/>
      <c r="T17" s="456"/>
      <c r="U17" s="456"/>
    </row>
    <row r="18" spans="1:21" s="416" customFormat="1" x14ac:dyDescent="0.25">
      <c r="A18" s="241"/>
      <c r="B18" s="75"/>
      <c r="C18" s="221"/>
      <c r="D18" s="450"/>
      <c r="E18" s="78"/>
      <c r="F18" s="800"/>
      <c r="G18" s="798"/>
      <c r="H18" s="456"/>
      <c r="I18" s="456"/>
      <c r="J18" s="456"/>
      <c r="K18" s="456"/>
      <c r="L18" s="456"/>
      <c r="M18" s="456"/>
      <c r="N18" s="456"/>
      <c r="O18" s="456"/>
      <c r="P18" s="456"/>
      <c r="Q18" s="456"/>
      <c r="R18" s="456"/>
      <c r="S18" s="456"/>
      <c r="T18" s="456"/>
      <c r="U18" s="456"/>
    </row>
    <row r="19" spans="1:21" s="416" customFormat="1" x14ac:dyDescent="0.25">
      <c r="A19" s="241">
        <v>2</v>
      </c>
      <c r="B19" s="75"/>
      <c r="C19" s="221" t="s">
        <v>223</v>
      </c>
      <c r="D19" s="450"/>
      <c r="E19" s="78"/>
      <c r="F19" s="800"/>
      <c r="G19" s="798"/>
      <c r="H19" s="456"/>
      <c r="I19" s="456"/>
      <c r="J19" s="456"/>
      <c r="K19" s="456"/>
      <c r="L19" s="456"/>
      <c r="M19" s="456"/>
      <c r="N19" s="456"/>
      <c r="O19" s="456"/>
      <c r="P19" s="456"/>
      <c r="Q19" s="456"/>
      <c r="R19" s="456"/>
      <c r="S19" s="456"/>
      <c r="T19" s="456"/>
      <c r="U19" s="456"/>
    </row>
    <row r="20" spans="1:21" s="416" customFormat="1" x14ac:dyDescent="0.25">
      <c r="A20" s="241"/>
      <c r="B20" s="75"/>
      <c r="C20" s="221"/>
      <c r="D20" s="450"/>
      <c r="E20" s="78"/>
      <c r="F20" s="800"/>
      <c r="G20" s="798"/>
      <c r="H20" s="456"/>
      <c r="I20" s="456"/>
      <c r="J20" s="456"/>
      <c r="K20" s="456"/>
      <c r="L20" s="456"/>
      <c r="M20" s="456"/>
      <c r="N20" s="456"/>
      <c r="O20" s="456"/>
      <c r="P20" s="456"/>
      <c r="Q20" s="456"/>
      <c r="R20" s="456"/>
      <c r="S20" s="456"/>
      <c r="T20" s="456"/>
      <c r="U20" s="456"/>
    </row>
    <row r="21" spans="1:21" s="416" customFormat="1" ht="37.5" x14ac:dyDescent="0.25">
      <c r="A21" s="241">
        <v>2.1</v>
      </c>
      <c r="B21" s="75" t="s">
        <v>229</v>
      </c>
      <c r="C21" s="196" t="s">
        <v>335</v>
      </c>
      <c r="D21" s="450" t="s">
        <v>78</v>
      </c>
      <c r="E21" s="78">
        <v>1</v>
      </c>
      <c r="F21" s="800">
        <v>250000</v>
      </c>
      <c r="G21" s="798">
        <f>F21*E21</f>
        <v>250000</v>
      </c>
      <c r="H21" s="456"/>
      <c r="I21" s="456"/>
      <c r="J21" s="456"/>
      <c r="K21" s="456"/>
      <c r="L21" s="456"/>
      <c r="M21" s="456"/>
      <c r="N21" s="456"/>
      <c r="O21" s="456"/>
      <c r="P21" s="456"/>
      <c r="Q21" s="456"/>
      <c r="R21" s="456"/>
      <c r="S21" s="456"/>
      <c r="T21" s="456"/>
      <c r="U21" s="456"/>
    </row>
    <row r="22" spans="1:21" s="416" customFormat="1" x14ac:dyDescent="0.25">
      <c r="A22" s="241"/>
      <c r="B22" s="75"/>
      <c r="C22" s="196"/>
      <c r="D22" s="80"/>
      <c r="E22" s="572"/>
      <c r="F22" s="801"/>
      <c r="G22" s="798"/>
      <c r="H22" s="456"/>
      <c r="I22" s="456"/>
      <c r="J22" s="456"/>
      <c r="K22" s="456"/>
      <c r="L22" s="456"/>
      <c r="M22" s="456"/>
      <c r="N22" s="456"/>
      <c r="O22" s="456"/>
      <c r="P22" s="456"/>
      <c r="Q22" s="456"/>
      <c r="R22" s="456"/>
      <c r="S22" s="456"/>
      <c r="T22" s="456"/>
      <c r="U22" s="456"/>
    </row>
    <row r="23" spans="1:21" s="416" customFormat="1" ht="13.15" customHeight="1" x14ac:dyDescent="0.25">
      <c r="A23" s="241">
        <v>2.2000000000000002</v>
      </c>
      <c r="B23" s="76" t="s">
        <v>230</v>
      </c>
      <c r="C23" s="79" t="s">
        <v>838</v>
      </c>
      <c r="D23" s="80" t="s">
        <v>55</v>
      </c>
      <c r="E23" s="238"/>
      <c r="F23" s="452"/>
      <c r="G23" s="798"/>
      <c r="H23" s="456"/>
      <c r="I23" s="456"/>
      <c r="J23" s="456"/>
      <c r="K23" s="456"/>
      <c r="L23" s="456"/>
      <c r="M23" s="456"/>
      <c r="N23" s="456"/>
      <c r="O23" s="456"/>
      <c r="P23" s="456"/>
      <c r="Q23" s="456"/>
      <c r="R23" s="456"/>
      <c r="S23" s="456"/>
      <c r="T23" s="456"/>
      <c r="U23" s="456"/>
    </row>
    <row r="24" spans="1:21" s="416" customFormat="1" x14ac:dyDescent="0.25">
      <c r="A24" s="241"/>
      <c r="B24" s="196"/>
      <c r="C24" s="196"/>
      <c r="D24" s="80"/>
      <c r="E24" s="572"/>
      <c r="F24" s="801"/>
      <c r="G24" s="798"/>
      <c r="H24" s="456"/>
      <c r="I24" s="456"/>
      <c r="J24" s="456"/>
      <c r="K24" s="456"/>
      <c r="L24" s="456"/>
      <c r="M24" s="456"/>
      <c r="N24" s="456"/>
      <c r="O24" s="456"/>
      <c r="P24" s="456"/>
      <c r="Q24" s="456"/>
      <c r="R24" s="456"/>
      <c r="S24" s="456"/>
      <c r="T24" s="456"/>
      <c r="U24" s="456"/>
    </row>
    <row r="25" spans="1:21" s="416" customFormat="1" x14ac:dyDescent="0.25">
      <c r="A25" s="241">
        <v>3</v>
      </c>
      <c r="B25" s="196"/>
      <c r="C25" s="196" t="s">
        <v>224</v>
      </c>
      <c r="D25" s="80"/>
      <c r="E25" s="572"/>
      <c r="F25" s="801"/>
      <c r="G25" s="798"/>
      <c r="H25" s="456"/>
      <c r="I25" s="456"/>
      <c r="J25" s="456"/>
      <c r="K25" s="456"/>
      <c r="L25" s="456"/>
      <c r="M25" s="456"/>
      <c r="N25" s="456"/>
      <c r="O25" s="456"/>
      <c r="P25" s="456"/>
      <c r="Q25" s="456"/>
      <c r="R25" s="456"/>
      <c r="S25" s="456"/>
      <c r="T25" s="456"/>
      <c r="U25" s="456"/>
    </row>
    <row r="26" spans="1:21" s="416" customFormat="1" x14ac:dyDescent="0.25">
      <c r="A26" s="241"/>
      <c r="B26" s="196"/>
      <c r="C26" s="196"/>
      <c r="D26" s="80"/>
      <c r="E26" s="572"/>
      <c r="F26" s="801"/>
      <c r="G26" s="798"/>
      <c r="H26" s="456"/>
      <c r="I26" s="456"/>
      <c r="J26" s="456"/>
      <c r="K26" s="456"/>
      <c r="L26" s="456"/>
      <c r="M26" s="456"/>
      <c r="N26" s="456"/>
      <c r="O26" s="456"/>
      <c r="P26" s="456"/>
      <c r="Q26" s="456"/>
      <c r="R26" s="456"/>
      <c r="S26" s="456"/>
      <c r="T26" s="456"/>
      <c r="U26" s="456"/>
    </row>
    <row r="27" spans="1:21" s="416" customFormat="1" ht="37.5" x14ac:dyDescent="0.25">
      <c r="A27" s="241">
        <v>3.1</v>
      </c>
      <c r="B27" s="75" t="s">
        <v>231</v>
      </c>
      <c r="C27" s="221" t="s">
        <v>336</v>
      </c>
      <c r="D27" s="450" t="s">
        <v>78</v>
      </c>
      <c r="E27" s="78">
        <v>1</v>
      </c>
      <c r="F27" s="800">
        <v>20000</v>
      </c>
      <c r="G27" s="798">
        <f>F27*E27</f>
        <v>20000</v>
      </c>
    </row>
    <row r="28" spans="1:21" s="416" customFormat="1" x14ac:dyDescent="0.25">
      <c r="A28" s="241"/>
      <c r="B28" s="75"/>
      <c r="C28" s="221"/>
      <c r="D28" s="80"/>
      <c r="E28" s="572"/>
      <c r="F28" s="801"/>
      <c r="G28" s="798"/>
    </row>
    <row r="29" spans="1:21" s="416" customFormat="1" x14ac:dyDescent="0.25">
      <c r="A29" s="241">
        <v>3.2</v>
      </c>
      <c r="B29" s="76" t="s">
        <v>230</v>
      </c>
      <c r="C29" s="79" t="s">
        <v>838</v>
      </c>
      <c r="D29" s="450" t="s">
        <v>55</v>
      </c>
      <c r="E29" s="238"/>
      <c r="F29" s="452"/>
      <c r="G29" s="798"/>
    </row>
    <row r="30" spans="1:21" s="416" customFormat="1" x14ac:dyDescent="0.25">
      <c r="A30" s="241"/>
      <c r="B30" s="75"/>
      <c r="C30" s="221"/>
      <c r="D30" s="450"/>
      <c r="E30" s="243"/>
      <c r="F30" s="501"/>
      <c r="G30" s="452"/>
    </row>
    <row r="31" spans="1:21" s="416" customFormat="1" x14ac:dyDescent="0.25">
      <c r="A31" s="241">
        <v>4</v>
      </c>
      <c r="B31" s="75"/>
      <c r="C31" s="221" t="s">
        <v>275</v>
      </c>
      <c r="D31" s="450"/>
      <c r="E31" s="243"/>
      <c r="F31" s="501"/>
      <c r="G31" s="452"/>
    </row>
    <row r="32" spans="1:21" s="416" customFormat="1" x14ac:dyDescent="0.25">
      <c r="A32" s="241"/>
      <c r="B32" s="75"/>
      <c r="C32" s="221"/>
      <c r="D32" s="80"/>
      <c r="E32" s="572"/>
      <c r="F32" s="801"/>
      <c r="G32" s="798"/>
    </row>
    <row r="33" spans="1:7" s="416" customFormat="1" ht="81.75" customHeight="1" x14ac:dyDescent="0.25">
      <c r="A33" s="447">
        <v>4.4000000000000004</v>
      </c>
      <c r="B33" s="75" t="s">
        <v>229</v>
      </c>
      <c r="C33" s="649" t="s">
        <v>1142</v>
      </c>
      <c r="D33" s="450" t="s">
        <v>78</v>
      </c>
      <c r="E33" s="572">
        <v>1</v>
      </c>
      <c r="F33" s="801">
        <v>250000</v>
      </c>
      <c r="G33" s="798">
        <f>F33*E33</f>
        <v>250000</v>
      </c>
    </row>
    <row r="34" spans="1:7" s="416" customFormat="1" x14ac:dyDescent="0.25">
      <c r="A34" s="447"/>
      <c r="B34" s="75"/>
      <c r="C34" s="221"/>
      <c r="D34" s="80"/>
      <c r="E34" s="572"/>
      <c r="F34" s="801"/>
      <c r="G34" s="798"/>
    </row>
    <row r="35" spans="1:7" s="416" customFormat="1" x14ac:dyDescent="0.25">
      <c r="A35" s="447">
        <v>4.2</v>
      </c>
      <c r="B35" s="76" t="s">
        <v>230</v>
      </c>
      <c r="C35" s="79" t="s">
        <v>838</v>
      </c>
      <c r="D35" s="80" t="s">
        <v>55</v>
      </c>
      <c r="E35" s="238"/>
      <c r="F35" s="452"/>
      <c r="G35" s="798"/>
    </row>
    <row r="36" spans="1:7" s="416" customFormat="1" x14ac:dyDescent="0.25">
      <c r="A36" s="447"/>
      <c r="B36" s="75"/>
      <c r="C36" s="221"/>
      <c r="D36" s="80"/>
      <c r="E36" s="572"/>
      <c r="F36" s="801"/>
      <c r="G36" s="798"/>
    </row>
    <row r="37" spans="1:7" s="416" customFormat="1" x14ac:dyDescent="0.25">
      <c r="A37" s="447">
        <v>5</v>
      </c>
      <c r="B37" s="75"/>
      <c r="C37" s="221" t="s">
        <v>290</v>
      </c>
      <c r="D37" s="80"/>
      <c r="E37" s="572"/>
      <c r="F37" s="501"/>
      <c r="G37" s="798"/>
    </row>
    <row r="38" spans="1:7" s="416" customFormat="1" x14ac:dyDescent="0.25">
      <c r="A38" s="447"/>
      <c r="B38" s="75"/>
      <c r="C38" s="221"/>
      <c r="D38" s="80"/>
      <c r="E38" s="572"/>
      <c r="F38" s="501"/>
      <c r="G38" s="798"/>
    </row>
    <row r="39" spans="1:7" s="416" customFormat="1" ht="25" x14ac:dyDescent="0.25">
      <c r="A39" s="447">
        <v>5.0999999999999996</v>
      </c>
      <c r="B39" s="75" t="s">
        <v>229</v>
      </c>
      <c r="C39" s="174" t="s">
        <v>291</v>
      </c>
      <c r="D39" s="450" t="s">
        <v>78</v>
      </c>
      <c r="E39" s="178">
        <v>1</v>
      </c>
      <c r="F39" s="801">
        <v>100000</v>
      </c>
      <c r="G39" s="798">
        <f>F39*E39</f>
        <v>100000</v>
      </c>
    </row>
    <row r="40" spans="1:7" s="416" customFormat="1" x14ac:dyDescent="0.25">
      <c r="A40" s="447"/>
      <c r="B40" s="75"/>
      <c r="C40" s="221"/>
      <c r="D40" s="80"/>
      <c r="E40" s="572"/>
      <c r="F40" s="801"/>
      <c r="G40" s="798"/>
    </row>
    <row r="41" spans="1:7" s="416" customFormat="1" x14ac:dyDescent="0.25">
      <c r="A41" s="447">
        <v>5.2</v>
      </c>
      <c r="B41" s="76" t="s">
        <v>230</v>
      </c>
      <c r="C41" s="79" t="s">
        <v>838</v>
      </c>
      <c r="D41" s="80" t="s">
        <v>55</v>
      </c>
      <c r="E41" s="238"/>
      <c r="F41" s="452"/>
      <c r="G41" s="798"/>
    </row>
    <row r="42" spans="1:7" s="416" customFormat="1" x14ac:dyDescent="0.25">
      <c r="A42" s="447"/>
      <c r="B42" s="76"/>
      <c r="C42" s="79"/>
      <c r="D42" s="80"/>
      <c r="E42" s="572"/>
      <c r="F42" s="452"/>
      <c r="G42" s="798"/>
    </row>
    <row r="43" spans="1:7" s="416" customFormat="1" x14ac:dyDescent="0.25">
      <c r="A43" s="688">
        <v>6</v>
      </c>
      <c r="B43" s="76"/>
      <c r="C43" s="196" t="s">
        <v>420</v>
      </c>
      <c r="D43" s="80"/>
      <c r="E43" s="78"/>
      <c r="F43" s="802"/>
      <c r="G43" s="798"/>
    </row>
    <row r="44" spans="1:7" s="416" customFormat="1" x14ac:dyDescent="0.25">
      <c r="A44" s="688"/>
      <c r="B44" s="76"/>
      <c r="C44" s="196"/>
      <c r="D44" s="80"/>
      <c r="E44" s="78"/>
      <c r="F44" s="802"/>
      <c r="G44" s="798"/>
    </row>
    <row r="45" spans="1:7" s="416" customFormat="1" ht="25" x14ac:dyDescent="0.25">
      <c r="A45" s="688">
        <v>6.1</v>
      </c>
      <c r="B45" s="76" t="s">
        <v>226</v>
      </c>
      <c r="C45" s="196" t="s">
        <v>1143</v>
      </c>
      <c r="D45" s="75" t="s">
        <v>78</v>
      </c>
      <c r="E45" s="197">
        <v>1</v>
      </c>
      <c r="F45" s="803">
        <v>2903040</v>
      </c>
      <c r="G45" s="798">
        <v>2903040</v>
      </c>
    </row>
    <row r="46" spans="1:7" s="416" customFormat="1" x14ac:dyDescent="0.25">
      <c r="A46" s="688"/>
      <c r="B46" s="76"/>
      <c r="C46" s="196"/>
      <c r="D46" s="75"/>
      <c r="E46" s="197"/>
      <c r="F46" s="803"/>
      <c r="G46" s="798"/>
    </row>
    <row r="47" spans="1:7" s="416" customFormat="1" x14ac:dyDescent="0.25">
      <c r="A47" s="688">
        <v>6.2</v>
      </c>
      <c r="B47" s="76"/>
      <c r="C47" s="79" t="s">
        <v>838</v>
      </c>
      <c r="D47" s="80" t="s">
        <v>55</v>
      </c>
      <c r="E47" s="238"/>
      <c r="F47" s="802"/>
      <c r="G47" s="798"/>
    </row>
    <row r="48" spans="1:7" s="416" customFormat="1" x14ac:dyDescent="0.25">
      <c r="A48" s="688"/>
      <c r="B48" s="76"/>
      <c r="C48" s="338"/>
      <c r="D48" s="80"/>
      <c r="E48" s="238"/>
      <c r="F48" s="802"/>
      <c r="G48" s="798"/>
    </row>
    <row r="49" spans="1:7" s="416" customFormat="1" ht="25" x14ac:dyDescent="0.25">
      <c r="A49" s="688">
        <v>6.3</v>
      </c>
      <c r="B49" s="76" t="s">
        <v>226</v>
      </c>
      <c r="C49" s="196" t="s">
        <v>2750</v>
      </c>
      <c r="D49" s="1982" t="s">
        <v>78</v>
      </c>
      <c r="E49" s="197">
        <v>1</v>
      </c>
      <c r="F49" s="802">
        <v>2000000</v>
      </c>
      <c r="G49" s="802">
        <v>2000000</v>
      </c>
    </row>
    <row r="50" spans="1:7" s="416" customFormat="1" x14ac:dyDescent="0.25">
      <c r="A50" s="688"/>
      <c r="B50" s="76"/>
      <c r="C50" s="338"/>
      <c r="D50" s="80"/>
      <c r="E50" s="238"/>
      <c r="F50" s="802"/>
      <c r="G50" s="798"/>
    </row>
    <row r="51" spans="1:7" s="416" customFormat="1" x14ac:dyDescent="0.25">
      <c r="A51" s="175"/>
      <c r="B51" s="543"/>
      <c r="C51" s="544"/>
      <c r="D51" s="545"/>
      <c r="E51" s="395"/>
      <c r="F51" s="804"/>
      <c r="G51" s="805"/>
    </row>
    <row r="52" spans="1:7" s="416" customFormat="1" ht="13" x14ac:dyDescent="0.25">
      <c r="A52" s="548"/>
      <c r="B52" s="549" t="s">
        <v>388</v>
      </c>
      <c r="C52" s="550"/>
      <c r="D52" s="551"/>
      <c r="E52" s="396"/>
      <c r="F52" s="806"/>
      <c r="G52" s="807"/>
    </row>
    <row r="53" spans="1:7" s="416" customFormat="1" ht="26" x14ac:dyDescent="0.25">
      <c r="A53" s="554"/>
      <c r="B53" s="555" t="s">
        <v>389</v>
      </c>
      <c r="C53" s="556"/>
      <c r="D53" s="557"/>
      <c r="E53" s="397"/>
      <c r="F53" s="808"/>
      <c r="G53" s="809"/>
    </row>
    <row r="54" spans="1:7" s="416" customFormat="1" x14ac:dyDescent="0.25">
      <c r="A54" s="688"/>
      <c r="B54" s="76"/>
      <c r="C54" s="196"/>
      <c r="D54" s="80"/>
      <c r="E54" s="78"/>
      <c r="F54" s="802"/>
      <c r="G54" s="798"/>
    </row>
    <row r="55" spans="1:7" s="768" customFormat="1" x14ac:dyDescent="0.25">
      <c r="A55" s="688" t="s">
        <v>110</v>
      </c>
      <c r="B55" s="76"/>
      <c r="C55" s="79" t="s">
        <v>838</v>
      </c>
      <c r="D55" s="80" t="s">
        <v>55</v>
      </c>
      <c r="E55" s="78"/>
      <c r="F55" s="802"/>
      <c r="G55" s="798"/>
    </row>
    <row r="56" spans="1:7" s="768" customFormat="1" x14ac:dyDescent="0.25">
      <c r="A56" s="688"/>
      <c r="B56" s="76"/>
      <c r="C56" s="196"/>
      <c r="D56" s="80"/>
      <c r="E56" s="78"/>
      <c r="F56" s="802"/>
      <c r="G56" s="798"/>
    </row>
    <row r="57" spans="1:7" s="198" customFormat="1" ht="37.5" x14ac:dyDescent="0.25">
      <c r="A57" s="688">
        <v>7</v>
      </c>
      <c r="B57" s="76" t="s">
        <v>226</v>
      </c>
      <c r="C57" s="758" t="s">
        <v>638</v>
      </c>
      <c r="D57" s="75" t="s">
        <v>78</v>
      </c>
      <c r="E57" s="197">
        <v>1</v>
      </c>
      <c r="F57" s="803">
        <v>2000000</v>
      </c>
      <c r="G57" s="798">
        <f>F57*E57</f>
        <v>2000000</v>
      </c>
    </row>
    <row r="58" spans="1:7" s="416" customFormat="1" x14ac:dyDescent="0.25">
      <c r="A58" s="688"/>
      <c r="B58" s="76"/>
      <c r="C58" s="196"/>
      <c r="D58" s="75"/>
      <c r="E58" s="197"/>
      <c r="F58" s="803"/>
      <c r="G58" s="798"/>
    </row>
    <row r="59" spans="1:7" s="416" customFormat="1" x14ac:dyDescent="0.25">
      <c r="A59" s="688">
        <v>7.1</v>
      </c>
      <c r="B59" s="76"/>
      <c r="C59" s="79" t="s">
        <v>838</v>
      </c>
      <c r="D59" s="80" t="s">
        <v>55</v>
      </c>
      <c r="E59" s="238"/>
      <c r="F59" s="802"/>
      <c r="G59" s="798"/>
    </row>
    <row r="60" spans="1:7" s="416" customFormat="1" x14ac:dyDescent="0.25">
      <c r="A60" s="688"/>
      <c r="B60" s="76"/>
      <c r="C60" s="196"/>
      <c r="D60" s="80"/>
      <c r="E60" s="78"/>
      <c r="F60" s="810"/>
      <c r="G60" s="798"/>
    </row>
    <row r="61" spans="1:7" s="416" customFormat="1" ht="13" x14ac:dyDescent="0.25">
      <c r="A61" s="447">
        <v>8</v>
      </c>
      <c r="B61" s="76"/>
      <c r="C61" s="220" t="s">
        <v>286</v>
      </c>
      <c r="D61" s="80"/>
      <c r="E61" s="572"/>
      <c r="F61" s="801"/>
      <c r="G61" s="798"/>
    </row>
    <row r="62" spans="1:7" s="416" customFormat="1" x14ac:dyDescent="0.25">
      <c r="A62" s="447"/>
      <c r="B62" s="76"/>
      <c r="C62" s="196"/>
      <c r="D62" s="197"/>
      <c r="E62" s="197"/>
      <c r="F62" s="798"/>
      <c r="G62" s="798"/>
    </row>
    <row r="63" spans="1:7" s="416" customFormat="1" ht="37.5" x14ac:dyDescent="0.25">
      <c r="A63" s="241">
        <v>8.1</v>
      </c>
      <c r="B63" s="76" t="s">
        <v>168</v>
      </c>
      <c r="C63" s="196" t="s">
        <v>1</v>
      </c>
      <c r="D63" s="197"/>
      <c r="E63" s="197"/>
      <c r="F63" s="798"/>
      <c r="G63" s="798"/>
    </row>
    <row r="64" spans="1:7" s="416" customFormat="1" x14ac:dyDescent="0.25">
      <c r="A64" s="447"/>
      <c r="B64" s="76"/>
      <c r="C64" s="196"/>
      <c r="D64" s="197"/>
      <c r="E64" s="197"/>
      <c r="F64" s="798"/>
      <c r="G64" s="798"/>
    </row>
    <row r="65" spans="1:7" s="416" customFormat="1" x14ac:dyDescent="0.25">
      <c r="A65" s="447" t="s">
        <v>594</v>
      </c>
      <c r="B65" s="76"/>
      <c r="C65" s="196" t="s">
        <v>173</v>
      </c>
      <c r="D65" s="197" t="s">
        <v>82</v>
      </c>
      <c r="E65" s="197">
        <v>2</v>
      </c>
      <c r="F65" s="798"/>
      <c r="G65" s="798"/>
    </row>
    <row r="66" spans="1:7" s="416" customFormat="1" x14ac:dyDescent="0.25">
      <c r="A66" s="447"/>
      <c r="B66" s="76"/>
      <c r="C66" s="196"/>
      <c r="D66" s="197"/>
      <c r="E66" s="197"/>
      <c r="F66" s="798"/>
      <c r="G66" s="798"/>
    </row>
    <row r="67" spans="1:7" s="416" customFormat="1" ht="25" x14ac:dyDescent="0.25">
      <c r="A67" s="571" t="s">
        <v>77</v>
      </c>
      <c r="B67" s="76" t="s">
        <v>157</v>
      </c>
      <c r="C67" s="196" t="s">
        <v>148</v>
      </c>
      <c r="D67" s="197" t="s">
        <v>0</v>
      </c>
      <c r="E67" s="197">
        <v>30</v>
      </c>
      <c r="F67" s="798"/>
      <c r="G67" s="798"/>
    </row>
    <row r="68" spans="1:7" s="416" customFormat="1" x14ac:dyDescent="0.25">
      <c r="A68" s="571"/>
      <c r="B68" s="76"/>
      <c r="C68" s="196"/>
      <c r="D68" s="197"/>
      <c r="E68" s="197"/>
      <c r="F68" s="798"/>
      <c r="G68" s="798"/>
    </row>
    <row r="69" spans="1:7" s="416" customFormat="1" ht="25" x14ac:dyDescent="0.25">
      <c r="A69" s="571" t="s">
        <v>595</v>
      </c>
      <c r="B69" s="76" t="s">
        <v>5</v>
      </c>
      <c r="C69" s="196" t="s">
        <v>232</v>
      </c>
      <c r="D69" s="197" t="s">
        <v>52</v>
      </c>
      <c r="E69" s="197">
        <v>1000</v>
      </c>
      <c r="F69" s="798"/>
      <c r="G69" s="798"/>
    </row>
    <row r="70" spans="1:7" s="416" customFormat="1" x14ac:dyDescent="0.25">
      <c r="A70" s="571"/>
      <c r="B70" s="76"/>
      <c r="C70" s="196"/>
      <c r="D70" s="197"/>
      <c r="E70" s="197"/>
      <c r="F70" s="798"/>
      <c r="G70" s="798"/>
    </row>
    <row r="71" spans="1:7" s="416" customFormat="1" ht="13" x14ac:dyDescent="0.25">
      <c r="A71" s="571">
        <v>9</v>
      </c>
      <c r="B71" s="670"/>
      <c r="C71" s="682" t="s">
        <v>639</v>
      </c>
      <c r="D71" s="667"/>
      <c r="E71" s="668"/>
      <c r="F71" s="669"/>
      <c r="G71" s="811"/>
    </row>
    <row r="72" spans="1:7" s="416" customFormat="1" x14ac:dyDescent="0.25">
      <c r="A72" s="571"/>
      <c r="B72" s="670"/>
      <c r="C72" s="682"/>
      <c r="D72" s="671"/>
      <c r="E72" s="672"/>
      <c r="F72" s="673"/>
      <c r="G72" s="678"/>
    </row>
    <row r="73" spans="1:7" s="416" customFormat="1" ht="25" x14ac:dyDescent="0.25">
      <c r="A73" s="571">
        <v>9.1</v>
      </c>
      <c r="B73" s="670" t="s">
        <v>226</v>
      </c>
      <c r="C73" s="790" t="s">
        <v>640</v>
      </c>
      <c r="D73" s="674" t="s">
        <v>78</v>
      </c>
      <c r="E73" s="675">
        <v>1</v>
      </c>
      <c r="F73" s="676">
        <v>3600000</v>
      </c>
      <c r="G73" s="812">
        <f>F73*E73</f>
        <v>3600000</v>
      </c>
    </row>
    <row r="74" spans="1:7" s="416" customFormat="1" x14ac:dyDescent="0.25">
      <c r="A74" s="571"/>
      <c r="B74" s="670"/>
      <c r="C74" s="791"/>
      <c r="D74" s="681"/>
      <c r="E74" s="681"/>
      <c r="F74" s="681"/>
      <c r="G74" s="681"/>
    </row>
    <row r="75" spans="1:7" s="416" customFormat="1" x14ac:dyDescent="0.25">
      <c r="A75" s="571">
        <v>9.1999999999999993</v>
      </c>
      <c r="B75" s="679"/>
      <c r="C75" s="79" t="s">
        <v>838</v>
      </c>
      <c r="D75" s="80" t="s">
        <v>55</v>
      </c>
      <c r="E75" s="680"/>
      <c r="F75" s="681"/>
      <c r="G75" s="678"/>
    </row>
    <row r="76" spans="1:7" s="416" customFormat="1" x14ac:dyDescent="0.25">
      <c r="A76" s="571"/>
      <c r="B76" s="679"/>
      <c r="C76" s="338"/>
      <c r="D76" s="80"/>
      <c r="E76" s="680"/>
      <c r="F76" s="681"/>
      <c r="G76" s="678"/>
    </row>
    <row r="77" spans="1:7" s="416" customFormat="1" x14ac:dyDescent="0.25">
      <c r="A77" s="571">
        <v>10</v>
      </c>
      <c r="B77" s="679"/>
      <c r="C77" s="682" t="s">
        <v>642</v>
      </c>
      <c r="D77" s="644"/>
      <c r="E77" s="680"/>
      <c r="F77" s="681"/>
      <c r="G77" s="678"/>
    </row>
    <row r="78" spans="1:7" s="416" customFormat="1" x14ac:dyDescent="0.25">
      <c r="A78" s="571"/>
      <c r="B78" s="679"/>
      <c r="C78" s="682"/>
      <c r="D78" s="644"/>
      <c r="E78" s="680"/>
      <c r="F78" s="681"/>
      <c r="G78" s="678"/>
    </row>
    <row r="79" spans="1:7" s="416" customFormat="1" ht="50" x14ac:dyDescent="0.25">
      <c r="A79" s="571">
        <v>10.1</v>
      </c>
      <c r="B79" s="670" t="s">
        <v>226</v>
      </c>
      <c r="C79" s="682" t="s">
        <v>1144</v>
      </c>
      <c r="D79" s="674" t="s">
        <v>78</v>
      </c>
      <c r="E79" s="680">
        <v>1</v>
      </c>
      <c r="F79" s="681">
        <v>250000</v>
      </c>
      <c r="G79" s="678">
        <f>+F79</f>
        <v>250000</v>
      </c>
    </row>
    <row r="80" spans="1:7" s="416" customFormat="1" x14ac:dyDescent="0.25">
      <c r="A80" s="571"/>
      <c r="B80" s="670"/>
      <c r="C80" s="682"/>
      <c r="D80" s="644"/>
      <c r="E80" s="680"/>
      <c r="F80" s="681"/>
      <c r="G80" s="678"/>
    </row>
    <row r="81" spans="1:23" s="416" customFormat="1" x14ac:dyDescent="0.25">
      <c r="A81" s="571">
        <v>10.199999999999999</v>
      </c>
      <c r="B81" s="679"/>
      <c r="C81" s="79" t="s">
        <v>838</v>
      </c>
      <c r="D81" s="598" t="s">
        <v>55</v>
      </c>
      <c r="E81" s="680"/>
      <c r="F81" s="681"/>
      <c r="G81" s="678"/>
    </row>
    <row r="82" spans="1:23" s="416" customFormat="1" x14ac:dyDescent="0.25">
      <c r="A82" s="571"/>
      <c r="B82" s="76"/>
      <c r="C82" s="196"/>
      <c r="D82" s="197"/>
      <c r="E82" s="197"/>
      <c r="F82" s="798"/>
      <c r="G82" s="798"/>
    </row>
    <row r="83" spans="1:23" s="416" customFormat="1" ht="30" customHeight="1" x14ac:dyDescent="0.25">
      <c r="A83" s="571">
        <v>11</v>
      </c>
      <c r="B83" s="76"/>
      <c r="C83" s="683" t="s">
        <v>643</v>
      </c>
      <c r="D83" s="197"/>
      <c r="E83" s="197"/>
      <c r="F83" s="798"/>
      <c r="G83" s="798"/>
    </row>
    <row r="84" spans="1:23" s="416" customFormat="1" x14ac:dyDescent="0.25">
      <c r="A84" s="571"/>
      <c r="B84" s="76"/>
      <c r="C84" s="196"/>
      <c r="D84" s="197"/>
      <c r="E84" s="197"/>
      <c r="F84" s="798"/>
      <c r="G84" s="798"/>
    </row>
    <row r="85" spans="1:23" s="416" customFormat="1" x14ac:dyDescent="0.25">
      <c r="A85" s="222">
        <v>11.1</v>
      </c>
      <c r="B85" s="75"/>
      <c r="C85" s="79" t="s">
        <v>288</v>
      </c>
      <c r="D85" s="75"/>
      <c r="E85" s="75"/>
      <c r="F85" s="452"/>
      <c r="G85" s="803"/>
    </row>
    <row r="86" spans="1:23" s="416" customFormat="1" x14ac:dyDescent="0.25">
      <c r="A86" s="168"/>
      <c r="B86" s="75"/>
      <c r="C86" s="79"/>
      <c r="D86" s="75"/>
      <c r="E86" s="75"/>
      <c r="F86" s="452"/>
      <c r="G86" s="803"/>
    </row>
    <row r="87" spans="1:23" s="416" customFormat="1" ht="62.5" x14ac:dyDescent="0.25">
      <c r="A87" s="222" t="s">
        <v>651</v>
      </c>
      <c r="B87" s="670" t="s">
        <v>226</v>
      </c>
      <c r="C87" s="222" t="s">
        <v>421</v>
      </c>
      <c r="D87" s="75" t="s">
        <v>78</v>
      </c>
      <c r="E87" s="197">
        <v>1</v>
      </c>
      <c r="F87" s="452">
        <v>250000</v>
      </c>
      <c r="G87" s="802">
        <f>F87*E87</f>
        <v>250000</v>
      </c>
    </row>
    <row r="88" spans="1:23" s="416" customFormat="1" x14ac:dyDescent="0.25">
      <c r="A88" s="222"/>
      <c r="B88" s="75"/>
      <c r="C88" s="221"/>
      <c r="D88" s="450"/>
      <c r="E88" s="75"/>
      <c r="F88" s="452"/>
      <c r="G88" s="802"/>
    </row>
    <row r="89" spans="1:23" s="416" customFormat="1" x14ac:dyDescent="0.25">
      <c r="A89" s="222" t="s">
        <v>652</v>
      </c>
      <c r="B89" s="679"/>
      <c r="C89" s="79" t="s">
        <v>838</v>
      </c>
      <c r="D89" s="80" t="s">
        <v>55</v>
      </c>
      <c r="E89" s="238"/>
      <c r="F89" s="802"/>
      <c r="G89" s="802"/>
    </row>
    <row r="90" spans="1:23" s="416" customFormat="1" x14ac:dyDescent="0.25">
      <c r="A90" s="222"/>
      <c r="B90" s="75"/>
      <c r="C90" s="196"/>
      <c r="D90" s="80"/>
      <c r="E90" s="78"/>
      <c r="F90" s="452"/>
      <c r="G90" s="802"/>
    </row>
    <row r="91" spans="1:23" s="416" customFormat="1" x14ac:dyDescent="0.25">
      <c r="A91" s="222">
        <v>12</v>
      </c>
      <c r="B91" s="75"/>
      <c r="C91" s="79" t="s">
        <v>289</v>
      </c>
      <c r="D91" s="75"/>
      <c r="E91" s="75"/>
      <c r="F91" s="452"/>
      <c r="G91" s="802"/>
    </row>
    <row r="92" spans="1:23" s="416" customFormat="1" x14ac:dyDescent="0.25">
      <c r="A92" s="222"/>
      <c r="B92" s="75"/>
      <c r="C92" s="79"/>
      <c r="D92" s="75"/>
      <c r="E92" s="75"/>
      <c r="F92" s="452"/>
      <c r="G92" s="802"/>
    </row>
    <row r="93" spans="1:23" s="416" customFormat="1" ht="37.5" x14ac:dyDescent="0.25">
      <c r="A93" s="222">
        <v>12.1</v>
      </c>
      <c r="B93" s="670" t="s">
        <v>644</v>
      </c>
      <c r="C93" s="794" t="s">
        <v>645</v>
      </c>
      <c r="D93" s="674" t="s">
        <v>78</v>
      </c>
      <c r="E93" s="197">
        <v>1</v>
      </c>
      <c r="F93" s="452">
        <v>100000</v>
      </c>
      <c r="G93" s="802">
        <f>F93*E93</f>
        <v>100000</v>
      </c>
    </row>
    <row r="94" spans="1:23" s="416" customFormat="1" x14ac:dyDescent="0.25">
      <c r="A94" s="222"/>
      <c r="B94" s="75"/>
      <c r="C94" s="685"/>
      <c r="D94" s="75"/>
      <c r="E94" s="75"/>
      <c r="F94" s="452"/>
      <c r="G94" s="803"/>
    </row>
    <row r="95" spans="1:23" s="416" customFormat="1" x14ac:dyDescent="0.25">
      <c r="A95" s="222">
        <v>12.2</v>
      </c>
      <c r="B95" s="679"/>
      <c r="C95" s="79" t="s">
        <v>838</v>
      </c>
      <c r="D95" s="80" t="s">
        <v>55</v>
      </c>
      <c r="E95" s="238"/>
      <c r="F95" s="452"/>
      <c r="G95" s="803"/>
    </row>
    <row r="96" spans="1:23" s="768" customFormat="1" x14ac:dyDescent="0.25">
      <c r="A96" s="584"/>
      <c r="B96" s="543"/>
      <c r="C96" s="544"/>
      <c r="D96" s="545"/>
      <c r="E96" s="395"/>
      <c r="F96" s="813"/>
      <c r="G96" s="814"/>
      <c r="H96" s="539"/>
      <c r="I96" s="539"/>
      <c r="J96" s="539"/>
      <c r="K96" s="539"/>
      <c r="L96" s="539"/>
      <c r="M96" s="539"/>
      <c r="N96" s="539"/>
      <c r="O96" s="539"/>
      <c r="P96" s="539"/>
      <c r="Q96" s="539"/>
      <c r="R96" s="539"/>
      <c r="S96" s="539"/>
      <c r="T96" s="539"/>
      <c r="U96" s="539"/>
      <c r="V96" s="539"/>
      <c r="W96" s="539"/>
    </row>
    <row r="97" spans="1:23" s="768" customFormat="1" ht="13" x14ac:dyDescent="0.25">
      <c r="A97" s="548"/>
      <c r="B97" s="549" t="s">
        <v>388</v>
      </c>
      <c r="C97" s="550"/>
      <c r="D97" s="551"/>
      <c r="E97" s="396"/>
      <c r="F97" s="552"/>
      <c r="G97" s="553"/>
      <c r="H97" s="539"/>
      <c r="I97" s="539"/>
      <c r="J97" s="539"/>
      <c r="K97" s="539"/>
      <c r="L97" s="539"/>
      <c r="M97" s="539"/>
      <c r="N97" s="539"/>
      <c r="O97" s="539"/>
      <c r="P97" s="539"/>
      <c r="Q97" s="539"/>
      <c r="R97" s="539"/>
      <c r="S97" s="539"/>
      <c r="T97" s="539"/>
      <c r="U97" s="539"/>
      <c r="V97" s="539"/>
      <c r="W97" s="539"/>
    </row>
    <row r="98" spans="1:23" s="768" customFormat="1" ht="26" x14ac:dyDescent="0.25">
      <c r="A98" s="554"/>
      <c r="B98" s="555" t="s">
        <v>389</v>
      </c>
      <c r="C98" s="556"/>
      <c r="D98" s="557"/>
      <c r="E98" s="397"/>
      <c r="F98" s="558"/>
      <c r="G98" s="815"/>
      <c r="H98" s="539"/>
      <c r="I98" s="539"/>
      <c r="J98" s="539"/>
      <c r="K98" s="539"/>
      <c r="L98" s="539"/>
      <c r="M98" s="539"/>
      <c r="N98" s="539"/>
      <c r="O98" s="539"/>
      <c r="P98" s="539"/>
      <c r="Q98" s="539"/>
      <c r="R98" s="539"/>
      <c r="S98" s="539"/>
      <c r="T98" s="539"/>
      <c r="U98" s="539"/>
      <c r="V98" s="539"/>
      <c r="W98" s="539"/>
    </row>
    <row r="99" spans="1:23" s="416" customFormat="1" x14ac:dyDescent="0.25">
      <c r="A99" s="222"/>
      <c r="B99" s="75"/>
      <c r="C99" s="338"/>
      <c r="D99" s="80"/>
      <c r="E99" s="238"/>
      <c r="F99" s="452"/>
      <c r="G99" s="803"/>
    </row>
    <row r="100" spans="1:23" s="416" customFormat="1" x14ac:dyDescent="0.25">
      <c r="A100" s="222">
        <v>13</v>
      </c>
      <c r="B100" s="670"/>
      <c r="C100" s="682" t="s">
        <v>646</v>
      </c>
      <c r="D100" s="644"/>
      <c r="E100" s="680"/>
      <c r="F100" s="681"/>
      <c r="G100" s="678"/>
    </row>
    <row r="101" spans="1:23" s="416" customFormat="1" x14ac:dyDescent="0.25">
      <c r="A101" s="222"/>
      <c r="B101" s="670"/>
      <c r="C101" s="634"/>
      <c r="D101" s="644"/>
      <c r="E101" s="680"/>
      <c r="F101" s="681"/>
      <c r="G101" s="678"/>
    </row>
    <row r="102" spans="1:23" s="416" customFormat="1" ht="25" x14ac:dyDescent="0.25">
      <c r="A102" s="250" t="s">
        <v>653</v>
      </c>
      <c r="B102" s="670" t="s">
        <v>647</v>
      </c>
      <c r="C102" s="794" t="s">
        <v>648</v>
      </c>
      <c r="D102" s="670" t="s">
        <v>78</v>
      </c>
      <c r="E102" s="677">
        <v>1</v>
      </c>
      <c r="F102" s="681">
        <v>100000</v>
      </c>
      <c r="G102" s="678">
        <f>+F102</f>
        <v>100000</v>
      </c>
    </row>
    <row r="103" spans="1:23" s="416" customFormat="1" x14ac:dyDescent="0.25">
      <c r="A103" s="222"/>
      <c r="B103" s="670"/>
      <c r="C103" s="686"/>
      <c r="D103" s="670"/>
      <c r="E103" s="670"/>
      <c r="F103" s="681"/>
      <c r="G103" s="678"/>
    </row>
    <row r="104" spans="1:23" s="416" customFormat="1" x14ac:dyDescent="0.25">
      <c r="A104" s="250" t="s">
        <v>654</v>
      </c>
      <c r="B104" s="679"/>
      <c r="C104" s="79" t="s">
        <v>838</v>
      </c>
      <c r="D104" s="644" t="s">
        <v>55</v>
      </c>
      <c r="E104" s="680"/>
      <c r="F104" s="681"/>
      <c r="G104" s="678"/>
    </row>
    <row r="105" spans="1:23" s="416" customFormat="1" x14ac:dyDescent="0.25">
      <c r="A105" s="250"/>
      <c r="B105" s="75"/>
      <c r="C105" s="196"/>
      <c r="D105" s="80"/>
      <c r="E105" s="78"/>
      <c r="F105" s="452"/>
      <c r="G105" s="803"/>
    </row>
    <row r="106" spans="1:23" s="416" customFormat="1" ht="37.5" x14ac:dyDescent="0.25">
      <c r="A106" s="250" t="s">
        <v>655</v>
      </c>
      <c r="B106" s="670" t="s">
        <v>226</v>
      </c>
      <c r="C106" s="167" t="s">
        <v>397</v>
      </c>
      <c r="D106" s="89" t="s">
        <v>28</v>
      </c>
      <c r="E106" s="197">
        <v>1</v>
      </c>
      <c r="F106" s="816">
        <v>150000</v>
      </c>
      <c r="G106" s="817">
        <f>E106*F106</f>
        <v>150000</v>
      </c>
    </row>
    <row r="107" spans="1:23" s="416" customFormat="1" x14ac:dyDescent="0.25">
      <c r="A107" s="250"/>
      <c r="B107" s="75"/>
      <c r="C107" s="196"/>
      <c r="D107" s="197"/>
      <c r="E107" s="197"/>
      <c r="F107" s="798"/>
      <c r="G107" s="798"/>
    </row>
    <row r="108" spans="1:23" s="416" customFormat="1" x14ac:dyDescent="0.25">
      <c r="A108" s="222">
        <v>14.1</v>
      </c>
      <c r="B108" s="76"/>
      <c r="C108" s="79" t="s">
        <v>838</v>
      </c>
      <c r="D108" s="80" t="s">
        <v>55</v>
      </c>
      <c r="E108" s="197"/>
      <c r="F108" s="452"/>
      <c r="G108" s="803"/>
    </row>
    <row r="109" spans="1:23" s="416" customFormat="1" x14ac:dyDescent="0.25">
      <c r="A109" s="688"/>
      <c r="B109" s="75"/>
      <c r="C109" s="196"/>
      <c r="D109" s="197"/>
      <c r="E109" s="197"/>
      <c r="F109" s="798"/>
      <c r="G109" s="818"/>
    </row>
    <row r="110" spans="1:23" s="416" customFormat="1" ht="24.75" customHeight="1" x14ac:dyDescent="0.25">
      <c r="A110" s="573">
        <v>15</v>
      </c>
      <c r="B110" s="670" t="s">
        <v>226</v>
      </c>
      <c r="C110" s="167" t="s">
        <v>499</v>
      </c>
      <c r="D110" s="89" t="s">
        <v>28</v>
      </c>
      <c r="E110" s="197">
        <v>1</v>
      </c>
      <c r="F110" s="816">
        <v>250000</v>
      </c>
      <c r="G110" s="817">
        <f>E110*F110</f>
        <v>250000</v>
      </c>
    </row>
    <row r="111" spans="1:23" x14ac:dyDescent="0.25">
      <c r="A111" s="573"/>
      <c r="B111" s="75"/>
      <c r="C111" s="196"/>
      <c r="D111" s="197"/>
      <c r="E111" s="197"/>
      <c r="F111" s="798"/>
      <c r="G111" s="798"/>
    </row>
    <row r="112" spans="1:23" x14ac:dyDescent="0.25">
      <c r="A112" s="573">
        <v>15.1</v>
      </c>
      <c r="B112" s="76"/>
      <c r="C112" s="79" t="s">
        <v>838</v>
      </c>
      <c r="D112" s="80" t="s">
        <v>55</v>
      </c>
      <c r="E112" s="197"/>
      <c r="F112" s="452"/>
      <c r="G112" s="803"/>
    </row>
    <row r="113" spans="1:7" x14ac:dyDescent="0.25">
      <c r="A113" s="573"/>
      <c r="B113" s="76"/>
      <c r="C113" s="196"/>
      <c r="D113" s="80"/>
      <c r="E113" s="197"/>
      <c r="F113" s="452"/>
      <c r="G113" s="803"/>
    </row>
    <row r="114" spans="1:7" ht="50" x14ac:dyDescent="0.25">
      <c r="A114" s="573">
        <v>16</v>
      </c>
      <c r="B114" s="730" t="s">
        <v>226</v>
      </c>
      <c r="C114" s="794" t="s">
        <v>764</v>
      </c>
      <c r="D114" s="89" t="s">
        <v>28</v>
      </c>
      <c r="E114" s="197">
        <v>1</v>
      </c>
      <c r="F114" s="816">
        <v>75000</v>
      </c>
      <c r="G114" s="817">
        <f>E114*F114</f>
        <v>75000</v>
      </c>
    </row>
    <row r="115" spans="1:7" x14ac:dyDescent="0.25">
      <c r="A115" s="573"/>
      <c r="B115" s="76"/>
      <c r="C115" s="196"/>
      <c r="D115" s="80"/>
      <c r="E115" s="197"/>
      <c r="F115" s="452"/>
      <c r="G115" s="803"/>
    </row>
    <row r="116" spans="1:7" x14ac:dyDescent="0.25">
      <c r="A116" s="573">
        <v>16.100000000000001</v>
      </c>
      <c r="B116" s="76"/>
      <c r="C116" s="79" t="s">
        <v>838</v>
      </c>
      <c r="D116" s="80" t="s">
        <v>55</v>
      </c>
      <c r="E116" s="197"/>
      <c r="F116" s="452"/>
      <c r="G116" s="803"/>
    </row>
    <row r="117" spans="1:7" x14ac:dyDescent="0.25">
      <c r="A117" s="573"/>
      <c r="B117" s="76"/>
      <c r="C117" s="196"/>
      <c r="D117" s="80"/>
      <c r="E117" s="197"/>
      <c r="F117" s="452"/>
      <c r="G117" s="803"/>
    </row>
    <row r="118" spans="1:7" ht="50" x14ac:dyDescent="0.25">
      <c r="A118" s="573">
        <v>17</v>
      </c>
      <c r="B118" s="730" t="s">
        <v>226</v>
      </c>
      <c r="C118" s="794" t="s">
        <v>775</v>
      </c>
      <c r="D118" s="757" t="s">
        <v>28</v>
      </c>
      <c r="E118" s="197">
        <v>1</v>
      </c>
      <c r="F118" s="816">
        <v>250000</v>
      </c>
      <c r="G118" s="817">
        <f>E118*F118</f>
        <v>250000</v>
      </c>
    </row>
    <row r="119" spans="1:7" x14ac:dyDescent="0.25">
      <c r="A119" s="573"/>
      <c r="B119" s="76"/>
      <c r="C119" s="196"/>
      <c r="D119" s="80"/>
      <c r="E119" s="197"/>
      <c r="F119" s="793"/>
      <c r="G119" s="792"/>
    </row>
    <row r="120" spans="1:7" x14ac:dyDescent="0.25">
      <c r="A120" s="573">
        <v>17.100000000000001</v>
      </c>
      <c r="B120" s="76"/>
      <c r="C120" s="79" t="s">
        <v>838</v>
      </c>
      <c r="D120" s="80" t="s">
        <v>55</v>
      </c>
      <c r="E120" s="197"/>
      <c r="F120" s="793"/>
      <c r="G120" s="792"/>
    </row>
    <row r="121" spans="1:7" x14ac:dyDescent="0.25">
      <c r="A121" s="573"/>
      <c r="B121" s="76"/>
      <c r="C121" s="196"/>
      <c r="D121" s="80"/>
      <c r="E121" s="197"/>
      <c r="F121" s="793"/>
      <c r="G121" s="792"/>
    </row>
    <row r="122" spans="1:7" ht="13" x14ac:dyDescent="0.25">
      <c r="A122" s="236" t="s">
        <v>1145</v>
      </c>
      <c r="B122" s="260"/>
      <c r="C122" s="261" t="s">
        <v>842</v>
      </c>
      <c r="D122" s="80"/>
      <c r="E122" s="78"/>
      <c r="F122" s="453"/>
      <c r="G122" s="212"/>
    </row>
    <row r="123" spans="1:7" x14ac:dyDescent="0.25">
      <c r="A123" s="236"/>
      <c r="B123" s="1048"/>
      <c r="C123" s="172"/>
      <c r="D123" s="1048"/>
      <c r="E123" s="1048"/>
      <c r="F123" s="170"/>
      <c r="G123" s="208"/>
    </row>
    <row r="124" spans="1:7" ht="25" x14ac:dyDescent="0.25">
      <c r="A124" s="236" t="s">
        <v>1146</v>
      </c>
      <c r="B124" s="1048" t="s">
        <v>226</v>
      </c>
      <c r="C124" s="172" t="s">
        <v>843</v>
      </c>
      <c r="D124" s="1048" t="s">
        <v>28</v>
      </c>
      <c r="E124" s="197">
        <v>1</v>
      </c>
      <c r="F124" s="212">
        <v>100000</v>
      </c>
      <c r="G124" s="212">
        <f>E124*F124</f>
        <v>100000</v>
      </c>
    </row>
    <row r="125" spans="1:7" x14ac:dyDescent="0.25">
      <c r="A125" s="236"/>
      <c r="B125" s="1048"/>
      <c r="C125" s="172"/>
      <c r="D125" s="1048"/>
      <c r="E125" s="197"/>
      <c r="F125" s="453"/>
      <c r="G125" s="212"/>
    </row>
    <row r="126" spans="1:7" x14ac:dyDescent="0.25">
      <c r="A126" s="236" t="s">
        <v>1147</v>
      </c>
      <c r="B126" s="1048" t="s">
        <v>226</v>
      </c>
      <c r="C126" s="196" t="s">
        <v>357</v>
      </c>
      <c r="D126" s="80" t="s">
        <v>55</v>
      </c>
      <c r="E126" s="238"/>
      <c r="F126" s="1050"/>
      <c r="G126" s="212"/>
    </row>
    <row r="127" spans="1:7" x14ac:dyDescent="0.25">
      <c r="A127" s="1077"/>
      <c r="B127" s="179"/>
      <c r="C127" s="196"/>
      <c r="D127" s="80"/>
      <c r="E127" s="238"/>
      <c r="F127" s="1050"/>
      <c r="G127" s="212"/>
    </row>
    <row r="128" spans="1:7" x14ac:dyDescent="0.25">
      <c r="A128" s="1077"/>
      <c r="B128" s="179"/>
      <c r="C128" s="196"/>
      <c r="D128" s="80"/>
      <c r="E128" s="238"/>
      <c r="F128" s="1050"/>
      <c r="G128" s="212"/>
    </row>
    <row r="129" spans="1:7" x14ac:dyDescent="0.25">
      <c r="A129" s="1077"/>
      <c r="B129" s="179"/>
      <c r="C129" s="196"/>
      <c r="D129" s="80"/>
      <c r="E129" s="238"/>
      <c r="F129" s="1050"/>
      <c r="G129" s="212"/>
    </row>
    <row r="130" spans="1:7" x14ac:dyDescent="0.25">
      <c r="A130" s="1077"/>
      <c r="B130" s="179"/>
      <c r="C130" s="196"/>
      <c r="D130" s="80"/>
      <c r="E130" s="238"/>
      <c r="F130" s="1050"/>
      <c r="G130" s="212"/>
    </row>
    <row r="131" spans="1:7" x14ac:dyDescent="0.25">
      <c r="A131" s="1077"/>
      <c r="B131" s="179"/>
      <c r="C131" s="196"/>
      <c r="D131" s="80"/>
      <c r="E131" s="238"/>
      <c r="F131" s="1050"/>
      <c r="G131" s="212"/>
    </row>
    <row r="132" spans="1:7" x14ac:dyDescent="0.25">
      <c r="A132" s="1077"/>
      <c r="B132" s="179"/>
      <c r="C132" s="196"/>
      <c r="D132" s="80"/>
      <c r="E132" s="238"/>
      <c r="F132" s="1050"/>
      <c r="G132" s="212"/>
    </row>
    <row r="133" spans="1:7" x14ac:dyDescent="0.25">
      <c r="A133" s="1077"/>
      <c r="B133" s="179"/>
      <c r="C133" s="196"/>
      <c r="D133" s="80"/>
      <c r="E133" s="238"/>
      <c r="F133" s="1050"/>
      <c r="G133" s="212"/>
    </row>
    <row r="134" spans="1:7" x14ac:dyDescent="0.25">
      <c r="A134" s="1077"/>
      <c r="B134" s="179"/>
      <c r="C134" s="196"/>
      <c r="D134" s="80"/>
      <c r="E134" s="238"/>
      <c r="F134" s="1050"/>
      <c r="G134" s="212"/>
    </row>
    <row r="135" spans="1:7" x14ac:dyDescent="0.25">
      <c r="A135" s="1077"/>
      <c r="B135" s="179"/>
      <c r="C135" s="196"/>
      <c r="D135" s="80"/>
      <c r="E135" s="238"/>
      <c r="F135" s="1050"/>
      <c r="G135" s="212"/>
    </row>
    <row r="136" spans="1:7" x14ac:dyDescent="0.25">
      <c r="A136" s="1077"/>
      <c r="B136" s="179"/>
      <c r="C136" s="196"/>
      <c r="D136" s="80"/>
      <c r="E136" s="238"/>
      <c r="F136" s="1050"/>
      <c r="G136" s="212"/>
    </row>
    <row r="137" spans="1:7" x14ac:dyDescent="0.25">
      <c r="A137" s="1077"/>
      <c r="B137" s="179"/>
      <c r="C137" s="196"/>
      <c r="D137" s="80"/>
      <c r="E137" s="238"/>
      <c r="F137" s="1050"/>
      <c r="G137" s="212"/>
    </row>
    <row r="138" spans="1:7" x14ac:dyDescent="0.25">
      <c r="A138" s="1077"/>
      <c r="B138" s="179"/>
      <c r="C138" s="196"/>
      <c r="D138" s="80"/>
      <c r="E138" s="238"/>
      <c r="F138" s="1050"/>
      <c r="G138" s="212"/>
    </row>
    <row r="139" spans="1:7" x14ac:dyDescent="0.25">
      <c r="A139" s="1077"/>
      <c r="B139" s="179"/>
      <c r="C139" s="196"/>
      <c r="D139" s="80"/>
      <c r="E139" s="238"/>
      <c r="F139" s="1050"/>
      <c r="G139" s="212"/>
    </row>
    <row r="140" spans="1:7" x14ac:dyDescent="0.25">
      <c r="A140" s="1077"/>
      <c r="B140" s="179"/>
      <c r="C140" s="196"/>
      <c r="D140" s="80"/>
      <c r="E140" s="238"/>
      <c r="F140" s="1050"/>
      <c r="G140" s="212"/>
    </row>
    <row r="141" spans="1:7" x14ac:dyDescent="0.25">
      <c r="A141" s="1077"/>
      <c r="B141" s="179"/>
      <c r="C141" s="196"/>
      <c r="D141" s="80"/>
      <c r="E141" s="238"/>
      <c r="F141" s="1050"/>
      <c r="G141" s="212"/>
    </row>
    <row r="142" spans="1:7" ht="13.9" customHeight="1" x14ac:dyDescent="0.25">
      <c r="A142" s="542"/>
      <c r="B142" s="543"/>
      <c r="C142" s="544"/>
      <c r="D142" s="545"/>
      <c r="E142" s="395"/>
      <c r="F142" s="546"/>
      <c r="G142" s="547"/>
    </row>
    <row r="143" spans="1:7" ht="13.9" customHeight="1" x14ac:dyDescent="0.25">
      <c r="A143" s="548"/>
      <c r="B143" s="549" t="s">
        <v>388</v>
      </c>
      <c r="C143" s="550"/>
      <c r="D143" s="551"/>
      <c r="E143" s="396"/>
      <c r="F143" s="552"/>
      <c r="G143" s="553"/>
    </row>
    <row r="144" spans="1:7" ht="25" customHeight="1" x14ac:dyDescent="0.25">
      <c r="A144" s="554"/>
      <c r="B144" s="555" t="s">
        <v>389</v>
      </c>
      <c r="C144" s="556"/>
      <c r="D144" s="557"/>
      <c r="E144" s="397"/>
      <c r="F144" s="558"/>
      <c r="G144" s="559"/>
    </row>
    <row r="145" spans="1:7" x14ac:dyDescent="0.25">
      <c r="A145" s="1077"/>
      <c r="B145" s="179"/>
      <c r="C145" s="196"/>
      <c r="D145" s="80"/>
      <c r="E145" s="238"/>
      <c r="F145" s="1050"/>
      <c r="G145" s="212"/>
    </row>
    <row r="146" spans="1:7" ht="13" x14ac:dyDescent="0.25">
      <c r="A146" s="1136"/>
      <c r="B146" s="1090" t="s">
        <v>235</v>
      </c>
      <c r="C146" s="1092" t="s">
        <v>1569</v>
      </c>
      <c r="D146" s="1093"/>
      <c r="E146" s="1093"/>
      <c r="F146" s="1093"/>
      <c r="G146" s="1107"/>
    </row>
    <row r="147" spans="1:7" ht="13.9" customHeight="1" x14ac:dyDescent="0.25">
      <c r="A147" s="1136"/>
      <c r="B147" s="1090" t="s">
        <v>236</v>
      </c>
      <c r="C147" s="1137"/>
      <c r="D147" s="1093"/>
      <c r="E147" s="1093"/>
      <c r="F147" s="1093"/>
      <c r="G147" s="1107"/>
    </row>
    <row r="148" spans="1:7" ht="16.5" customHeight="1" x14ac:dyDescent="0.25">
      <c r="A148" s="236">
        <v>1</v>
      </c>
      <c r="B148" s="154">
        <v>8.6999999999999993</v>
      </c>
      <c r="C148" s="90" t="s">
        <v>239</v>
      </c>
      <c r="D148" s="153"/>
      <c r="E148" s="189"/>
      <c r="F148" s="170"/>
      <c r="G148" s="208"/>
    </row>
    <row r="149" spans="1:7" x14ac:dyDescent="0.25">
      <c r="A149" s="247"/>
      <c r="B149" s="154"/>
      <c r="C149" s="174"/>
      <c r="D149" s="153"/>
      <c r="E149" s="189"/>
      <c r="F149" s="178"/>
      <c r="G149" s="208"/>
    </row>
    <row r="150" spans="1:7" x14ac:dyDescent="0.25">
      <c r="A150" s="236">
        <v>1.1000000000000001</v>
      </c>
      <c r="B150" s="154"/>
      <c r="C150" s="174" t="s">
        <v>115</v>
      </c>
      <c r="D150" s="153" t="s">
        <v>116</v>
      </c>
      <c r="E150" s="178">
        <v>250</v>
      </c>
      <c r="F150" s="178"/>
      <c r="G150" s="208"/>
    </row>
    <row r="151" spans="1:7" x14ac:dyDescent="0.25">
      <c r="A151" s="236"/>
      <c r="B151" s="154"/>
      <c r="C151" s="157"/>
      <c r="D151" s="153"/>
      <c r="E151" s="178"/>
      <c r="F151" s="178"/>
      <c r="G151" s="208"/>
    </row>
    <row r="152" spans="1:7" x14ac:dyDescent="0.25">
      <c r="A152" s="236">
        <v>1.2</v>
      </c>
      <c r="B152" s="154"/>
      <c r="C152" s="157" t="s">
        <v>117</v>
      </c>
      <c r="D152" s="153" t="s">
        <v>116</v>
      </c>
      <c r="E152" s="178">
        <v>100</v>
      </c>
      <c r="F152" s="178"/>
      <c r="G152" s="208"/>
    </row>
    <row r="153" spans="1:7" x14ac:dyDescent="0.25">
      <c r="A153" s="236"/>
      <c r="B153" s="154"/>
      <c r="C153" s="157"/>
      <c r="D153" s="153"/>
      <c r="E153" s="178"/>
      <c r="F153" s="178"/>
      <c r="G153" s="208"/>
    </row>
    <row r="154" spans="1:7" x14ac:dyDescent="0.25">
      <c r="A154" s="236" t="s">
        <v>238</v>
      </c>
      <c r="B154" s="154"/>
      <c r="C154" s="157" t="s">
        <v>237</v>
      </c>
      <c r="D154" s="153" t="s">
        <v>116</v>
      </c>
      <c r="E154" s="178">
        <v>40</v>
      </c>
      <c r="F154" s="178"/>
      <c r="G154" s="208"/>
    </row>
    <row r="155" spans="1:7" x14ac:dyDescent="0.25">
      <c r="A155" s="236"/>
      <c r="B155" s="154"/>
      <c r="C155" s="157"/>
      <c r="D155" s="153"/>
      <c r="E155" s="178"/>
      <c r="F155" s="178"/>
      <c r="G155" s="208"/>
    </row>
    <row r="156" spans="1:7" ht="13" x14ac:dyDescent="0.25">
      <c r="A156" s="236" t="s">
        <v>200</v>
      </c>
      <c r="B156" s="154">
        <v>8.6999999999999993</v>
      </c>
      <c r="C156" s="188" t="s">
        <v>240</v>
      </c>
      <c r="D156" s="153"/>
      <c r="E156" s="178"/>
      <c r="F156" s="178"/>
      <c r="G156" s="208"/>
    </row>
    <row r="157" spans="1:7" x14ac:dyDescent="0.25">
      <c r="A157" s="236"/>
      <c r="B157" s="154"/>
      <c r="C157" s="157"/>
      <c r="D157" s="153"/>
      <c r="E157" s="178"/>
      <c r="F157" s="178"/>
      <c r="G157" s="208"/>
    </row>
    <row r="158" spans="1:7" x14ac:dyDescent="0.25">
      <c r="A158" s="236" t="s">
        <v>201</v>
      </c>
      <c r="B158" s="154"/>
      <c r="C158" s="157" t="s">
        <v>118</v>
      </c>
      <c r="D158" s="153" t="s">
        <v>116</v>
      </c>
      <c r="E158" s="178">
        <v>100</v>
      </c>
      <c r="F158" s="178"/>
      <c r="G158" s="208"/>
    </row>
    <row r="159" spans="1:7" x14ac:dyDescent="0.25">
      <c r="A159" s="236"/>
      <c r="B159" s="154"/>
      <c r="C159" s="157"/>
      <c r="D159" s="153"/>
      <c r="E159" s="178"/>
      <c r="F159" s="178"/>
      <c r="G159" s="208"/>
    </row>
    <row r="160" spans="1:7" x14ac:dyDescent="0.25">
      <c r="A160" s="236" t="s">
        <v>202</v>
      </c>
      <c r="B160" s="154"/>
      <c r="C160" s="157" t="s">
        <v>119</v>
      </c>
      <c r="D160" s="153" t="s">
        <v>116</v>
      </c>
      <c r="E160" s="178">
        <v>25</v>
      </c>
      <c r="F160" s="178"/>
      <c r="G160" s="208"/>
    </row>
    <row r="161" spans="1:7" x14ac:dyDescent="0.25">
      <c r="A161" s="236"/>
      <c r="B161" s="154"/>
      <c r="C161" s="157"/>
      <c r="D161" s="153"/>
      <c r="E161" s="178"/>
      <c r="F161" s="178"/>
      <c r="G161" s="208"/>
    </row>
    <row r="162" spans="1:7" x14ac:dyDescent="0.25">
      <c r="A162" s="236" t="s">
        <v>203</v>
      </c>
      <c r="B162" s="154"/>
      <c r="C162" s="157" t="s">
        <v>120</v>
      </c>
      <c r="D162" s="153" t="s">
        <v>116</v>
      </c>
      <c r="E162" s="178">
        <v>25</v>
      </c>
      <c r="F162" s="178"/>
      <c r="G162" s="208"/>
    </row>
    <row r="163" spans="1:7" x14ac:dyDescent="0.25">
      <c r="A163" s="236"/>
      <c r="B163" s="154"/>
      <c r="C163" s="157"/>
      <c r="D163" s="153"/>
      <c r="E163" s="178"/>
      <c r="F163" s="178"/>
      <c r="G163" s="208"/>
    </row>
    <row r="164" spans="1:7" x14ac:dyDescent="0.25">
      <c r="A164" s="236" t="s">
        <v>204</v>
      </c>
      <c r="B164" s="154"/>
      <c r="C164" s="157" t="s">
        <v>121</v>
      </c>
      <c r="D164" s="153" t="s">
        <v>116</v>
      </c>
      <c r="E164" s="178">
        <v>50</v>
      </c>
      <c r="F164" s="178"/>
      <c r="G164" s="208"/>
    </row>
    <row r="165" spans="1:7" x14ac:dyDescent="0.25">
      <c r="A165" s="236"/>
      <c r="B165" s="154"/>
      <c r="C165" s="157"/>
      <c r="D165" s="153"/>
      <c r="E165" s="178"/>
      <c r="F165" s="178"/>
      <c r="G165" s="208"/>
    </row>
    <row r="166" spans="1:7" x14ac:dyDescent="0.25">
      <c r="A166" s="236" t="s">
        <v>205</v>
      </c>
      <c r="B166" s="154"/>
      <c r="C166" s="174" t="s">
        <v>122</v>
      </c>
      <c r="D166" s="153" t="s">
        <v>116</v>
      </c>
      <c r="E166" s="178">
        <v>50</v>
      </c>
      <c r="F166" s="178"/>
      <c r="G166" s="208"/>
    </row>
    <row r="167" spans="1:7" x14ac:dyDescent="0.25">
      <c r="A167" s="236"/>
      <c r="B167" s="154"/>
      <c r="C167" s="174"/>
      <c r="D167" s="153"/>
      <c r="E167" s="178"/>
      <c r="F167" s="178"/>
      <c r="G167" s="208"/>
    </row>
    <row r="168" spans="1:7" x14ac:dyDescent="0.25">
      <c r="A168" s="236" t="s">
        <v>206</v>
      </c>
      <c r="B168" s="154"/>
      <c r="C168" s="157" t="s">
        <v>123</v>
      </c>
      <c r="D168" s="153" t="s">
        <v>116</v>
      </c>
      <c r="E168" s="178">
        <v>50</v>
      </c>
      <c r="F168" s="178"/>
      <c r="G168" s="208"/>
    </row>
    <row r="169" spans="1:7" x14ac:dyDescent="0.25">
      <c r="A169" s="236"/>
      <c r="B169" s="154"/>
      <c r="C169" s="157"/>
      <c r="D169" s="153"/>
      <c r="E169" s="178"/>
      <c r="F169" s="178"/>
      <c r="G169" s="208"/>
    </row>
    <row r="170" spans="1:7" x14ac:dyDescent="0.25">
      <c r="A170" s="236" t="s">
        <v>241</v>
      </c>
      <c r="B170" s="154"/>
      <c r="C170" s="157" t="s">
        <v>124</v>
      </c>
      <c r="D170" s="153" t="s">
        <v>116</v>
      </c>
      <c r="E170" s="178">
        <v>25</v>
      </c>
      <c r="F170" s="178"/>
      <c r="G170" s="208"/>
    </row>
    <row r="171" spans="1:7" x14ac:dyDescent="0.25">
      <c r="A171" s="236"/>
      <c r="B171" s="154"/>
      <c r="C171" s="157"/>
      <c r="D171" s="153"/>
      <c r="E171" s="178"/>
      <c r="F171" s="178"/>
      <c r="G171" s="208"/>
    </row>
    <row r="172" spans="1:7" x14ac:dyDescent="0.25">
      <c r="A172" s="236" t="s">
        <v>242</v>
      </c>
      <c r="B172" s="154"/>
      <c r="C172" s="157" t="s">
        <v>125</v>
      </c>
      <c r="D172" s="153" t="s">
        <v>116</v>
      </c>
      <c r="E172" s="178">
        <v>25</v>
      </c>
      <c r="F172" s="178"/>
      <c r="G172" s="208"/>
    </row>
    <row r="173" spans="1:7" x14ac:dyDescent="0.25">
      <c r="A173" s="236"/>
      <c r="B173" s="154"/>
      <c r="C173" s="157"/>
      <c r="D173" s="153"/>
      <c r="E173" s="178"/>
      <c r="F173" s="178"/>
      <c r="G173" s="208"/>
    </row>
    <row r="174" spans="1:7" x14ac:dyDescent="0.25">
      <c r="A174" s="236" t="s">
        <v>243</v>
      </c>
      <c r="B174" s="154"/>
      <c r="C174" s="174" t="s">
        <v>126</v>
      </c>
      <c r="D174" s="153" t="s">
        <v>116</v>
      </c>
      <c r="E174" s="178">
        <v>25</v>
      </c>
      <c r="F174" s="170"/>
      <c r="G174" s="208"/>
    </row>
    <row r="175" spans="1:7" x14ac:dyDescent="0.25">
      <c r="A175" s="236"/>
      <c r="B175" s="154"/>
      <c r="C175" s="157"/>
      <c r="D175" s="153"/>
      <c r="E175" s="178"/>
      <c r="F175" s="170"/>
      <c r="G175" s="208"/>
    </row>
    <row r="176" spans="1:7" ht="13.9" customHeight="1" x14ac:dyDescent="0.25">
      <c r="A176" s="236" t="s">
        <v>207</v>
      </c>
      <c r="B176" s="1074">
        <v>8.6999999999999993</v>
      </c>
      <c r="C176" s="188" t="s">
        <v>233</v>
      </c>
      <c r="D176" s="153"/>
      <c r="E176" s="178"/>
      <c r="F176" s="170"/>
      <c r="G176" s="208"/>
    </row>
    <row r="177" spans="1:7" ht="13.9" customHeight="1" x14ac:dyDescent="0.25">
      <c r="A177" s="236"/>
      <c r="B177" s="154"/>
      <c r="C177" s="188"/>
      <c r="D177" s="153"/>
      <c r="E177" s="178"/>
      <c r="F177" s="170"/>
      <c r="G177" s="208"/>
    </row>
    <row r="178" spans="1:7" ht="13.9" customHeight="1" x14ac:dyDescent="0.25">
      <c r="A178" s="236" t="s">
        <v>208</v>
      </c>
      <c r="B178" s="154"/>
      <c r="C178" s="157" t="s">
        <v>127</v>
      </c>
      <c r="D178" s="153" t="s">
        <v>54</v>
      </c>
      <c r="E178" s="197">
        <v>1</v>
      </c>
      <c r="F178" s="208">
        <v>150000</v>
      </c>
      <c r="G178" s="208">
        <v>150000</v>
      </c>
    </row>
    <row r="179" spans="1:7" ht="13.9" customHeight="1" x14ac:dyDescent="0.25">
      <c r="A179" s="236"/>
      <c r="B179" s="154"/>
      <c r="C179" s="157"/>
      <c r="D179" s="153"/>
      <c r="E179" s="178"/>
      <c r="F179" s="176"/>
      <c r="G179" s="208"/>
    </row>
    <row r="180" spans="1:7" ht="13.9" customHeight="1" x14ac:dyDescent="0.25">
      <c r="A180" s="236" t="s">
        <v>209</v>
      </c>
      <c r="B180" s="1074"/>
      <c r="C180" s="174" t="s">
        <v>128</v>
      </c>
      <c r="D180" s="153" t="s">
        <v>55</v>
      </c>
      <c r="E180" s="238"/>
      <c r="F180" s="176"/>
      <c r="G180" s="208"/>
    </row>
    <row r="181" spans="1:7" ht="13.9" customHeight="1" x14ac:dyDescent="0.25">
      <c r="A181" s="236"/>
      <c r="B181" s="154"/>
      <c r="C181" s="157"/>
      <c r="D181" s="153"/>
      <c r="E181" s="178"/>
      <c r="F181" s="176"/>
      <c r="G181" s="208"/>
    </row>
    <row r="182" spans="1:7" ht="13.9" customHeight="1" x14ac:dyDescent="0.25">
      <c r="A182" s="236" t="s">
        <v>210</v>
      </c>
      <c r="B182" s="154">
        <v>8.6999999999999993</v>
      </c>
      <c r="C182" s="188" t="s">
        <v>234</v>
      </c>
      <c r="D182" s="153"/>
      <c r="E182" s="178"/>
      <c r="F182" s="176"/>
      <c r="G182" s="208"/>
    </row>
    <row r="183" spans="1:7" ht="13.9" customHeight="1" x14ac:dyDescent="0.25">
      <c r="A183" s="236"/>
      <c r="B183" s="154"/>
      <c r="C183" s="157"/>
      <c r="D183" s="153"/>
      <c r="E183" s="178"/>
      <c r="F183" s="170"/>
      <c r="G183" s="208"/>
    </row>
    <row r="184" spans="1:7" ht="40.15" customHeight="1" x14ac:dyDescent="0.25">
      <c r="A184" s="236"/>
      <c r="B184" s="154"/>
      <c r="C184" s="174" t="s">
        <v>129</v>
      </c>
      <c r="D184" s="153"/>
      <c r="E184" s="178"/>
      <c r="F184" s="170"/>
      <c r="G184" s="208"/>
    </row>
    <row r="185" spans="1:7" ht="13.9" customHeight="1" x14ac:dyDescent="0.25">
      <c r="A185" s="236"/>
      <c r="B185" s="154"/>
      <c r="C185" s="157"/>
      <c r="D185" s="153"/>
      <c r="E185" s="178"/>
      <c r="F185" s="170"/>
      <c r="G185" s="208"/>
    </row>
    <row r="186" spans="1:7" x14ac:dyDescent="0.25">
      <c r="A186" s="236">
        <v>4.0999999999999996</v>
      </c>
      <c r="B186" s="154"/>
      <c r="C186" s="157" t="s">
        <v>130</v>
      </c>
      <c r="D186" s="153" t="s">
        <v>131</v>
      </c>
      <c r="E186" s="176">
        <v>1000</v>
      </c>
      <c r="F186" s="176"/>
      <c r="G186" s="208"/>
    </row>
    <row r="187" spans="1:7" x14ac:dyDescent="0.25">
      <c r="A187" s="236"/>
      <c r="B187" s="154"/>
      <c r="C187" s="157"/>
      <c r="D187" s="153"/>
      <c r="E187" s="178"/>
      <c r="F187" s="176"/>
      <c r="G187" s="208"/>
    </row>
    <row r="188" spans="1:7" ht="13.9" customHeight="1" x14ac:dyDescent="0.25">
      <c r="A188" s="236">
        <v>4.2</v>
      </c>
      <c r="B188" s="174"/>
      <c r="C188" s="174" t="s">
        <v>132</v>
      </c>
      <c r="D188" s="153" t="s">
        <v>116</v>
      </c>
      <c r="E188" s="178">
        <v>20</v>
      </c>
      <c r="F188" s="176"/>
      <c r="G188" s="208"/>
    </row>
    <row r="189" spans="1:7" ht="13.9" customHeight="1" x14ac:dyDescent="0.25">
      <c r="A189" s="236"/>
      <c r="B189" s="174"/>
      <c r="C189" s="174"/>
      <c r="D189" s="153"/>
      <c r="E189" s="178"/>
      <c r="F189" s="176"/>
      <c r="G189" s="208"/>
    </row>
    <row r="190" spans="1:7" ht="13.9" customHeight="1" x14ac:dyDescent="0.25">
      <c r="A190" s="247" t="s">
        <v>244</v>
      </c>
      <c r="B190" s="157"/>
      <c r="C190" s="157" t="s">
        <v>133</v>
      </c>
      <c r="D190" s="153" t="s">
        <v>116</v>
      </c>
      <c r="E190" s="178">
        <v>20</v>
      </c>
      <c r="F190" s="176"/>
      <c r="G190" s="208"/>
    </row>
    <row r="191" spans="1:7" ht="13.9" customHeight="1" x14ac:dyDescent="0.25">
      <c r="A191" s="247"/>
      <c r="B191" s="157"/>
      <c r="C191" s="157"/>
      <c r="D191" s="157"/>
      <c r="E191" s="454"/>
      <c r="F191" s="176"/>
      <c r="G191" s="208"/>
    </row>
    <row r="192" spans="1:7" ht="13.9" customHeight="1" x14ac:dyDescent="0.25">
      <c r="A192" s="247">
        <v>4.4000000000000004</v>
      </c>
      <c r="B192" s="157"/>
      <c r="C192" s="157" t="s">
        <v>134</v>
      </c>
      <c r="D192" s="153" t="s">
        <v>116</v>
      </c>
      <c r="E192" s="153">
        <v>20</v>
      </c>
      <c r="F192" s="176"/>
      <c r="G192" s="208"/>
    </row>
    <row r="193" spans="1:7" ht="13.9" customHeight="1" x14ac:dyDescent="0.25">
      <c r="A193" s="247"/>
      <c r="B193" s="157"/>
      <c r="C193" s="157"/>
      <c r="D193" s="153"/>
      <c r="E193" s="153"/>
      <c r="F193" s="176"/>
      <c r="G193" s="208"/>
    </row>
    <row r="194" spans="1:7" ht="13.9" customHeight="1" x14ac:dyDescent="0.25">
      <c r="A194" s="247"/>
      <c r="B194" s="157"/>
      <c r="C194" s="157"/>
      <c r="D194" s="153"/>
      <c r="E194" s="153"/>
      <c r="F194" s="176"/>
      <c r="G194" s="208"/>
    </row>
    <row r="195" spans="1:7" ht="13.9" customHeight="1" x14ac:dyDescent="0.25">
      <c r="A195" s="247"/>
      <c r="B195" s="157"/>
      <c r="C195" s="157"/>
      <c r="D195" s="153"/>
      <c r="E195" s="153"/>
      <c r="F195" s="176"/>
      <c r="G195" s="208"/>
    </row>
    <row r="196" spans="1:7" ht="13.9" customHeight="1" x14ac:dyDescent="0.25">
      <c r="A196" s="542"/>
      <c r="B196" s="543"/>
      <c r="C196" s="544"/>
      <c r="D196" s="545"/>
      <c r="E196" s="395"/>
      <c r="F196" s="546"/>
      <c r="G196" s="547"/>
    </row>
    <row r="197" spans="1:7" ht="13.9" customHeight="1" x14ac:dyDescent="0.25">
      <c r="A197" s="548"/>
      <c r="B197" s="549" t="s">
        <v>388</v>
      </c>
      <c r="C197" s="550"/>
      <c r="D197" s="551"/>
      <c r="E197" s="396"/>
      <c r="F197" s="552"/>
      <c r="G197" s="553"/>
    </row>
    <row r="198" spans="1:7" ht="25" customHeight="1" x14ac:dyDescent="0.25">
      <c r="A198" s="554"/>
      <c r="B198" s="555" t="s">
        <v>389</v>
      </c>
      <c r="C198" s="556"/>
      <c r="D198" s="557"/>
      <c r="E198" s="397"/>
      <c r="F198" s="558"/>
      <c r="G198" s="559"/>
    </row>
    <row r="199" spans="1:7" ht="13.9" customHeight="1" x14ac:dyDescent="0.25">
      <c r="A199" s="247"/>
      <c r="B199" s="157"/>
      <c r="C199" s="157"/>
      <c r="D199" s="153"/>
      <c r="E199" s="153"/>
      <c r="F199" s="176"/>
      <c r="G199" s="208"/>
    </row>
    <row r="200" spans="1:7" ht="13.9" customHeight="1" x14ac:dyDescent="0.25">
      <c r="A200" s="247"/>
      <c r="B200" s="157"/>
      <c r="C200" s="157"/>
      <c r="D200" s="153"/>
      <c r="E200" s="153"/>
      <c r="F200" s="176"/>
      <c r="G200" s="208"/>
    </row>
    <row r="201" spans="1:7" ht="13.9" customHeight="1" x14ac:dyDescent="0.25">
      <c r="A201" s="247">
        <v>4.5</v>
      </c>
      <c r="B201" s="157"/>
      <c r="C201" s="157" t="s">
        <v>135</v>
      </c>
      <c r="D201" s="153" t="s">
        <v>116</v>
      </c>
      <c r="E201" s="153">
        <v>20</v>
      </c>
      <c r="F201" s="176"/>
      <c r="G201" s="208"/>
    </row>
    <row r="202" spans="1:7" ht="13.9" customHeight="1" x14ac:dyDescent="0.25">
      <c r="A202" s="236"/>
      <c r="B202" s="174"/>
      <c r="C202" s="190"/>
      <c r="D202" s="153"/>
      <c r="E202" s="178"/>
      <c r="F202" s="176"/>
      <c r="G202" s="208"/>
    </row>
    <row r="203" spans="1:7" x14ac:dyDescent="0.25">
      <c r="A203" s="247">
        <v>4.5999999999999996</v>
      </c>
      <c r="B203" s="157"/>
      <c r="C203" s="157" t="s">
        <v>136</v>
      </c>
      <c r="D203" s="153" t="s">
        <v>116</v>
      </c>
      <c r="E203" s="153">
        <v>20</v>
      </c>
      <c r="F203" s="153"/>
      <c r="G203" s="208"/>
    </row>
    <row r="204" spans="1:7" x14ac:dyDescent="0.25">
      <c r="A204" s="236"/>
      <c r="B204" s="174"/>
      <c r="C204" s="174"/>
      <c r="D204" s="153"/>
      <c r="E204" s="178"/>
      <c r="F204" s="153"/>
      <c r="G204" s="208"/>
    </row>
    <row r="205" spans="1:7" x14ac:dyDescent="0.25">
      <c r="A205" s="247">
        <v>4.7</v>
      </c>
      <c r="B205" s="157"/>
      <c r="C205" s="157" t="s">
        <v>137</v>
      </c>
      <c r="D205" s="153" t="s">
        <v>116</v>
      </c>
      <c r="E205" s="153">
        <v>20</v>
      </c>
      <c r="F205" s="153"/>
      <c r="G205" s="208"/>
    </row>
    <row r="206" spans="1:7" x14ac:dyDescent="0.25">
      <c r="A206" s="247"/>
      <c r="B206" s="157"/>
      <c r="C206" s="157"/>
      <c r="D206" s="157"/>
      <c r="E206" s="153"/>
      <c r="F206" s="153"/>
      <c r="G206" s="208"/>
    </row>
    <row r="207" spans="1:7" x14ac:dyDescent="0.25">
      <c r="A207" s="247">
        <v>4.8</v>
      </c>
      <c r="B207" s="157"/>
      <c r="C207" s="157" t="s">
        <v>138</v>
      </c>
      <c r="D207" s="153" t="s">
        <v>116</v>
      </c>
      <c r="E207" s="153">
        <v>20</v>
      </c>
      <c r="F207" s="153"/>
      <c r="G207" s="208"/>
    </row>
    <row r="208" spans="1:7" x14ac:dyDescent="0.25">
      <c r="A208" s="247"/>
      <c r="B208" s="157"/>
      <c r="C208" s="157"/>
      <c r="D208" s="157"/>
      <c r="E208" s="153"/>
      <c r="F208" s="153"/>
      <c r="G208" s="208"/>
    </row>
    <row r="209" spans="1:7" x14ac:dyDescent="0.25">
      <c r="A209" s="247">
        <v>4.9000000000000004</v>
      </c>
      <c r="B209" s="157"/>
      <c r="C209" s="157" t="s">
        <v>139</v>
      </c>
      <c r="D209" s="153" t="s">
        <v>116</v>
      </c>
      <c r="E209" s="153">
        <v>40</v>
      </c>
      <c r="F209" s="153"/>
      <c r="G209" s="208"/>
    </row>
    <row r="210" spans="1:7" x14ac:dyDescent="0.25">
      <c r="A210" s="247"/>
      <c r="B210" s="157"/>
      <c r="C210" s="157"/>
      <c r="D210" s="157"/>
      <c r="E210" s="153"/>
      <c r="F210" s="153"/>
      <c r="G210" s="208"/>
    </row>
    <row r="211" spans="1:7" x14ac:dyDescent="0.25">
      <c r="A211" s="247" t="s">
        <v>245</v>
      </c>
      <c r="B211" s="157"/>
      <c r="C211" s="157" t="s">
        <v>140</v>
      </c>
      <c r="D211" s="153" t="s">
        <v>116</v>
      </c>
      <c r="E211" s="153">
        <v>40</v>
      </c>
      <c r="F211" s="153"/>
      <c r="G211" s="208"/>
    </row>
    <row r="212" spans="1:7" x14ac:dyDescent="0.25">
      <c r="A212" s="247"/>
      <c r="B212" s="157"/>
      <c r="C212" s="157"/>
      <c r="D212" s="157"/>
      <c r="E212" s="153"/>
      <c r="F212" s="153"/>
      <c r="G212" s="208"/>
    </row>
    <row r="213" spans="1:7" x14ac:dyDescent="0.25">
      <c r="A213" s="247">
        <v>4.1100000000000003</v>
      </c>
      <c r="B213" s="157"/>
      <c r="C213" s="157" t="s">
        <v>141</v>
      </c>
      <c r="D213" s="153" t="s">
        <v>116</v>
      </c>
      <c r="E213" s="153">
        <v>40</v>
      </c>
      <c r="F213" s="153"/>
      <c r="G213" s="208"/>
    </row>
    <row r="214" spans="1:7" x14ac:dyDescent="0.25">
      <c r="A214" s="247"/>
      <c r="B214" s="157"/>
      <c r="C214" s="157"/>
      <c r="D214" s="153"/>
      <c r="E214" s="153"/>
      <c r="F214" s="153"/>
      <c r="G214" s="208"/>
    </row>
    <row r="215" spans="1:7" x14ac:dyDescent="0.25">
      <c r="A215" s="247">
        <v>4.12</v>
      </c>
      <c r="B215" s="157"/>
      <c r="C215" s="157" t="s">
        <v>142</v>
      </c>
      <c r="D215" s="153" t="s">
        <v>116</v>
      </c>
      <c r="E215" s="153">
        <v>40</v>
      </c>
      <c r="F215" s="153"/>
      <c r="G215" s="208"/>
    </row>
    <row r="216" spans="1:7" x14ac:dyDescent="0.25">
      <c r="A216" s="247"/>
      <c r="B216" s="157"/>
      <c r="C216" s="157"/>
      <c r="D216" s="153"/>
      <c r="E216" s="153"/>
      <c r="F216" s="153"/>
      <c r="G216" s="208"/>
    </row>
    <row r="217" spans="1:7" x14ac:dyDescent="0.25">
      <c r="A217" s="247" t="s">
        <v>246</v>
      </c>
      <c r="B217" s="157"/>
      <c r="C217" s="157" t="s">
        <v>143</v>
      </c>
      <c r="D217" s="153" t="s">
        <v>116</v>
      </c>
      <c r="E217" s="153">
        <v>40</v>
      </c>
      <c r="F217" s="153"/>
      <c r="G217" s="208"/>
    </row>
    <row r="218" spans="1:7" x14ac:dyDescent="0.25">
      <c r="A218" s="247"/>
      <c r="B218" s="157"/>
      <c r="C218" s="157"/>
      <c r="D218" s="153"/>
      <c r="E218" s="153"/>
      <c r="F218" s="153"/>
      <c r="G218" s="208"/>
    </row>
    <row r="219" spans="1:7" x14ac:dyDescent="0.25">
      <c r="A219" s="247">
        <v>4.1399999999999997</v>
      </c>
      <c r="B219" s="157"/>
      <c r="C219" s="157" t="s">
        <v>144</v>
      </c>
      <c r="D219" s="153" t="s">
        <v>145</v>
      </c>
      <c r="E219" s="153">
        <v>3000</v>
      </c>
      <c r="F219" s="153"/>
      <c r="G219" s="208"/>
    </row>
    <row r="220" spans="1:7" ht="13.15" customHeight="1" x14ac:dyDescent="0.25">
      <c r="A220" s="236"/>
      <c r="B220" s="1074"/>
      <c r="C220" s="1074"/>
      <c r="D220" s="1073"/>
      <c r="E220" s="178"/>
      <c r="F220" s="153"/>
      <c r="G220" s="208"/>
    </row>
    <row r="221" spans="1:7" x14ac:dyDescent="0.25">
      <c r="A221" s="247">
        <v>4.1500000000000004</v>
      </c>
      <c r="B221" s="157"/>
      <c r="C221" s="157" t="s">
        <v>176</v>
      </c>
      <c r="D221" s="153" t="s">
        <v>51</v>
      </c>
      <c r="E221" s="153">
        <v>1</v>
      </c>
      <c r="F221" s="153"/>
      <c r="G221" s="208"/>
    </row>
    <row r="222" spans="1:7" ht="13.15" customHeight="1" x14ac:dyDescent="0.25">
      <c r="A222" s="248"/>
      <c r="B222" s="155"/>
      <c r="C222" s="155"/>
      <c r="D222" s="179"/>
      <c r="E222" s="180"/>
      <c r="F222" s="153"/>
      <c r="G222" s="208"/>
    </row>
    <row r="223" spans="1:7" ht="25" x14ac:dyDescent="0.25">
      <c r="A223" s="247">
        <v>4.16</v>
      </c>
      <c r="B223" s="157"/>
      <c r="C223" s="687" t="s">
        <v>649</v>
      </c>
      <c r="D223" s="153" t="s">
        <v>51</v>
      </c>
      <c r="E223" s="153">
        <v>1</v>
      </c>
      <c r="F223" s="153"/>
      <c r="G223" s="208"/>
    </row>
    <row r="224" spans="1:7" ht="13.15" customHeight="1" x14ac:dyDescent="0.25">
      <c r="A224" s="248"/>
      <c r="B224" s="155"/>
      <c r="C224" s="155"/>
      <c r="D224" s="179"/>
      <c r="E224" s="180"/>
      <c r="F224" s="170"/>
      <c r="G224" s="208"/>
    </row>
    <row r="225" spans="1:7" ht="13.15" customHeight="1" x14ac:dyDescent="0.25">
      <c r="A225" s="248"/>
      <c r="B225" s="155"/>
      <c r="C225" s="155"/>
      <c r="D225" s="179"/>
      <c r="E225" s="180"/>
      <c r="F225" s="170"/>
      <c r="G225" s="208"/>
    </row>
    <row r="226" spans="1:7" ht="13.15" customHeight="1" x14ac:dyDescent="0.25">
      <c r="A226" s="248"/>
      <c r="B226" s="155"/>
      <c r="C226" s="155"/>
      <c r="D226" s="179"/>
      <c r="E226" s="180"/>
      <c r="F226" s="170"/>
      <c r="G226" s="208"/>
    </row>
    <row r="227" spans="1:7" x14ac:dyDescent="0.25">
      <c r="A227" s="248"/>
      <c r="B227" s="155"/>
      <c r="C227" s="155"/>
      <c r="D227" s="179"/>
      <c r="E227" s="181"/>
      <c r="F227" s="170"/>
      <c r="G227" s="208"/>
    </row>
    <row r="228" spans="1:7" ht="13.15" customHeight="1" x14ac:dyDescent="0.25">
      <c r="A228" s="248"/>
      <c r="B228" s="155"/>
      <c r="C228" s="155"/>
      <c r="D228" s="179"/>
      <c r="E228" s="180"/>
      <c r="F228" s="170"/>
      <c r="G228" s="208"/>
    </row>
    <row r="229" spans="1:7" x14ac:dyDescent="0.25">
      <c r="A229" s="248"/>
      <c r="B229" s="155"/>
      <c r="C229" s="155"/>
      <c r="D229" s="179"/>
      <c r="E229" s="181"/>
      <c r="F229" s="170"/>
      <c r="G229" s="208"/>
    </row>
    <row r="230" spans="1:7" ht="13.15" customHeight="1" x14ac:dyDescent="0.25">
      <c r="A230" s="248"/>
      <c r="B230" s="155"/>
      <c r="C230" s="155"/>
      <c r="D230" s="179"/>
      <c r="E230" s="182"/>
      <c r="F230" s="170"/>
      <c r="G230" s="208"/>
    </row>
    <row r="231" spans="1:7" ht="13.15" customHeight="1" x14ac:dyDescent="0.25">
      <c r="A231" s="249"/>
      <c r="B231" s="184"/>
      <c r="C231" s="184"/>
      <c r="D231" s="86"/>
      <c r="E231" s="87"/>
      <c r="F231" s="170"/>
      <c r="G231" s="208"/>
    </row>
    <row r="232" spans="1:7" ht="13.15" customHeight="1" x14ac:dyDescent="0.25">
      <c r="A232" s="249"/>
      <c r="B232" s="183"/>
      <c r="C232" s="184"/>
      <c r="D232" s="86"/>
      <c r="E232" s="87"/>
      <c r="F232" s="170"/>
      <c r="G232" s="208"/>
    </row>
    <row r="233" spans="1:7" x14ac:dyDescent="0.25">
      <c r="A233" s="248"/>
      <c r="B233" s="183"/>
      <c r="C233" s="184"/>
      <c r="D233" s="86"/>
      <c r="E233" s="87"/>
      <c r="F233" s="170"/>
      <c r="G233" s="208"/>
    </row>
    <row r="234" spans="1:7" ht="12" customHeight="1" x14ac:dyDescent="0.3">
      <c r="A234" s="455"/>
      <c r="B234" s="183"/>
      <c r="C234" s="185"/>
      <c r="D234" s="86"/>
      <c r="E234" s="87"/>
      <c r="F234" s="170"/>
      <c r="G234" s="208"/>
    </row>
    <row r="235" spans="1:7" ht="13" x14ac:dyDescent="0.3">
      <c r="A235" s="455"/>
      <c r="B235" s="183"/>
      <c r="C235" s="185"/>
      <c r="D235" s="86"/>
      <c r="E235" s="87"/>
      <c r="F235" s="170"/>
      <c r="G235" s="208"/>
    </row>
    <row r="236" spans="1:7" ht="13" x14ac:dyDescent="0.3">
      <c r="A236" s="455"/>
      <c r="B236" s="183"/>
      <c r="C236" s="185"/>
      <c r="D236" s="86"/>
      <c r="E236" s="87"/>
      <c r="F236" s="170"/>
      <c r="G236" s="208"/>
    </row>
    <row r="237" spans="1:7" ht="13" x14ac:dyDescent="0.3">
      <c r="A237" s="455"/>
      <c r="B237" s="183"/>
      <c r="C237" s="185"/>
      <c r="D237" s="86"/>
      <c r="E237" s="87"/>
      <c r="F237" s="170"/>
      <c r="G237" s="208"/>
    </row>
    <row r="238" spans="1:7" ht="12" customHeight="1" x14ac:dyDescent="0.3">
      <c r="A238" s="249"/>
      <c r="B238" s="183"/>
      <c r="C238" s="185"/>
      <c r="D238" s="86"/>
      <c r="E238" s="87"/>
      <c r="F238" s="170"/>
      <c r="G238" s="208"/>
    </row>
    <row r="239" spans="1:7" ht="13.15" customHeight="1" x14ac:dyDescent="0.25">
      <c r="A239" s="247"/>
      <c r="B239" s="183"/>
      <c r="C239" s="186"/>
      <c r="D239" s="1073"/>
      <c r="E239" s="178"/>
      <c r="F239" s="170"/>
      <c r="G239" s="208"/>
    </row>
    <row r="240" spans="1:7" ht="13.15" customHeight="1" x14ac:dyDescent="0.25">
      <c r="A240" s="247"/>
      <c r="B240" s="183"/>
      <c r="C240" s="186"/>
      <c r="D240" s="1073"/>
      <c r="E240" s="178"/>
      <c r="F240" s="170"/>
      <c r="G240" s="208"/>
    </row>
    <row r="241" spans="1:7" x14ac:dyDescent="0.25">
      <c r="A241" s="1077"/>
      <c r="B241" s="179"/>
      <c r="C241" s="196"/>
      <c r="D241" s="80"/>
      <c r="E241" s="238"/>
      <c r="F241" s="1050"/>
      <c r="G241" s="212"/>
    </row>
    <row r="242" spans="1:7" x14ac:dyDescent="0.25">
      <c r="A242" s="1077"/>
      <c r="B242" s="179"/>
      <c r="C242" s="196"/>
      <c r="D242" s="80"/>
      <c r="E242" s="238"/>
      <c r="F242" s="1050"/>
      <c r="G242" s="212"/>
    </row>
    <row r="243" spans="1:7" x14ac:dyDescent="0.25">
      <c r="A243" s="1077"/>
      <c r="B243" s="179"/>
      <c r="C243" s="196"/>
      <c r="D243" s="80"/>
      <c r="E243" s="238"/>
      <c r="F243" s="1050"/>
      <c r="G243" s="212"/>
    </row>
    <row r="244" spans="1:7" x14ac:dyDescent="0.25">
      <c r="A244" s="1077"/>
      <c r="B244" s="179"/>
      <c r="C244" s="196"/>
      <c r="D244" s="80"/>
      <c r="E244" s="238"/>
      <c r="F244" s="1050"/>
      <c r="G244" s="212"/>
    </row>
    <row r="245" spans="1:7" x14ac:dyDescent="0.25">
      <c r="A245" s="1077"/>
      <c r="B245" s="179"/>
      <c r="C245" s="196"/>
      <c r="D245" s="80"/>
      <c r="E245" s="238"/>
      <c r="F245" s="1050"/>
      <c r="G245" s="212"/>
    </row>
    <row r="246" spans="1:7" x14ac:dyDescent="0.25">
      <c r="A246" s="1077"/>
      <c r="B246" s="179"/>
      <c r="C246" s="196"/>
      <c r="D246" s="80"/>
      <c r="E246" s="238"/>
      <c r="F246" s="1050"/>
      <c r="G246" s="212"/>
    </row>
    <row r="247" spans="1:7" x14ac:dyDescent="0.25">
      <c r="A247" s="1077"/>
      <c r="B247" s="179"/>
      <c r="C247" s="196"/>
      <c r="D247" s="80"/>
      <c r="E247" s="238"/>
      <c r="F247" s="1050"/>
      <c r="G247" s="212"/>
    </row>
    <row r="248" spans="1:7" x14ac:dyDescent="0.25">
      <c r="A248" s="1077"/>
      <c r="B248" s="179"/>
      <c r="C248" s="196"/>
      <c r="D248" s="80"/>
      <c r="E248" s="238"/>
      <c r="F248" s="1050"/>
      <c r="G248" s="212"/>
    </row>
    <row r="249" spans="1:7" x14ac:dyDescent="0.25">
      <c r="A249" s="1077"/>
      <c r="B249" s="179"/>
      <c r="C249" s="196"/>
      <c r="D249" s="80"/>
      <c r="E249" s="238"/>
      <c r="F249" s="1050"/>
      <c r="G249" s="212"/>
    </row>
    <row r="250" spans="1:7" x14ac:dyDescent="0.25">
      <c r="A250" s="1077"/>
      <c r="B250" s="179"/>
      <c r="C250" s="196"/>
      <c r="D250" s="80"/>
      <c r="E250" s="238"/>
      <c r="F250" s="1050"/>
      <c r="G250" s="212"/>
    </row>
    <row r="251" spans="1:7" x14ac:dyDescent="0.25">
      <c r="A251" s="1077"/>
      <c r="B251" s="179"/>
      <c r="C251" s="196"/>
      <c r="D251" s="80"/>
      <c r="E251" s="238"/>
      <c r="F251" s="1050"/>
      <c r="G251" s="212"/>
    </row>
    <row r="252" spans="1:7" x14ac:dyDescent="0.25">
      <c r="A252" s="1077"/>
      <c r="B252" s="179"/>
      <c r="C252" s="196"/>
      <c r="D252" s="80"/>
      <c r="E252" s="238"/>
      <c r="F252" s="1050"/>
      <c r="G252" s="212"/>
    </row>
    <row r="253" spans="1:7" x14ac:dyDescent="0.25">
      <c r="A253" s="573"/>
      <c r="B253" s="76"/>
      <c r="C253" s="196"/>
      <c r="D253" s="80"/>
      <c r="E253" s="78"/>
      <c r="F253" s="331"/>
      <c r="G253" s="209"/>
    </row>
    <row r="254" spans="1:7" x14ac:dyDescent="0.25">
      <c r="A254" s="573"/>
      <c r="B254" s="76"/>
      <c r="C254" s="196"/>
      <c r="D254" s="80"/>
      <c r="E254" s="78"/>
      <c r="F254" s="331"/>
      <c r="G254" s="209"/>
    </row>
    <row r="255" spans="1:7" x14ac:dyDescent="0.25">
      <c r="B255" s="76"/>
      <c r="C255" s="196"/>
      <c r="D255" s="80"/>
      <c r="E255" s="78"/>
      <c r="F255" s="331"/>
      <c r="G255" s="209"/>
    </row>
    <row r="256" spans="1:7" ht="22.5" customHeight="1" x14ac:dyDescent="0.25">
      <c r="A256" s="1993" t="s">
        <v>1201</v>
      </c>
      <c r="B256" s="1994"/>
      <c r="C256" s="1994"/>
      <c r="D256" s="1994"/>
      <c r="E256" s="1994"/>
      <c r="F256" s="1995"/>
      <c r="G256" s="684"/>
    </row>
  </sheetData>
  <mergeCells count="1">
    <mergeCell ref="A256:F256"/>
  </mergeCells>
  <conditionalFormatting sqref="F90:F92 F94:G94 F85:G86 G88:G92 F88 G108 G112:G113 G95:G99 G105 G115">
    <cfRule type="expression" dxfId="55" priority="96" stopIfTrue="1">
      <formula>#REF!=0</formula>
    </cfRule>
  </conditionalFormatting>
  <conditionalFormatting sqref="G71:G72">
    <cfRule type="expression" dxfId="54" priority="6" stopIfTrue="1">
      <formula>#REF!=0</formula>
    </cfRule>
  </conditionalFormatting>
  <conditionalFormatting sqref="G116:G117 G121">
    <cfRule type="expression" dxfId="53" priority="5" stopIfTrue="1">
      <formula>#REF!=0</formula>
    </cfRule>
  </conditionalFormatting>
  <conditionalFormatting sqref="G119">
    <cfRule type="expression" dxfId="52" priority="4" stopIfTrue="1">
      <formula>#REF!=0</formula>
    </cfRule>
  </conditionalFormatting>
  <conditionalFormatting sqref="G120">
    <cfRule type="expression" dxfId="51" priority="3" stopIfTrue="1">
      <formula>#REF!=0</formula>
    </cfRule>
  </conditionalFormatting>
  <conditionalFormatting sqref="F123:G123">
    <cfRule type="expression" dxfId="50" priority="103" stopIfTrue="1">
      <formula>#REF!=0</formula>
    </cfRule>
  </conditionalFormatting>
  <conditionalFormatting sqref="F174:F175 F176:G177 F183:F185 F224:F234 G226:G234 F235:G240">
    <cfRule type="expression" dxfId="49" priority="1" stopIfTrue="1">
      <formula>#REF!=0</formula>
    </cfRule>
  </conditionalFormatting>
  <pageMargins left="0.70866141732283472" right="0.70866141732283472" top="0.74803149606299213" bottom="0.74803149606299213" header="0.31496062992125984" footer="0.31496062992125984"/>
  <pageSetup paperSize="9" scale="80" firstPageNumber="3" fitToHeight="0" orientation="portrait" r:id="rId1"/>
  <headerFooter>
    <oddFooter>&amp;C&amp;P of &amp;N&amp;R&amp;A</oddFooter>
  </headerFooter>
  <rowBreaks count="4" manualBreakCount="4">
    <brk id="52" max="6" man="1"/>
    <brk id="97" max="6" man="1"/>
    <brk id="143" max="6" man="1"/>
    <brk id="197"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pageSetUpPr fitToPage="1"/>
  </sheetPr>
  <dimension ref="A1:L692"/>
  <sheetViews>
    <sheetView view="pageBreakPreview" zoomScale="70" zoomScaleNormal="100" zoomScaleSheetLayoutView="70" workbookViewId="0">
      <selection activeCell="C8" sqref="C8"/>
    </sheetView>
  </sheetViews>
  <sheetFormatPr defaultColWidth="9.1796875" defaultRowHeight="12.5" x14ac:dyDescent="0.25"/>
  <cols>
    <col min="1" max="1" width="12.1796875" style="913" customWidth="1"/>
    <col min="2" max="2" width="12.453125" style="847" customWidth="1"/>
    <col min="3" max="3" width="41.1796875" style="847" customWidth="1"/>
    <col min="4" max="4" width="10.54296875" style="854" customWidth="1"/>
    <col min="5" max="5" width="11.1796875" style="914" customWidth="1"/>
    <col min="6" max="6" width="9.453125" style="859" customWidth="1"/>
    <col min="7" max="7" width="15.7265625" style="915" customWidth="1"/>
    <col min="8" max="8" width="12.54296875" style="839" customWidth="1"/>
    <col min="9" max="16384" width="9.1796875" style="839"/>
  </cols>
  <sheetData>
    <row r="1" spans="1:7" x14ac:dyDescent="0.25">
      <c r="A1" s="107"/>
      <c r="B1" s="108"/>
      <c r="C1" s="94">
        <f>'Sch 1 WP 3A P&amp;Gs'!$C$1</f>
        <v>0</v>
      </c>
      <c r="D1" s="108"/>
      <c r="E1" s="109"/>
      <c r="F1" s="110"/>
      <c r="G1" s="330" t="str">
        <f>'Sch 1 WP 3A P&amp;Gs'!G1</f>
        <v>VG Sludge Pipeline</v>
      </c>
    </row>
    <row r="2" spans="1:7" x14ac:dyDescent="0.25">
      <c r="A2" s="107" t="s">
        <v>36</v>
      </c>
      <c r="B2" s="108"/>
      <c r="C2" s="382" t="str">
        <f>'Sch 1 WP 3A P&amp;Gs'!$C$2</f>
        <v>RW10397155/22</v>
      </c>
      <c r="D2" s="108"/>
      <c r="E2" s="110"/>
      <c r="F2" s="110"/>
      <c r="G2" s="210" t="s">
        <v>1186</v>
      </c>
    </row>
    <row r="3" spans="1:7" x14ac:dyDescent="0.25">
      <c r="A3" s="107" t="s">
        <v>37</v>
      </c>
      <c r="B3" s="108"/>
      <c r="C3" s="98" t="str">
        <f>'Sch 1 WP 3A P&amp;Gs'!$C$3</f>
        <v>WP3A - Earthworks, pipe laying, jacking and associated civil works for a 6020m x 626mm OD</v>
      </c>
      <c r="D3" s="108"/>
      <c r="E3" s="109"/>
      <c r="F3" s="110"/>
      <c r="G3" s="383">
        <f>'Sch 1 WP 3A P&amp;Gs'!G3</f>
        <v>44470</v>
      </c>
    </row>
    <row r="4" spans="1:7" x14ac:dyDescent="0.25">
      <c r="A4" s="112"/>
      <c r="B4" s="113"/>
      <c r="C4" s="982" t="str">
        <f>'Sch 1 WP 3A P&amp;Gs'!C4</f>
        <v>steel pipeline from Vereeniging Pumping Station to Vaal River Bridge Crossing in Maccauvlei (SL1 Pipeline)</v>
      </c>
      <c r="D4" s="113"/>
      <c r="E4" s="113"/>
      <c r="F4" s="114"/>
      <c r="G4" s="211"/>
    </row>
    <row r="5" spans="1:7" ht="13" thickBot="1" x14ac:dyDescent="0.3">
      <c r="A5" s="112"/>
      <c r="B5" s="113"/>
      <c r="C5" s="115"/>
      <c r="D5" s="113"/>
      <c r="E5" s="113"/>
      <c r="F5" s="114"/>
      <c r="G5" s="211"/>
    </row>
    <row r="6" spans="1:7" ht="26.5" thickBot="1" x14ac:dyDescent="0.3">
      <c r="A6" s="840" t="s">
        <v>847</v>
      </c>
      <c r="B6" s="841" t="s">
        <v>848</v>
      </c>
      <c r="C6" s="841" t="s">
        <v>849</v>
      </c>
      <c r="D6" s="841" t="s">
        <v>850</v>
      </c>
      <c r="E6" s="842" t="s">
        <v>851</v>
      </c>
      <c r="F6" s="843" t="s">
        <v>852</v>
      </c>
      <c r="G6" s="844" t="s">
        <v>853</v>
      </c>
    </row>
    <row r="7" spans="1:7" x14ac:dyDescent="0.25">
      <c r="A7" s="845"/>
      <c r="B7" s="846"/>
      <c r="D7" s="848"/>
      <c r="E7" s="849"/>
      <c r="F7" s="850"/>
      <c r="G7" s="851"/>
    </row>
    <row r="8" spans="1:7" ht="13" x14ac:dyDescent="0.25">
      <c r="A8" s="1138"/>
      <c r="B8" s="1139"/>
      <c r="C8" s="1140" t="s">
        <v>1202</v>
      </c>
      <c r="D8" s="1141"/>
      <c r="E8" s="1142"/>
      <c r="F8" s="1143"/>
      <c r="G8" s="1144"/>
    </row>
    <row r="9" spans="1:7" x14ac:dyDescent="0.25">
      <c r="A9" s="845"/>
      <c r="B9" s="846"/>
      <c r="D9" s="848"/>
      <c r="E9" s="849"/>
      <c r="F9" s="850"/>
      <c r="G9" s="851"/>
    </row>
    <row r="10" spans="1:7" ht="13" x14ac:dyDescent="0.25">
      <c r="A10" s="1138">
        <v>1.1000000000000001</v>
      </c>
      <c r="B10" s="1148" t="s">
        <v>854</v>
      </c>
      <c r="C10" s="1149" t="s">
        <v>1568</v>
      </c>
      <c r="D10" s="1150"/>
      <c r="E10" s="1151"/>
      <c r="F10" s="1152"/>
      <c r="G10" s="1153"/>
    </row>
    <row r="11" spans="1:7" ht="13" x14ac:dyDescent="0.25">
      <c r="A11" s="858"/>
      <c r="B11" s="846"/>
      <c r="D11" s="848"/>
      <c r="E11" s="849"/>
      <c r="F11" s="850"/>
      <c r="G11" s="851"/>
    </row>
    <row r="12" spans="1:7" ht="52" x14ac:dyDescent="0.25">
      <c r="A12" s="852"/>
      <c r="C12" s="853" t="s">
        <v>855</v>
      </c>
      <c r="E12" s="855"/>
      <c r="F12" s="856"/>
      <c r="G12" s="857"/>
    </row>
    <row r="13" spans="1:7" ht="13" x14ac:dyDescent="0.25">
      <c r="A13" s="852"/>
      <c r="C13" s="853"/>
      <c r="E13" s="855"/>
      <c r="G13" s="860"/>
    </row>
    <row r="14" spans="1:7" ht="39" x14ac:dyDescent="0.25">
      <c r="A14" s="845" t="s">
        <v>293</v>
      </c>
      <c r="B14" s="847" t="s">
        <v>63</v>
      </c>
      <c r="C14" s="861" t="s">
        <v>856</v>
      </c>
      <c r="D14" s="862"/>
      <c r="E14" s="855"/>
      <c r="G14" s="860"/>
    </row>
    <row r="15" spans="1:7" ht="40.5" customHeight="1" x14ac:dyDescent="0.25">
      <c r="A15" s="863" t="s">
        <v>512</v>
      </c>
      <c r="B15" s="864"/>
      <c r="C15" s="865" t="s">
        <v>857</v>
      </c>
      <c r="D15" s="866" t="s">
        <v>69</v>
      </c>
      <c r="E15" s="855">
        <v>31</v>
      </c>
      <c r="F15" s="856"/>
      <c r="G15" s="857"/>
    </row>
    <row r="16" spans="1:7" ht="37.5" x14ac:dyDescent="0.25">
      <c r="A16" s="863" t="s">
        <v>513</v>
      </c>
      <c r="B16" s="864"/>
      <c r="C16" s="865" t="s">
        <v>858</v>
      </c>
      <c r="D16" s="866" t="s">
        <v>69</v>
      </c>
      <c r="E16" s="855">
        <v>31</v>
      </c>
      <c r="F16" s="856"/>
      <c r="G16" s="857"/>
    </row>
    <row r="17" spans="1:7" ht="25" x14ac:dyDescent="0.25">
      <c r="A17" s="863" t="s">
        <v>514</v>
      </c>
      <c r="B17" s="864"/>
      <c r="C17" s="865" t="s">
        <v>859</v>
      </c>
      <c r="D17" s="866" t="s">
        <v>69</v>
      </c>
      <c r="E17" s="855">
        <v>22</v>
      </c>
      <c r="F17" s="856"/>
      <c r="G17" s="857"/>
    </row>
    <row r="18" spans="1:7" ht="25" x14ac:dyDescent="0.25">
      <c r="A18" s="863" t="s">
        <v>1203</v>
      </c>
      <c r="B18" s="864"/>
      <c r="C18" s="865" t="s">
        <v>860</v>
      </c>
      <c r="D18" s="866" t="s">
        <v>69</v>
      </c>
      <c r="E18" s="855">
        <v>22</v>
      </c>
      <c r="F18" s="856"/>
      <c r="G18" s="857"/>
    </row>
    <row r="19" spans="1:7" ht="25" x14ac:dyDescent="0.25">
      <c r="A19" s="863" t="s">
        <v>1204</v>
      </c>
      <c r="B19" s="864"/>
      <c r="C19" s="865" t="s">
        <v>861</v>
      </c>
      <c r="D19" s="866" t="s">
        <v>69</v>
      </c>
      <c r="E19" s="855">
        <v>22</v>
      </c>
      <c r="F19" s="856"/>
      <c r="G19" s="857"/>
    </row>
    <row r="20" spans="1:7" ht="25" x14ac:dyDescent="0.25">
      <c r="A20" s="863" t="s">
        <v>1205</v>
      </c>
      <c r="B20" s="864"/>
      <c r="C20" s="865" t="s">
        <v>862</v>
      </c>
      <c r="D20" s="197" t="s">
        <v>69</v>
      </c>
      <c r="E20" s="855">
        <v>22</v>
      </c>
      <c r="F20" s="856"/>
      <c r="G20" s="857"/>
    </row>
    <row r="21" spans="1:7" ht="25" x14ac:dyDescent="0.25">
      <c r="A21" s="863" t="s">
        <v>1206</v>
      </c>
      <c r="C21" s="865" t="s">
        <v>863</v>
      </c>
      <c r="D21" s="866" t="s">
        <v>864</v>
      </c>
      <c r="E21" s="855">
        <v>22</v>
      </c>
      <c r="F21" s="856"/>
      <c r="G21" s="857"/>
    </row>
    <row r="22" spans="1:7" ht="25" x14ac:dyDescent="0.25">
      <c r="A22" s="863" t="s">
        <v>1207</v>
      </c>
      <c r="C22" s="865" t="s">
        <v>865</v>
      </c>
      <c r="D22" s="866" t="s">
        <v>864</v>
      </c>
      <c r="E22" s="855">
        <v>22</v>
      </c>
      <c r="F22" s="856"/>
      <c r="G22" s="857"/>
    </row>
    <row r="23" spans="1:7" ht="25" x14ac:dyDescent="0.25">
      <c r="A23" s="863" t="s">
        <v>1208</v>
      </c>
      <c r="C23" s="865" t="s">
        <v>866</v>
      </c>
      <c r="D23" s="866" t="s">
        <v>864</v>
      </c>
      <c r="E23" s="855">
        <v>22</v>
      </c>
      <c r="F23" s="856"/>
      <c r="G23" s="857"/>
    </row>
    <row r="24" spans="1:7" ht="25" x14ac:dyDescent="0.25">
      <c r="A24" s="863" t="s">
        <v>1209</v>
      </c>
      <c r="C24" s="865" t="s">
        <v>867</v>
      </c>
      <c r="D24" s="866" t="s">
        <v>864</v>
      </c>
      <c r="E24" s="855">
        <v>22</v>
      </c>
      <c r="F24" s="856"/>
      <c r="G24" s="857"/>
    </row>
    <row r="25" spans="1:7" ht="25" x14ac:dyDescent="0.25">
      <c r="A25" s="863" t="s">
        <v>1210</v>
      </c>
      <c r="C25" s="865" t="s">
        <v>868</v>
      </c>
      <c r="D25" s="866" t="s">
        <v>864</v>
      </c>
      <c r="E25" s="855">
        <v>22</v>
      </c>
      <c r="F25" s="856"/>
      <c r="G25" s="857"/>
    </row>
    <row r="26" spans="1:7" ht="25" x14ac:dyDescent="0.25">
      <c r="A26" s="863" t="s">
        <v>1211</v>
      </c>
      <c r="C26" s="865" t="s">
        <v>869</v>
      </c>
      <c r="D26" s="866" t="s">
        <v>864</v>
      </c>
      <c r="E26" s="855">
        <v>22</v>
      </c>
      <c r="F26" s="856"/>
      <c r="G26" s="857"/>
    </row>
    <row r="27" spans="1:7" ht="25" x14ac:dyDescent="0.25">
      <c r="A27" s="863" t="s">
        <v>1212</v>
      </c>
      <c r="C27" s="865" t="s">
        <v>870</v>
      </c>
      <c r="D27" s="866" t="s">
        <v>864</v>
      </c>
      <c r="E27" s="855">
        <v>22</v>
      </c>
      <c r="F27" s="856"/>
      <c r="G27" s="857"/>
    </row>
    <row r="28" spans="1:7" ht="25" x14ac:dyDescent="0.25">
      <c r="A28" s="863" t="s">
        <v>1213</v>
      </c>
      <c r="C28" s="865" t="s">
        <v>871</v>
      </c>
      <c r="D28" s="866" t="s">
        <v>864</v>
      </c>
      <c r="E28" s="855">
        <v>22</v>
      </c>
      <c r="F28" s="856"/>
      <c r="G28" s="857"/>
    </row>
    <row r="29" spans="1:7" ht="25" x14ac:dyDescent="0.25">
      <c r="A29" s="863" t="s">
        <v>1214</v>
      </c>
      <c r="C29" s="865" t="s">
        <v>872</v>
      </c>
      <c r="D29" s="866" t="s">
        <v>864</v>
      </c>
      <c r="E29" s="855">
        <v>22</v>
      </c>
      <c r="F29" s="856"/>
      <c r="G29" s="857"/>
    </row>
    <row r="30" spans="1:7" x14ac:dyDescent="0.25">
      <c r="A30" s="863"/>
      <c r="C30" s="865"/>
      <c r="D30" s="866"/>
      <c r="E30" s="855"/>
      <c r="F30" s="856"/>
      <c r="G30" s="857"/>
    </row>
    <row r="31" spans="1:7" x14ac:dyDescent="0.25">
      <c r="A31" s="863"/>
      <c r="C31" s="865"/>
      <c r="D31" s="866"/>
      <c r="E31" s="855"/>
      <c r="F31" s="856"/>
      <c r="G31" s="857"/>
    </row>
    <row r="32" spans="1:7" x14ac:dyDescent="0.25">
      <c r="A32" s="863"/>
      <c r="C32" s="865"/>
      <c r="D32" s="866"/>
      <c r="E32" s="855"/>
      <c r="F32" s="856"/>
      <c r="G32" s="857"/>
    </row>
    <row r="33" spans="1:12" x14ac:dyDescent="0.25">
      <c r="A33" s="845"/>
      <c r="E33" s="855"/>
      <c r="F33" s="856"/>
      <c r="G33" s="857"/>
    </row>
    <row r="34" spans="1:12" s="19" customFormat="1" x14ac:dyDescent="0.25">
      <c r="A34" s="362"/>
      <c r="B34" s="363"/>
      <c r="C34" s="364"/>
      <c r="D34" s="365"/>
      <c r="E34" s="366"/>
      <c r="F34" s="367"/>
      <c r="G34" s="369"/>
    </row>
    <row r="35" spans="1:12" s="19" customFormat="1" ht="13" x14ac:dyDescent="0.25">
      <c r="A35" s="325"/>
      <c r="B35" s="370" t="s">
        <v>388</v>
      </c>
      <c r="C35" s="371"/>
      <c r="D35" s="326"/>
      <c r="E35" s="368"/>
      <c r="F35" s="372"/>
      <c r="G35" s="373"/>
    </row>
    <row r="36" spans="1:12" s="19" customFormat="1" ht="26" x14ac:dyDescent="0.25">
      <c r="A36" s="328"/>
      <c r="B36" s="375" t="s">
        <v>389</v>
      </c>
      <c r="C36" s="361"/>
      <c r="D36" s="329"/>
      <c r="E36" s="360"/>
      <c r="F36" s="351"/>
      <c r="G36" s="374"/>
    </row>
    <row r="37" spans="1:12" x14ac:dyDescent="0.25">
      <c r="A37" s="867"/>
      <c r="B37" s="868"/>
      <c r="C37" s="869"/>
      <c r="D37" s="870"/>
      <c r="E37" s="871"/>
      <c r="F37" s="872"/>
      <c r="G37" s="872"/>
      <c r="H37" s="864"/>
    </row>
    <row r="38" spans="1:12" ht="26" x14ac:dyDescent="0.25">
      <c r="A38" s="873">
        <v>1.2</v>
      </c>
      <c r="B38" s="874" t="s">
        <v>873</v>
      </c>
      <c r="C38" s="875" t="s">
        <v>874</v>
      </c>
      <c r="D38" s="869"/>
      <c r="E38" s="876"/>
      <c r="F38" s="877"/>
      <c r="G38" s="877"/>
      <c r="H38" s="878"/>
      <c r="I38" s="878"/>
      <c r="J38" s="878"/>
      <c r="K38" s="878"/>
      <c r="L38" s="878"/>
    </row>
    <row r="39" spans="1:12" ht="14.5" x14ac:dyDescent="0.25">
      <c r="A39" s="879"/>
      <c r="B39" s="880"/>
      <c r="C39" s="869"/>
      <c r="D39" s="870"/>
      <c r="E39" s="871"/>
      <c r="F39" s="872"/>
      <c r="G39" s="872"/>
      <c r="H39" s="878"/>
      <c r="I39" s="878"/>
      <c r="J39" s="878"/>
      <c r="K39" s="878"/>
      <c r="L39" s="878"/>
    </row>
    <row r="40" spans="1:12" ht="14.5" x14ac:dyDescent="0.25">
      <c r="A40" s="867" t="s">
        <v>248</v>
      </c>
      <c r="B40" s="874" t="s">
        <v>65</v>
      </c>
      <c r="C40" s="881" t="s">
        <v>875</v>
      </c>
      <c r="D40" s="869"/>
      <c r="E40" s="876"/>
      <c r="F40" s="877"/>
      <c r="G40" s="882"/>
      <c r="H40" s="878"/>
      <c r="I40" s="878"/>
      <c r="J40" s="878"/>
      <c r="K40" s="878"/>
      <c r="L40" s="878"/>
    </row>
    <row r="41" spans="1:12" ht="25" x14ac:dyDescent="0.25">
      <c r="A41" s="867" t="s">
        <v>527</v>
      </c>
      <c r="B41" s="874"/>
      <c r="C41" s="883" t="s">
        <v>876</v>
      </c>
      <c r="D41" s="869"/>
      <c r="E41" s="876"/>
      <c r="F41" s="877"/>
      <c r="G41" s="882"/>
      <c r="H41" s="878"/>
      <c r="I41" s="878"/>
      <c r="J41" s="878"/>
      <c r="K41" s="878"/>
      <c r="L41" s="878"/>
    </row>
    <row r="42" spans="1:12" ht="37.5" x14ac:dyDescent="0.25">
      <c r="A42" s="867" t="s">
        <v>1215</v>
      </c>
      <c r="B42" s="874"/>
      <c r="C42" s="865" t="s">
        <v>857</v>
      </c>
      <c r="D42" s="884" t="s">
        <v>56</v>
      </c>
      <c r="E42" s="876">
        <v>89</v>
      </c>
      <c r="F42" s="877"/>
      <c r="G42" s="882"/>
      <c r="H42" s="878"/>
      <c r="I42" s="878"/>
      <c r="J42" s="878"/>
      <c r="K42" s="878"/>
      <c r="L42" s="878"/>
    </row>
    <row r="43" spans="1:12" ht="37.5" x14ac:dyDescent="0.25">
      <c r="A43" s="867" t="s">
        <v>1216</v>
      </c>
      <c r="B43" s="874"/>
      <c r="C43" s="865" t="s">
        <v>858</v>
      </c>
      <c r="D43" s="884" t="s">
        <v>56</v>
      </c>
      <c r="E43" s="876">
        <v>104</v>
      </c>
      <c r="F43" s="877"/>
      <c r="G43" s="882"/>
      <c r="H43" s="878"/>
      <c r="I43" s="878"/>
      <c r="J43" s="878"/>
      <c r="K43" s="878"/>
      <c r="L43" s="878"/>
    </row>
    <row r="44" spans="1:12" ht="25" x14ac:dyDescent="0.25">
      <c r="A44" s="867" t="s">
        <v>1217</v>
      </c>
      <c r="B44" s="874"/>
      <c r="C44" s="865" t="s">
        <v>859</v>
      </c>
      <c r="D44" s="884" t="s">
        <v>56</v>
      </c>
      <c r="E44" s="876">
        <v>28</v>
      </c>
      <c r="F44" s="877"/>
      <c r="G44" s="882"/>
      <c r="H44" s="878"/>
      <c r="I44" s="878"/>
      <c r="J44" s="878"/>
      <c r="K44" s="878"/>
      <c r="L44" s="878"/>
    </row>
    <row r="45" spans="1:12" ht="25" x14ac:dyDescent="0.25">
      <c r="A45" s="867" t="s">
        <v>1218</v>
      </c>
      <c r="B45" s="874"/>
      <c r="C45" s="865" t="s">
        <v>860</v>
      </c>
      <c r="D45" s="884" t="s">
        <v>56</v>
      </c>
      <c r="E45" s="876">
        <v>57</v>
      </c>
      <c r="F45" s="877"/>
      <c r="G45" s="882"/>
      <c r="H45" s="878"/>
      <c r="I45" s="878"/>
      <c r="J45" s="878"/>
      <c r="K45" s="878"/>
      <c r="L45" s="878"/>
    </row>
    <row r="46" spans="1:12" ht="25" x14ac:dyDescent="0.25">
      <c r="A46" s="867" t="s">
        <v>1219</v>
      </c>
      <c r="B46" s="874"/>
      <c r="C46" s="865" t="s">
        <v>861</v>
      </c>
      <c r="D46" s="884" t="s">
        <v>56</v>
      </c>
      <c r="E46" s="876">
        <v>56</v>
      </c>
      <c r="F46" s="877"/>
      <c r="G46" s="882"/>
      <c r="H46" s="878"/>
      <c r="I46" s="878"/>
      <c r="J46" s="878"/>
      <c r="K46" s="878"/>
      <c r="L46" s="878"/>
    </row>
    <row r="47" spans="1:12" ht="25" x14ac:dyDescent="0.25">
      <c r="A47" s="867" t="s">
        <v>1220</v>
      </c>
      <c r="B47" s="874"/>
      <c r="C47" s="865" t="s">
        <v>862</v>
      </c>
      <c r="D47" s="884" t="s">
        <v>56</v>
      </c>
      <c r="E47" s="876">
        <v>37</v>
      </c>
      <c r="F47" s="877"/>
      <c r="G47" s="882"/>
      <c r="H47" s="878"/>
      <c r="I47" s="878"/>
      <c r="J47" s="878"/>
      <c r="K47" s="878"/>
      <c r="L47" s="878"/>
    </row>
    <row r="48" spans="1:12" ht="25" x14ac:dyDescent="0.25">
      <c r="A48" s="867" t="s">
        <v>1221</v>
      </c>
      <c r="B48" s="874"/>
      <c r="C48" s="865" t="s">
        <v>863</v>
      </c>
      <c r="D48" s="884" t="s">
        <v>56</v>
      </c>
      <c r="E48" s="876">
        <v>38</v>
      </c>
      <c r="F48" s="877"/>
      <c r="G48" s="882"/>
      <c r="H48" s="878"/>
      <c r="I48" s="878"/>
      <c r="J48" s="878"/>
      <c r="K48" s="878"/>
      <c r="L48" s="878"/>
    </row>
    <row r="49" spans="1:12" ht="25" x14ac:dyDescent="0.25">
      <c r="A49" s="867" t="s">
        <v>1222</v>
      </c>
      <c r="B49" s="874"/>
      <c r="C49" s="865" t="s">
        <v>865</v>
      </c>
      <c r="D49" s="884" t="s">
        <v>56</v>
      </c>
      <c r="E49" s="876">
        <v>25</v>
      </c>
      <c r="F49" s="877"/>
      <c r="G49" s="882"/>
      <c r="H49" s="878"/>
      <c r="I49" s="878"/>
      <c r="J49" s="878"/>
      <c r="K49" s="878"/>
      <c r="L49" s="878"/>
    </row>
    <row r="50" spans="1:12" ht="25" x14ac:dyDescent="0.25">
      <c r="A50" s="867" t="s">
        <v>1223</v>
      </c>
      <c r="B50" s="874"/>
      <c r="C50" s="865" t="s">
        <v>866</v>
      </c>
      <c r="D50" s="884" t="s">
        <v>56</v>
      </c>
      <c r="E50" s="876">
        <v>41</v>
      </c>
      <c r="F50" s="877"/>
      <c r="G50" s="882"/>
      <c r="H50" s="878"/>
      <c r="I50" s="878"/>
      <c r="J50" s="878"/>
      <c r="K50" s="878"/>
      <c r="L50" s="878"/>
    </row>
    <row r="51" spans="1:12" ht="25" x14ac:dyDescent="0.25">
      <c r="A51" s="867" t="s">
        <v>1224</v>
      </c>
      <c r="B51" s="874"/>
      <c r="C51" s="865" t="s">
        <v>867</v>
      </c>
      <c r="D51" s="884" t="s">
        <v>56</v>
      </c>
      <c r="E51" s="876">
        <v>29</v>
      </c>
      <c r="F51" s="877"/>
      <c r="G51" s="882"/>
      <c r="H51" s="878"/>
      <c r="I51" s="878"/>
      <c r="J51" s="878"/>
      <c r="K51" s="878"/>
      <c r="L51" s="878"/>
    </row>
    <row r="52" spans="1:12" ht="25" x14ac:dyDescent="0.25">
      <c r="A52" s="867" t="s">
        <v>1225</v>
      </c>
      <c r="B52" s="874"/>
      <c r="C52" s="865" t="s">
        <v>868</v>
      </c>
      <c r="D52" s="884" t="s">
        <v>56</v>
      </c>
      <c r="E52" s="876">
        <v>28</v>
      </c>
      <c r="F52" s="877"/>
      <c r="G52" s="882"/>
      <c r="H52" s="878"/>
      <c r="I52" s="878"/>
      <c r="J52" s="878"/>
      <c r="K52" s="878"/>
      <c r="L52" s="878"/>
    </row>
    <row r="53" spans="1:12" ht="25" x14ac:dyDescent="0.25">
      <c r="A53" s="867" t="s">
        <v>1226</v>
      </c>
      <c r="B53" s="874"/>
      <c r="C53" s="865" t="s">
        <v>869</v>
      </c>
      <c r="D53" s="884" t="s">
        <v>56</v>
      </c>
      <c r="E53" s="876">
        <v>45</v>
      </c>
      <c r="F53" s="877"/>
      <c r="G53" s="882"/>
      <c r="H53" s="878"/>
      <c r="I53" s="878"/>
      <c r="J53" s="878"/>
      <c r="K53" s="878"/>
      <c r="L53" s="878"/>
    </row>
    <row r="54" spans="1:12" ht="25" x14ac:dyDescent="0.25">
      <c r="A54" s="867" t="s">
        <v>1227</v>
      </c>
      <c r="B54" s="874"/>
      <c r="C54" s="865" t="s">
        <v>870</v>
      </c>
      <c r="D54" s="884" t="s">
        <v>56</v>
      </c>
      <c r="E54" s="876">
        <v>81</v>
      </c>
      <c r="F54" s="877"/>
      <c r="G54" s="882"/>
      <c r="H54" s="878"/>
      <c r="I54" s="878"/>
      <c r="J54" s="878"/>
      <c r="K54" s="878"/>
      <c r="L54" s="878"/>
    </row>
    <row r="55" spans="1:12" ht="25" x14ac:dyDescent="0.25">
      <c r="A55" s="867" t="s">
        <v>1228</v>
      </c>
      <c r="B55" s="874"/>
      <c r="C55" s="865" t="s">
        <v>871</v>
      </c>
      <c r="D55" s="884" t="s">
        <v>56</v>
      </c>
      <c r="E55" s="876">
        <v>51</v>
      </c>
      <c r="F55" s="877"/>
      <c r="G55" s="882"/>
      <c r="H55" s="878"/>
      <c r="I55" s="878"/>
      <c r="J55" s="878"/>
      <c r="K55" s="878"/>
      <c r="L55" s="878"/>
    </row>
    <row r="56" spans="1:12" ht="25" x14ac:dyDescent="0.25">
      <c r="A56" s="867" t="s">
        <v>1229</v>
      </c>
      <c r="B56" s="874"/>
      <c r="C56" s="865" t="s">
        <v>872</v>
      </c>
      <c r="D56" s="884" t="s">
        <v>56</v>
      </c>
      <c r="E56" s="876">
        <v>36</v>
      </c>
      <c r="F56" s="877"/>
      <c r="G56" s="882"/>
      <c r="H56" s="878"/>
      <c r="I56" s="878"/>
      <c r="J56" s="878"/>
      <c r="K56" s="878"/>
      <c r="L56" s="878"/>
    </row>
    <row r="57" spans="1:12" ht="14.5" x14ac:dyDescent="0.25">
      <c r="A57" s="867"/>
      <c r="B57" s="874"/>
      <c r="C57" s="881"/>
      <c r="D57" s="884"/>
      <c r="E57" s="876"/>
      <c r="F57" s="877"/>
      <c r="G57" s="882"/>
      <c r="H57" s="878"/>
      <c r="I57" s="878"/>
      <c r="J57" s="878"/>
      <c r="K57" s="878"/>
      <c r="L57" s="878"/>
    </row>
    <row r="58" spans="1:12" ht="26" x14ac:dyDescent="0.25">
      <c r="A58" s="867" t="s">
        <v>249</v>
      </c>
      <c r="B58" s="874" t="s">
        <v>64</v>
      </c>
      <c r="C58" s="881" t="s">
        <v>877</v>
      </c>
      <c r="D58" s="885"/>
      <c r="E58" s="876"/>
      <c r="F58" s="877"/>
      <c r="G58" s="882"/>
      <c r="H58" s="878"/>
      <c r="I58" s="878"/>
      <c r="J58" s="878"/>
      <c r="K58" s="878"/>
      <c r="L58" s="878"/>
    </row>
    <row r="59" spans="1:12" ht="50" x14ac:dyDescent="0.25">
      <c r="A59" s="867" t="s">
        <v>1230</v>
      </c>
      <c r="B59" s="868"/>
      <c r="C59" s="886" t="s">
        <v>878</v>
      </c>
      <c r="D59" s="887"/>
      <c r="E59" s="888"/>
      <c r="F59" s="877"/>
      <c r="G59" s="882"/>
      <c r="H59" s="878"/>
      <c r="I59" s="878"/>
      <c r="J59" s="878"/>
      <c r="K59" s="878"/>
      <c r="L59" s="878"/>
    </row>
    <row r="60" spans="1:12" ht="37.5" x14ac:dyDescent="0.25">
      <c r="A60" s="867" t="s">
        <v>1231</v>
      </c>
      <c r="B60" s="868"/>
      <c r="C60" s="865" t="s">
        <v>857</v>
      </c>
      <c r="D60" s="884" t="s">
        <v>56</v>
      </c>
      <c r="E60" s="888">
        <v>41</v>
      </c>
      <c r="F60" s="877"/>
      <c r="G60" s="882"/>
      <c r="H60" s="878"/>
      <c r="I60" s="878"/>
      <c r="J60" s="878"/>
      <c r="K60" s="878"/>
      <c r="L60" s="878"/>
    </row>
    <row r="61" spans="1:12" ht="37.5" x14ac:dyDescent="0.25">
      <c r="A61" s="867" t="s">
        <v>1232</v>
      </c>
      <c r="B61" s="868"/>
      <c r="C61" s="865" t="s">
        <v>858</v>
      </c>
      <c r="D61" s="884" t="s">
        <v>56</v>
      </c>
      <c r="E61" s="888">
        <v>48</v>
      </c>
      <c r="F61" s="877"/>
      <c r="G61" s="882"/>
      <c r="H61" s="878"/>
      <c r="I61" s="878"/>
      <c r="J61" s="878"/>
      <c r="K61" s="878"/>
      <c r="L61" s="878"/>
    </row>
    <row r="62" spans="1:12" ht="25" x14ac:dyDescent="0.25">
      <c r="A62" s="867" t="s">
        <v>1233</v>
      </c>
      <c r="B62" s="868"/>
      <c r="C62" s="865" t="s">
        <v>859</v>
      </c>
      <c r="D62" s="884" t="s">
        <v>56</v>
      </c>
      <c r="E62" s="888">
        <v>11</v>
      </c>
      <c r="F62" s="877"/>
      <c r="G62" s="882"/>
      <c r="H62" s="878"/>
      <c r="I62" s="878"/>
      <c r="J62" s="878"/>
      <c r="K62" s="878"/>
      <c r="L62" s="878"/>
    </row>
    <row r="63" spans="1:12" ht="25" x14ac:dyDescent="0.25">
      <c r="A63" s="867" t="s">
        <v>1234</v>
      </c>
      <c r="B63" s="868"/>
      <c r="C63" s="865" t="s">
        <v>860</v>
      </c>
      <c r="D63" s="884" t="s">
        <v>56</v>
      </c>
      <c r="E63" s="888">
        <v>28</v>
      </c>
      <c r="F63" s="877"/>
      <c r="G63" s="882"/>
      <c r="H63" s="878"/>
      <c r="I63" s="878"/>
      <c r="J63" s="878"/>
      <c r="K63" s="878"/>
      <c r="L63" s="878"/>
    </row>
    <row r="64" spans="1:12" ht="25" x14ac:dyDescent="0.25">
      <c r="A64" s="867" t="s">
        <v>1235</v>
      </c>
      <c r="B64" s="868"/>
      <c r="C64" s="865" t="s">
        <v>861</v>
      </c>
      <c r="D64" s="884" t="s">
        <v>56</v>
      </c>
      <c r="E64" s="888">
        <v>28</v>
      </c>
      <c r="F64" s="877"/>
      <c r="G64" s="882"/>
      <c r="H64" s="878"/>
      <c r="I64" s="878"/>
      <c r="J64" s="878"/>
      <c r="K64" s="878"/>
      <c r="L64" s="878"/>
    </row>
    <row r="65" spans="1:12" ht="25" x14ac:dyDescent="0.25">
      <c r="A65" s="867" t="s">
        <v>1236</v>
      </c>
      <c r="B65" s="868"/>
      <c r="C65" s="865" t="s">
        <v>862</v>
      </c>
      <c r="D65" s="884" t="s">
        <v>56</v>
      </c>
      <c r="E65" s="888">
        <v>17</v>
      </c>
      <c r="F65" s="877"/>
      <c r="G65" s="882"/>
      <c r="H65" s="878"/>
      <c r="I65" s="878"/>
      <c r="J65" s="878"/>
      <c r="K65" s="878"/>
      <c r="L65" s="878"/>
    </row>
    <row r="66" spans="1:12" ht="25" x14ac:dyDescent="0.25">
      <c r="A66" s="867" t="s">
        <v>1237</v>
      </c>
      <c r="B66" s="868"/>
      <c r="C66" s="865" t="s">
        <v>863</v>
      </c>
      <c r="D66" s="884" t="s">
        <v>56</v>
      </c>
      <c r="E66" s="888">
        <v>18</v>
      </c>
      <c r="F66" s="877"/>
      <c r="G66" s="882"/>
      <c r="H66" s="878"/>
      <c r="I66" s="878"/>
      <c r="J66" s="878"/>
      <c r="K66" s="878"/>
      <c r="L66" s="878"/>
    </row>
    <row r="67" spans="1:12" ht="25" x14ac:dyDescent="0.25">
      <c r="A67" s="867" t="s">
        <v>1238</v>
      </c>
      <c r="B67" s="868"/>
      <c r="C67" s="865" t="s">
        <v>865</v>
      </c>
      <c r="D67" s="884" t="s">
        <v>56</v>
      </c>
      <c r="E67" s="888">
        <v>10</v>
      </c>
      <c r="F67" s="877"/>
      <c r="G67" s="882"/>
      <c r="H67" s="878"/>
      <c r="I67" s="878"/>
      <c r="J67" s="878"/>
      <c r="K67" s="878"/>
      <c r="L67" s="878"/>
    </row>
    <row r="68" spans="1:12" ht="25" x14ac:dyDescent="0.25">
      <c r="A68" s="867" t="s">
        <v>1239</v>
      </c>
      <c r="B68" s="868"/>
      <c r="C68" s="865" t="s">
        <v>866</v>
      </c>
      <c r="D68" s="884" t="s">
        <v>56</v>
      </c>
      <c r="E68" s="888">
        <v>19</v>
      </c>
      <c r="F68" s="877"/>
      <c r="G68" s="882"/>
      <c r="H68" s="878"/>
      <c r="I68" s="878"/>
      <c r="J68" s="878"/>
      <c r="K68" s="878"/>
      <c r="L68" s="878"/>
    </row>
    <row r="69" spans="1:12" s="19" customFormat="1" x14ac:dyDescent="0.25">
      <c r="A69" s="362"/>
      <c r="B69" s="363"/>
      <c r="C69" s="364"/>
      <c r="D69" s="365"/>
      <c r="E69" s="366"/>
      <c r="F69" s="367"/>
      <c r="G69" s="369"/>
    </row>
    <row r="70" spans="1:12" s="19" customFormat="1" ht="13" x14ac:dyDescent="0.25">
      <c r="A70" s="325"/>
      <c r="B70" s="370" t="s">
        <v>388</v>
      </c>
      <c r="C70" s="371"/>
      <c r="D70" s="326"/>
      <c r="E70" s="368"/>
      <c r="F70" s="372"/>
      <c r="G70" s="373"/>
    </row>
    <row r="71" spans="1:12" s="19" customFormat="1" ht="26" x14ac:dyDescent="0.25">
      <c r="A71" s="328"/>
      <c r="B71" s="375" t="s">
        <v>389</v>
      </c>
      <c r="C71" s="361"/>
      <c r="D71" s="329"/>
      <c r="E71" s="360"/>
      <c r="F71" s="351"/>
      <c r="G71" s="374"/>
    </row>
    <row r="72" spans="1:12" ht="25" x14ac:dyDescent="0.25">
      <c r="A72" s="867" t="s">
        <v>1240</v>
      </c>
      <c r="B72" s="868"/>
      <c r="C72" s="865" t="s">
        <v>867</v>
      </c>
      <c r="D72" s="884" t="s">
        <v>56</v>
      </c>
      <c r="E72" s="888">
        <v>12</v>
      </c>
      <c r="F72" s="877"/>
      <c r="G72" s="882"/>
      <c r="H72" s="878"/>
      <c r="I72" s="878"/>
      <c r="J72" s="878"/>
      <c r="K72" s="878"/>
      <c r="L72" s="878"/>
    </row>
    <row r="73" spans="1:12" ht="25" x14ac:dyDescent="0.25">
      <c r="A73" s="867" t="s">
        <v>1241</v>
      </c>
      <c r="B73" s="868"/>
      <c r="C73" s="865" t="s">
        <v>868</v>
      </c>
      <c r="D73" s="884" t="s">
        <v>56</v>
      </c>
      <c r="E73" s="888">
        <v>12</v>
      </c>
      <c r="F73" s="877"/>
      <c r="G73" s="882"/>
      <c r="H73" s="878"/>
      <c r="I73" s="878"/>
      <c r="J73" s="878"/>
      <c r="K73" s="878"/>
      <c r="L73" s="878"/>
    </row>
    <row r="74" spans="1:12" ht="25" x14ac:dyDescent="0.25">
      <c r="A74" s="867" t="s">
        <v>1242</v>
      </c>
      <c r="B74" s="868"/>
      <c r="C74" s="865" t="s">
        <v>869</v>
      </c>
      <c r="D74" s="884" t="s">
        <v>56</v>
      </c>
      <c r="E74" s="888">
        <v>21</v>
      </c>
      <c r="F74" s="877"/>
      <c r="G74" s="882"/>
      <c r="H74" s="878"/>
      <c r="I74" s="878"/>
      <c r="J74" s="878"/>
      <c r="K74" s="878"/>
      <c r="L74" s="878"/>
    </row>
    <row r="75" spans="1:12" ht="25" x14ac:dyDescent="0.25">
      <c r="A75" s="867" t="s">
        <v>1243</v>
      </c>
      <c r="B75" s="868"/>
      <c r="C75" s="865" t="s">
        <v>870</v>
      </c>
      <c r="D75" s="884" t="s">
        <v>56</v>
      </c>
      <c r="E75" s="888">
        <v>42</v>
      </c>
      <c r="F75" s="877"/>
      <c r="G75" s="882"/>
      <c r="H75" s="878"/>
      <c r="I75" s="878"/>
      <c r="J75" s="878"/>
      <c r="K75" s="878"/>
      <c r="L75" s="878"/>
    </row>
    <row r="76" spans="1:12" ht="25" x14ac:dyDescent="0.25">
      <c r="A76" s="867" t="s">
        <v>1244</v>
      </c>
      <c r="B76" s="868"/>
      <c r="C76" s="865" t="s">
        <v>871</v>
      </c>
      <c r="D76" s="884" t="s">
        <v>56</v>
      </c>
      <c r="E76" s="888">
        <v>25</v>
      </c>
      <c r="F76" s="877"/>
      <c r="G76" s="882"/>
      <c r="H76" s="878"/>
      <c r="I76" s="878"/>
      <c r="J76" s="878"/>
      <c r="K76" s="878"/>
      <c r="L76" s="878"/>
    </row>
    <row r="77" spans="1:12" ht="25" x14ac:dyDescent="0.25">
      <c r="A77" s="867" t="s">
        <v>1245</v>
      </c>
      <c r="B77" s="868"/>
      <c r="C77" s="865" t="s">
        <v>872</v>
      </c>
      <c r="D77" s="884" t="s">
        <v>56</v>
      </c>
      <c r="E77" s="888">
        <v>16</v>
      </c>
      <c r="F77" s="877"/>
      <c r="G77" s="882"/>
      <c r="H77" s="878"/>
      <c r="I77" s="878"/>
      <c r="J77" s="878"/>
      <c r="K77" s="878"/>
      <c r="L77" s="878"/>
    </row>
    <row r="78" spans="1:12" ht="14.5" x14ac:dyDescent="0.25">
      <c r="A78" s="867"/>
      <c r="B78" s="868"/>
      <c r="C78" s="886"/>
      <c r="D78" s="887"/>
      <c r="E78" s="888"/>
      <c r="F78" s="877"/>
      <c r="G78" s="882"/>
      <c r="H78" s="878"/>
      <c r="I78" s="878"/>
      <c r="J78" s="878"/>
      <c r="K78" s="878"/>
      <c r="L78" s="878"/>
    </row>
    <row r="79" spans="1:12" ht="50" x14ac:dyDescent="0.25">
      <c r="A79" s="867" t="s">
        <v>1246</v>
      </c>
      <c r="B79" s="868"/>
      <c r="C79" s="886" t="s">
        <v>879</v>
      </c>
      <c r="D79" s="887"/>
      <c r="E79" s="889"/>
      <c r="F79" s="877"/>
      <c r="G79" s="882"/>
      <c r="H79" s="878"/>
      <c r="I79" s="878"/>
      <c r="J79" s="878"/>
      <c r="K79" s="878"/>
      <c r="L79" s="878"/>
    </row>
    <row r="80" spans="1:12" ht="37.5" x14ac:dyDescent="0.25">
      <c r="A80" s="867" t="s">
        <v>1247</v>
      </c>
      <c r="B80" s="868"/>
      <c r="C80" s="865" t="s">
        <v>857</v>
      </c>
      <c r="D80" s="884" t="s">
        <v>56</v>
      </c>
      <c r="E80" s="889">
        <v>6</v>
      </c>
      <c r="F80" s="877"/>
      <c r="G80" s="882"/>
      <c r="H80" s="878"/>
      <c r="I80" s="878"/>
      <c r="J80" s="878"/>
      <c r="K80" s="878"/>
      <c r="L80" s="878"/>
    </row>
    <row r="81" spans="1:12" ht="37.5" x14ac:dyDescent="0.25">
      <c r="A81" s="867" t="s">
        <v>1248</v>
      </c>
      <c r="B81" s="868"/>
      <c r="C81" s="865" t="s">
        <v>858</v>
      </c>
      <c r="D81" s="884" t="s">
        <v>56</v>
      </c>
      <c r="E81" s="889">
        <v>6</v>
      </c>
      <c r="F81" s="877"/>
      <c r="G81" s="882"/>
      <c r="H81" s="878"/>
      <c r="I81" s="878"/>
      <c r="J81" s="878"/>
      <c r="K81" s="878"/>
      <c r="L81" s="878"/>
    </row>
    <row r="82" spans="1:12" ht="25" x14ac:dyDescent="0.25">
      <c r="A82" s="867" t="s">
        <v>1249</v>
      </c>
      <c r="B82" s="868"/>
      <c r="C82" s="865" t="s">
        <v>859</v>
      </c>
      <c r="D82" s="884" t="s">
        <v>56</v>
      </c>
      <c r="E82" s="889">
        <v>7</v>
      </c>
      <c r="F82" s="877"/>
      <c r="G82" s="882"/>
      <c r="H82" s="878"/>
      <c r="I82" s="878"/>
      <c r="J82" s="878"/>
      <c r="K82" s="878"/>
      <c r="L82" s="878"/>
    </row>
    <row r="83" spans="1:12" ht="25" x14ac:dyDescent="0.25">
      <c r="A83" s="867" t="s">
        <v>1250</v>
      </c>
      <c r="B83" s="868"/>
      <c r="C83" s="865" t="s">
        <v>860</v>
      </c>
      <c r="D83" s="884" t="s">
        <v>56</v>
      </c>
      <c r="E83" s="889">
        <v>7</v>
      </c>
      <c r="F83" s="877"/>
      <c r="G83" s="882"/>
      <c r="H83" s="878"/>
      <c r="I83" s="878"/>
      <c r="J83" s="878"/>
      <c r="K83" s="878"/>
      <c r="L83" s="878"/>
    </row>
    <row r="84" spans="1:12" ht="25" x14ac:dyDescent="0.25">
      <c r="A84" s="867" t="s">
        <v>1251</v>
      </c>
      <c r="B84" s="868"/>
      <c r="C84" s="865" t="s">
        <v>861</v>
      </c>
      <c r="D84" s="884" t="s">
        <v>56</v>
      </c>
      <c r="E84" s="889">
        <v>7</v>
      </c>
      <c r="F84" s="877"/>
      <c r="G84" s="882"/>
      <c r="H84" s="878"/>
      <c r="I84" s="878"/>
      <c r="J84" s="878"/>
      <c r="K84" s="878"/>
      <c r="L84" s="878"/>
    </row>
    <row r="85" spans="1:12" ht="25" x14ac:dyDescent="0.25">
      <c r="A85" s="867" t="s">
        <v>1252</v>
      </c>
      <c r="B85" s="868"/>
      <c r="C85" s="865" t="s">
        <v>862</v>
      </c>
      <c r="D85" s="884" t="s">
        <v>56</v>
      </c>
      <c r="E85" s="889">
        <v>7</v>
      </c>
      <c r="F85" s="877"/>
      <c r="G85" s="882"/>
      <c r="H85" s="878"/>
      <c r="I85" s="878"/>
      <c r="J85" s="878"/>
      <c r="K85" s="878"/>
      <c r="L85" s="878"/>
    </row>
    <row r="86" spans="1:12" ht="25" x14ac:dyDescent="0.25">
      <c r="A86" s="867" t="s">
        <v>1253</v>
      </c>
      <c r="B86" s="868"/>
      <c r="C86" s="865" t="s">
        <v>863</v>
      </c>
      <c r="D86" s="884" t="s">
        <v>56</v>
      </c>
      <c r="E86" s="889">
        <v>7</v>
      </c>
      <c r="F86" s="877"/>
      <c r="G86" s="882"/>
      <c r="H86" s="878"/>
      <c r="I86" s="878"/>
      <c r="J86" s="878"/>
      <c r="K86" s="878"/>
      <c r="L86" s="878"/>
    </row>
    <row r="87" spans="1:12" ht="25" x14ac:dyDescent="0.25">
      <c r="A87" s="867" t="s">
        <v>1254</v>
      </c>
      <c r="B87" s="868"/>
      <c r="C87" s="865" t="s">
        <v>865</v>
      </c>
      <c r="D87" s="884" t="s">
        <v>56</v>
      </c>
      <c r="E87" s="889">
        <v>7</v>
      </c>
      <c r="F87" s="877"/>
      <c r="G87" s="882"/>
      <c r="H87" s="878"/>
      <c r="I87" s="878"/>
      <c r="J87" s="878"/>
      <c r="K87" s="878"/>
      <c r="L87" s="878"/>
    </row>
    <row r="88" spans="1:12" ht="25" x14ac:dyDescent="0.25">
      <c r="A88" s="867" t="s">
        <v>1255</v>
      </c>
      <c r="B88" s="868"/>
      <c r="C88" s="865" t="s">
        <v>866</v>
      </c>
      <c r="D88" s="884" t="s">
        <v>56</v>
      </c>
      <c r="E88" s="889">
        <v>7</v>
      </c>
      <c r="F88" s="877"/>
      <c r="G88" s="882"/>
      <c r="H88" s="878"/>
      <c r="I88" s="878"/>
      <c r="J88" s="878"/>
      <c r="K88" s="878"/>
      <c r="L88" s="878"/>
    </row>
    <row r="89" spans="1:12" ht="25" x14ac:dyDescent="0.25">
      <c r="A89" s="867" t="s">
        <v>1256</v>
      </c>
      <c r="B89" s="868"/>
      <c r="C89" s="865" t="s">
        <v>867</v>
      </c>
      <c r="D89" s="884" t="s">
        <v>56</v>
      </c>
      <c r="E89" s="889">
        <v>7</v>
      </c>
      <c r="F89" s="877"/>
      <c r="G89" s="882"/>
      <c r="H89" s="878"/>
      <c r="I89" s="878"/>
      <c r="J89" s="878"/>
      <c r="K89" s="878"/>
      <c r="L89" s="878"/>
    </row>
    <row r="90" spans="1:12" ht="25" x14ac:dyDescent="0.25">
      <c r="A90" s="867" t="s">
        <v>1257</v>
      </c>
      <c r="B90" s="868"/>
      <c r="C90" s="865" t="s">
        <v>868</v>
      </c>
      <c r="D90" s="884" t="s">
        <v>56</v>
      </c>
      <c r="E90" s="889">
        <v>7</v>
      </c>
      <c r="F90" s="877"/>
      <c r="G90" s="882"/>
      <c r="H90" s="878"/>
      <c r="I90" s="878"/>
      <c r="J90" s="878"/>
      <c r="K90" s="878"/>
      <c r="L90" s="878"/>
    </row>
    <row r="91" spans="1:12" ht="25" x14ac:dyDescent="0.25">
      <c r="A91" s="867" t="s">
        <v>1258</v>
      </c>
      <c r="B91" s="868"/>
      <c r="C91" s="865" t="s">
        <v>869</v>
      </c>
      <c r="D91" s="884" t="s">
        <v>56</v>
      </c>
      <c r="E91" s="889">
        <v>7</v>
      </c>
      <c r="F91" s="877"/>
      <c r="G91" s="882"/>
      <c r="H91" s="878"/>
      <c r="I91" s="878"/>
      <c r="J91" s="878"/>
      <c r="K91" s="878"/>
      <c r="L91" s="878"/>
    </row>
    <row r="92" spans="1:12" ht="25" x14ac:dyDescent="0.25">
      <c r="A92" s="867" t="s">
        <v>1259</v>
      </c>
      <c r="B92" s="868"/>
      <c r="C92" s="865" t="s">
        <v>870</v>
      </c>
      <c r="D92" s="884" t="s">
        <v>56</v>
      </c>
      <c r="E92" s="889">
        <v>7</v>
      </c>
      <c r="F92" s="877"/>
      <c r="G92" s="882"/>
      <c r="H92" s="878"/>
      <c r="I92" s="878"/>
      <c r="J92" s="878"/>
      <c r="K92" s="878"/>
      <c r="L92" s="878"/>
    </row>
    <row r="93" spans="1:12" ht="25" x14ac:dyDescent="0.25">
      <c r="A93" s="867" t="s">
        <v>1260</v>
      </c>
      <c r="B93" s="868"/>
      <c r="C93" s="865" t="s">
        <v>871</v>
      </c>
      <c r="D93" s="884" t="s">
        <v>56</v>
      </c>
      <c r="E93" s="889">
        <v>7</v>
      </c>
      <c r="F93" s="877"/>
      <c r="G93" s="882"/>
      <c r="H93" s="878"/>
      <c r="I93" s="878"/>
      <c r="J93" s="878"/>
      <c r="K93" s="878"/>
      <c r="L93" s="878"/>
    </row>
    <row r="94" spans="1:12" ht="25" x14ac:dyDescent="0.25">
      <c r="A94" s="867" t="s">
        <v>1261</v>
      </c>
      <c r="B94" s="868"/>
      <c r="C94" s="865" t="s">
        <v>872</v>
      </c>
      <c r="D94" s="884" t="s">
        <v>56</v>
      </c>
      <c r="E94" s="889">
        <v>7</v>
      </c>
      <c r="F94" s="877"/>
      <c r="G94" s="882"/>
      <c r="H94" s="878"/>
      <c r="I94" s="878"/>
      <c r="J94" s="878"/>
      <c r="K94" s="878"/>
      <c r="L94" s="878"/>
    </row>
    <row r="95" spans="1:12" ht="14.5" x14ac:dyDescent="0.25">
      <c r="A95" s="867"/>
      <c r="B95" s="868"/>
      <c r="C95" s="886"/>
      <c r="D95" s="887"/>
      <c r="E95" s="889"/>
      <c r="F95" s="877"/>
      <c r="G95" s="882"/>
      <c r="H95" s="878"/>
      <c r="I95" s="878"/>
      <c r="J95" s="878"/>
      <c r="K95" s="878"/>
      <c r="L95" s="878"/>
    </row>
    <row r="96" spans="1:12" ht="14.5" x14ac:dyDescent="0.25">
      <c r="A96" s="865" t="s">
        <v>250</v>
      </c>
      <c r="B96" s="890" t="s">
        <v>880</v>
      </c>
      <c r="C96" s="891" t="s">
        <v>87</v>
      </c>
      <c r="D96" s="892"/>
      <c r="E96" s="876"/>
      <c r="F96" s="893"/>
      <c r="G96" s="893"/>
      <c r="H96" s="878"/>
      <c r="I96" s="878"/>
      <c r="J96" s="878"/>
      <c r="K96" s="878"/>
      <c r="L96" s="878"/>
    </row>
    <row r="97" spans="1:12" ht="37.5" x14ac:dyDescent="0.25">
      <c r="A97" s="865" t="s">
        <v>1262</v>
      </c>
      <c r="B97" s="890"/>
      <c r="C97" s="865" t="s">
        <v>857</v>
      </c>
      <c r="D97" s="866" t="s">
        <v>69</v>
      </c>
      <c r="E97" s="876">
        <v>22</v>
      </c>
      <c r="F97" s="893"/>
      <c r="G97" s="893"/>
      <c r="H97" s="878"/>
      <c r="I97" s="878"/>
      <c r="J97" s="878"/>
      <c r="K97" s="878"/>
      <c r="L97" s="878"/>
    </row>
    <row r="98" spans="1:12" ht="37.5" x14ac:dyDescent="0.25">
      <c r="A98" s="865" t="s">
        <v>1263</v>
      </c>
      <c r="B98" s="890"/>
      <c r="C98" s="865" t="s">
        <v>858</v>
      </c>
      <c r="D98" s="866" t="s">
        <v>69</v>
      </c>
      <c r="E98" s="876">
        <v>22</v>
      </c>
      <c r="F98" s="893"/>
      <c r="G98" s="893"/>
      <c r="H98" s="878"/>
      <c r="I98" s="878"/>
      <c r="J98" s="878"/>
      <c r="K98" s="878"/>
      <c r="L98" s="878"/>
    </row>
    <row r="99" spans="1:12" ht="25" x14ac:dyDescent="0.25">
      <c r="A99" s="865" t="s">
        <v>1264</v>
      </c>
      <c r="B99" s="890"/>
      <c r="C99" s="865" t="s">
        <v>859</v>
      </c>
      <c r="D99" s="866" t="s">
        <v>69</v>
      </c>
      <c r="E99" s="876">
        <v>17</v>
      </c>
      <c r="F99" s="893"/>
      <c r="G99" s="893"/>
      <c r="H99" s="878"/>
      <c r="I99" s="878"/>
      <c r="J99" s="878"/>
      <c r="K99" s="878"/>
      <c r="L99" s="878"/>
    </row>
    <row r="100" spans="1:12" ht="25" x14ac:dyDescent="0.25">
      <c r="A100" s="865" t="s">
        <v>1265</v>
      </c>
      <c r="B100" s="890"/>
      <c r="C100" s="865" t="s">
        <v>860</v>
      </c>
      <c r="D100" s="866" t="s">
        <v>69</v>
      </c>
      <c r="E100" s="876">
        <v>17</v>
      </c>
      <c r="F100" s="893"/>
      <c r="G100" s="893"/>
      <c r="H100" s="878"/>
      <c r="I100" s="878"/>
      <c r="J100" s="878"/>
      <c r="K100" s="878"/>
      <c r="L100" s="878"/>
    </row>
    <row r="101" spans="1:12" ht="25" x14ac:dyDescent="0.25">
      <c r="A101" s="865" t="s">
        <v>1266</v>
      </c>
      <c r="B101" s="890"/>
      <c r="C101" s="865" t="s">
        <v>861</v>
      </c>
      <c r="D101" s="866" t="s">
        <v>69</v>
      </c>
      <c r="E101" s="876">
        <v>17</v>
      </c>
      <c r="F101" s="893"/>
      <c r="G101" s="893"/>
      <c r="H101" s="878"/>
      <c r="I101" s="878"/>
      <c r="J101" s="878"/>
      <c r="K101" s="878"/>
      <c r="L101" s="878"/>
    </row>
    <row r="102" spans="1:12" ht="25" x14ac:dyDescent="0.25">
      <c r="A102" s="865" t="s">
        <v>1267</v>
      </c>
      <c r="B102" s="890"/>
      <c r="C102" s="865" t="s">
        <v>862</v>
      </c>
      <c r="D102" s="197" t="s">
        <v>69</v>
      </c>
      <c r="E102" s="876">
        <v>17</v>
      </c>
      <c r="F102" s="893"/>
      <c r="G102" s="893"/>
      <c r="H102" s="878"/>
      <c r="I102" s="878"/>
      <c r="J102" s="878"/>
      <c r="K102" s="878"/>
      <c r="L102" s="878"/>
    </row>
    <row r="103" spans="1:12" ht="25" x14ac:dyDescent="0.25">
      <c r="A103" s="865" t="s">
        <v>1268</v>
      </c>
      <c r="B103" s="890"/>
      <c r="C103" s="865" t="s">
        <v>863</v>
      </c>
      <c r="D103" s="866" t="s">
        <v>864</v>
      </c>
      <c r="E103" s="876">
        <v>17</v>
      </c>
      <c r="F103" s="893"/>
      <c r="G103" s="893"/>
      <c r="H103" s="878"/>
      <c r="I103" s="878"/>
      <c r="J103" s="878"/>
      <c r="K103" s="878"/>
      <c r="L103" s="878"/>
    </row>
    <row r="104" spans="1:12" s="19" customFormat="1" ht="13" x14ac:dyDescent="0.25">
      <c r="A104" s="328"/>
      <c r="B104" s="1053" t="s">
        <v>388</v>
      </c>
      <c r="C104" s="1054"/>
      <c r="D104" s="329"/>
      <c r="E104" s="360"/>
      <c r="F104" s="1055"/>
      <c r="G104" s="831"/>
    </row>
    <row r="105" spans="1:12" s="19" customFormat="1" ht="26" x14ac:dyDescent="0.25">
      <c r="A105" s="328"/>
      <c r="B105" s="375" t="s">
        <v>389</v>
      </c>
      <c r="C105" s="361"/>
      <c r="D105" s="329"/>
      <c r="E105" s="360"/>
      <c r="F105" s="351"/>
      <c r="G105" s="374"/>
    </row>
    <row r="106" spans="1:12" ht="25" x14ac:dyDescent="0.25">
      <c r="A106" s="865" t="s">
        <v>1269</v>
      </c>
      <c r="B106" s="890"/>
      <c r="C106" s="865" t="s">
        <v>865</v>
      </c>
      <c r="D106" s="866" t="s">
        <v>864</v>
      </c>
      <c r="E106" s="876">
        <v>17</v>
      </c>
      <c r="F106" s="893"/>
      <c r="G106" s="893"/>
      <c r="H106" s="878"/>
      <c r="I106" s="878"/>
      <c r="J106" s="878"/>
      <c r="K106" s="878"/>
      <c r="L106" s="878"/>
    </row>
    <row r="107" spans="1:12" ht="25" x14ac:dyDescent="0.25">
      <c r="A107" s="865" t="s">
        <v>1270</v>
      </c>
      <c r="B107" s="890"/>
      <c r="C107" s="865" t="s">
        <v>866</v>
      </c>
      <c r="D107" s="866" t="s">
        <v>864</v>
      </c>
      <c r="E107" s="876">
        <v>17</v>
      </c>
      <c r="F107" s="893"/>
      <c r="G107" s="893"/>
      <c r="H107" s="878"/>
      <c r="I107" s="878"/>
      <c r="J107" s="878"/>
      <c r="K107" s="878"/>
      <c r="L107" s="878"/>
    </row>
    <row r="108" spans="1:12" ht="25" x14ac:dyDescent="0.25">
      <c r="A108" s="865" t="s">
        <v>1271</v>
      </c>
      <c r="B108" s="890"/>
      <c r="C108" s="865" t="s">
        <v>867</v>
      </c>
      <c r="D108" s="866" t="s">
        <v>864</v>
      </c>
      <c r="E108" s="876">
        <v>17</v>
      </c>
      <c r="F108" s="893"/>
      <c r="G108" s="893"/>
      <c r="H108" s="878"/>
      <c r="I108" s="878"/>
      <c r="J108" s="878"/>
      <c r="K108" s="878"/>
      <c r="L108" s="878"/>
    </row>
    <row r="109" spans="1:12" ht="25" x14ac:dyDescent="0.25">
      <c r="A109" s="865" t="s">
        <v>1272</v>
      </c>
      <c r="B109" s="890"/>
      <c r="C109" s="865" t="s">
        <v>868</v>
      </c>
      <c r="D109" s="866" t="s">
        <v>864</v>
      </c>
      <c r="E109" s="876">
        <v>17</v>
      </c>
      <c r="F109" s="893"/>
      <c r="G109" s="893"/>
      <c r="H109" s="878"/>
      <c r="I109" s="878"/>
      <c r="J109" s="878"/>
      <c r="K109" s="878"/>
      <c r="L109" s="878"/>
    </row>
    <row r="110" spans="1:12" ht="25" x14ac:dyDescent="0.25">
      <c r="A110" s="865" t="s">
        <v>1273</v>
      </c>
      <c r="B110" s="890"/>
      <c r="C110" s="865" t="s">
        <v>869</v>
      </c>
      <c r="D110" s="866" t="s">
        <v>864</v>
      </c>
      <c r="E110" s="876">
        <v>17</v>
      </c>
      <c r="F110" s="893"/>
      <c r="G110" s="893"/>
      <c r="H110" s="878"/>
      <c r="I110" s="878"/>
      <c r="J110" s="878"/>
      <c r="K110" s="878"/>
      <c r="L110" s="878"/>
    </row>
    <row r="111" spans="1:12" ht="25" x14ac:dyDescent="0.25">
      <c r="A111" s="865" t="s">
        <v>1274</v>
      </c>
      <c r="B111" s="890"/>
      <c r="C111" s="865" t="s">
        <v>870</v>
      </c>
      <c r="D111" s="866" t="s">
        <v>864</v>
      </c>
      <c r="E111" s="876">
        <v>17</v>
      </c>
      <c r="F111" s="893"/>
      <c r="G111" s="893"/>
      <c r="H111" s="878"/>
      <c r="I111" s="878"/>
      <c r="J111" s="878"/>
      <c r="K111" s="878"/>
      <c r="L111" s="878"/>
    </row>
    <row r="112" spans="1:12" ht="25" x14ac:dyDescent="0.25">
      <c r="A112" s="865" t="s">
        <v>1275</v>
      </c>
      <c r="B112" s="890"/>
      <c r="C112" s="865" t="s">
        <v>871</v>
      </c>
      <c r="D112" s="866" t="s">
        <v>864</v>
      </c>
      <c r="E112" s="876">
        <v>17</v>
      </c>
      <c r="F112" s="893"/>
      <c r="G112" s="893"/>
      <c r="H112" s="878"/>
      <c r="I112" s="878"/>
      <c r="J112" s="878"/>
      <c r="K112" s="878"/>
      <c r="L112" s="878"/>
    </row>
    <row r="113" spans="1:12" ht="25" x14ac:dyDescent="0.25">
      <c r="A113" s="865" t="s">
        <v>1276</v>
      </c>
      <c r="B113" s="890"/>
      <c r="C113" s="865" t="s">
        <v>872</v>
      </c>
      <c r="D113" s="866" t="s">
        <v>864</v>
      </c>
      <c r="E113" s="876">
        <v>17</v>
      </c>
      <c r="F113" s="893"/>
      <c r="G113" s="893"/>
      <c r="H113" s="878"/>
      <c r="I113" s="878"/>
      <c r="J113" s="878"/>
      <c r="K113" s="878"/>
      <c r="L113" s="878"/>
    </row>
    <row r="114" spans="1:12" ht="14.5" x14ac:dyDescent="0.25">
      <c r="A114" s="865"/>
      <c r="B114" s="890"/>
      <c r="C114" s="894"/>
      <c r="D114" s="892"/>
      <c r="E114" s="876"/>
      <c r="F114" s="893"/>
      <c r="G114" s="893"/>
      <c r="H114" s="878"/>
      <c r="I114" s="878"/>
      <c r="J114" s="878"/>
      <c r="K114" s="878"/>
      <c r="L114" s="878"/>
    </row>
    <row r="115" spans="1:12" ht="14.5" x14ac:dyDescent="0.25">
      <c r="A115" s="865" t="s">
        <v>314</v>
      </c>
      <c r="B115" s="890"/>
      <c r="C115" s="891" t="s">
        <v>881</v>
      </c>
      <c r="D115" s="892"/>
      <c r="E115" s="876"/>
      <c r="F115" s="893"/>
      <c r="G115" s="893"/>
      <c r="H115" s="878"/>
      <c r="I115" s="878"/>
      <c r="J115" s="878"/>
      <c r="K115" s="878"/>
      <c r="L115" s="878"/>
    </row>
    <row r="116" spans="1:12" ht="37.5" x14ac:dyDescent="0.25">
      <c r="A116" s="895" t="s">
        <v>1277</v>
      </c>
      <c r="B116" s="890"/>
      <c r="C116" s="865" t="s">
        <v>857</v>
      </c>
      <c r="D116" s="892" t="s">
        <v>54</v>
      </c>
      <c r="E116" s="876">
        <v>1</v>
      </c>
      <c r="F116" s="893"/>
      <c r="G116" s="893"/>
      <c r="H116" s="878"/>
      <c r="I116" s="878"/>
      <c r="J116" s="878"/>
      <c r="K116" s="878"/>
      <c r="L116" s="878"/>
    </row>
    <row r="117" spans="1:12" ht="37.5" x14ac:dyDescent="0.25">
      <c r="A117" s="895" t="s">
        <v>1278</v>
      </c>
      <c r="B117" s="890"/>
      <c r="C117" s="865" t="s">
        <v>858</v>
      </c>
      <c r="D117" s="892" t="s">
        <v>54</v>
      </c>
      <c r="E117" s="876">
        <v>1</v>
      </c>
      <c r="F117" s="893"/>
      <c r="G117" s="893"/>
      <c r="H117" s="878"/>
      <c r="I117" s="878"/>
      <c r="J117" s="878"/>
      <c r="K117" s="878"/>
      <c r="L117" s="878"/>
    </row>
    <row r="118" spans="1:12" ht="25" x14ac:dyDescent="0.25">
      <c r="A118" s="895" t="s">
        <v>1279</v>
      </c>
      <c r="B118" s="890"/>
      <c r="C118" s="865" t="s">
        <v>859</v>
      </c>
      <c r="D118" s="892" t="s">
        <v>54</v>
      </c>
      <c r="E118" s="876">
        <v>1</v>
      </c>
      <c r="F118" s="893"/>
      <c r="G118" s="893"/>
      <c r="H118" s="878"/>
      <c r="I118" s="878"/>
      <c r="J118" s="878"/>
      <c r="K118" s="878"/>
      <c r="L118" s="878"/>
    </row>
    <row r="119" spans="1:12" ht="25" x14ac:dyDescent="0.25">
      <c r="A119" s="895" t="s">
        <v>1280</v>
      </c>
      <c r="B119" s="890"/>
      <c r="C119" s="865" t="s">
        <v>860</v>
      </c>
      <c r="D119" s="892" t="s">
        <v>54</v>
      </c>
      <c r="E119" s="876">
        <v>1</v>
      </c>
      <c r="F119" s="893"/>
      <c r="G119" s="893"/>
      <c r="H119" s="878"/>
      <c r="I119" s="878"/>
      <c r="J119" s="878"/>
      <c r="K119" s="878"/>
      <c r="L119" s="878"/>
    </row>
    <row r="120" spans="1:12" ht="25" x14ac:dyDescent="0.25">
      <c r="A120" s="895" t="s">
        <v>1281</v>
      </c>
      <c r="B120" s="890"/>
      <c r="C120" s="865" t="s">
        <v>861</v>
      </c>
      <c r="D120" s="892" t="s">
        <v>54</v>
      </c>
      <c r="E120" s="876">
        <v>1</v>
      </c>
      <c r="F120" s="893"/>
      <c r="G120" s="893"/>
      <c r="H120" s="878"/>
      <c r="I120" s="878"/>
      <c r="J120" s="878"/>
      <c r="K120" s="878"/>
      <c r="L120" s="878"/>
    </row>
    <row r="121" spans="1:12" ht="25" x14ac:dyDescent="0.25">
      <c r="A121" s="895" t="s">
        <v>1282</v>
      </c>
      <c r="B121" s="890"/>
      <c r="C121" s="865" t="s">
        <v>862</v>
      </c>
      <c r="D121" s="892" t="s">
        <v>54</v>
      </c>
      <c r="E121" s="876">
        <v>1</v>
      </c>
      <c r="F121" s="893"/>
      <c r="G121" s="893"/>
      <c r="H121" s="878"/>
      <c r="I121" s="878"/>
      <c r="J121" s="878"/>
      <c r="K121" s="878"/>
      <c r="L121" s="878"/>
    </row>
    <row r="122" spans="1:12" ht="25" x14ac:dyDescent="0.25">
      <c r="A122" s="895" t="s">
        <v>1283</v>
      </c>
      <c r="B122" s="890"/>
      <c r="C122" s="865" t="s">
        <v>863</v>
      </c>
      <c r="D122" s="892" t="s">
        <v>54</v>
      </c>
      <c r="E122" s="876">
        <v>1</v>
      </c>
      <c r="F122" s="893"/>
      <c r="G122" s="893"/>
      <c r="H122" s="878"/>
      <c r="I122" s="878"/>
      <c r="J122" s="878"/>
      <c r="K122" s="878"/>
      <c r="L122" s="878"/>
    </row>
    <row r="123" spans="1:12" ht="25" x14ac:dyDescent="0.25">
      <c r="A123" s="895" t="s">
        <v>1284</v>
      </c>
      <c r="B123" s="890"/>
      <c r="C123" s="865" t="s">
        <v>865</v>
      </c>
      <c r="D123" s="892" t="s">
        <v>54</v>
      </c>
      <c r="E123" s="876">
        <v>1</v>
      </c>
      <c r="F123" s="893"/>
      <c r="G123" s="893"/>
      <c r="H123" s="878"/>
      <c r="I123" s="878"/>
      <c r="J123" s="878"/>
      <c r="K123" s="878"/>
      <c r="L123" s="878"/>
    </row>
    <row r="124" spans="1:12" ht="25" x14ac:dyDescent="0.25">
      <c r="A124" s="895" t="s">
        <v>1285</v>
      </c>
      <c r="B124" s="890"/>
      <c r="C124" s="865" t="s">
        <v>866</v>
      </c>
      <c r="D124" s="892" t="s">
        <v>54</v>
      </c>
      <c r="E124" s="876">
        <v>1</v>
      </c>
      <c r="F124" s="893"/>
      <c r="G124" s="893"/>
      <c r="H124" s="878"/>
      <c r="I124" s="878"/>
      <c r="J124" s="878"/>
      <c r="K124" s="878"/>
      <c r="L124" s="878"/>
    </row>
    <row r="125" spans="1:12" ht="25" x14ac:dyDescent="0.25">
      <c r="A125" s="895" t="s">
        <v>1286</v>
      </c>
      <c r="B125" s="890"/>
      <c r="C125" s="865" t="s">
        <v>867</v>
      </c>
      <c r="D125" s="892" t="s">
        <v>54</v>
      </c>
      <c r="E125" s="876">
        <v>1</v>
      </c>
      <c r="F125" s="893"/>
      <c r="G125" s="893"/>
      <c r="H125" s="878"/>
      <c r="I125" s="878"/>
      <c r="J125" s="878"/>
      <c r="K125" s="878"/>
      <c r="L125" s="878"/>
    </row>
    <row r="126" spans="1:12" ht="25" x14ac:dyDescent="0.25">
      <c r="A126" s="895" t="s">
        <v>1287</v>
      </c>
      <c r="B126" s="890"/>
      <c r="C126" s="865" t="s">
        <v>868</v>
      </c>
      <c r="D126" s="892" t="s">
        <v>54</v>
      </c>
      <c r="E126" s="876">
        <v>1</v>
      </c>
      <c r="F126" s="893"/>
      <c r="G126" s="893"/>
      <c r="H126" s="878"/>
      <c r="I126" s="878"/>
      <c r="J126" s="878"/>
      <c r="K126" s="878"/>
      <c r="L126" s="878"/>
    </row>
    <row r="127" spans="1:12" ht="25" x14ac:dyDescent="0.25">
      <c r="A127" s="895" t="s">
        <v>1288</v>
      </c>
      <c r="B127" s="890"/>
      <c r="C127" s="865" t="s">
        <v>869</v>
      </c>
      <c r="D127" s="892" t="s">
        <v>54</v>
      </c>
      <c r="E127" s="876">
        <v>1</v>
      </c>
      <c r="F127" s="893"/>
      <c r="G127" s="893"/>
      <c r="H127" s="878"/>
      <c r="I127" s="878"/>
      <c r="J127" s="878"/>
      <c r="K127" s="878"/>
      <c r="L127" s="878"/>
    </row>
    <row r="128" spans="1:12" ht="25" x14ac:dyDescent="0.25">
      <c r="A128" s="895" t="s">
        <v>1289</v>
      </c>
      <c r="B128" s="890"/>
      <c r="C128" s="865" t="s">
        <v>870</v>
      </c>
      <c r="D128" s="892" t="s">
        <v>54</v>
      </c>
      <c r="E128" s="876">
        <v>1</v>
      </c>
      <c r="F128" s="893"/>
      <c r="G128" s="893"/>
      <c r="H128" s="878"/>
      <c r="I128" s="878"/>
      <c r="J128" s="878"/>
      <c r="K128" s="878"/>
      <c r="L128" s="878"/>
    </row>
    <row r="129" spans="1:12" ht="25" x14ac:dyDescent="0.25">
      <c r="A129" s="895" t="s">
        <v>1290</v>
      </c>
      <c r="B129" s="890"/>
      <c r="C129" s="865" t="s">
        <v>871</v>
      </c>
      <c r="D129" s="892" t="s">
        <v>54</v>
      </c>
      <c r="E129" s="876">
        <v>1</v>
      </c>
      <c r="F129" s="893"/>
      <c r="G129" s="893"/>
      <c r="H129" s="878"/>
      <c r="I129" s="878"/>
      <c r="J129" s="878"/>
      <c r="K129" s="878"/>
      <c r="L129" s="878"/>
    </row>
    <row r="130" spans="1:12" ht="25" x14ac:dyDescent="0.25">
      <c r="A130" s="895" t="s">
        <v>1291</v>
      </c>
      <c r="B130" s="890"/>
      <c r="C130" s="865" t="s">
        <v>872</v>
      </c>
      <c r="D130" s="892" t="s">
        <v>54</v>
      </c>
      <c r="E130" s="876">
        <v>1</v>
      </c>
      <c r="F130" s="893"/>
      <c r="G130" s="893"/>
      <c r="H130" s="878"/>
      <c r="I130" s="878"/>
      <c r="J130" s="878"/>
      <c r="K130" s="878"/>
      <c r="L130" s="878"/>
    </row>
    <row r="131" spans="1:12" ht="14.5" x14ac:dyDescent="0.25">
      <c r="A131" s="895"/>
      <c r="B131" s="890"/>
      <c r="C131" s="891"/>
      <c r="D131" s="892"/>
      <c r="E131" s="876"/>
      <c r="F131" s="893"/>
      <c r="G131" s="893"/>
      <c r="H131" s="878"/>
      <c r="I131" s="878"/>
      <c r="J131" s="878"/>
      <c r="K131" s="878"/>
      <c r="L131" s="878"/>
    </row>
    <row r="132" spans="1:12" s="19" customFormat="1" x14ac:dyDescent="0.25">
      <c r="A132" s="362"/>
      <c r="B132" s="363"/>
      <c r="C132" s="364"/>
      <c r="D132" s="365"/>
      <c r="E132" s="366"/>
      <c r="F132" s="367"/>
      <c r="G132" s="369"/>
    </row>
    <row r="133" spans="1:12" s="19" customFormat="1" ht="13" x14ac:dyDescent="0.25">
      <c r="A133" s="325"/>
      <c r="B133" s="370" t="s">
        <v>388</v>
      </c>
      <c r="C133" s="371"/>
      <c r="D133" s="326"/>
      <c r="E133" s="368"/>
      <c r="F133" s="372"/>
      <c r="G133" s="373"/>
    </row>
    <row r="134" spans="1:12" s="19" customFormat="1" ht="26" x14ac:dyDescent="0.25">
      <c r="A134" s="328"/>
      <c r="B134" s="375" t="s">
        <v>389</v>
      </c>
      <c r="C134" s="361"/>
      <c r="D134" s="329"/>
      <c r="E134" s="360"/>
      <c r="F134" s="351"/>
      <c r="G134" s="374"/>
    </row>
    <row r="135" spans="1:12" ht="25" x14ac:dyDescent="0.25">
      <c r="A135" s="216">
        <v>1.3</v>
      </c>
      <c r="B135" s="75" t="s">
        <v>882</v>
      </c>
      <c r="C135" s="77" t="s">
        <v>883</v>
      </c>
      <c r="D135" s="870"/>
      <c r="E135" s="871"/>
      <c r="F135" s="872"/>
      <c r="G135" s="872"/>
      <c r="H135" s="878"/>
      <c r="I135" s="878"/>
      <c r="J135" s="878"/>
      <c r="K135" s="878"/>
      <c r="L135" s="878"/>
    </row>
    <row r="136" spans="1:12" ht="14.5" x14ac:dyDescent="0.25">
      <c r="A136" s="166"/>
      <c r="B136" s="75"/>
      <c r="C136" s="77"/>
      <c r="D136" s="870"/>
      <c r="E136" s="871"/>
      <c r="F136" s="872"/>
      <c r="G136" s="872"/>
      <c r="H136" s="878"/>
      <c r="I136" s="878"/>
      <c r="J136" s="878"/>
      <c r="K136" s="878"/>
      <c r="L136" s="878"/>
    </row>
    <row r="137" spans="1:12" ht="14.5" x14ac:dyDescent="0.25">
      <c r="A137" s="166" t="s">
        <v>1292</v>
      </c>
      <c r="B137" s="317" t="s">
        <v>414</v>
      </c>
      <c r="C137" s="897" t="s">
        <v>884</v>
      </c>
      <c r="D137" s="870"/>
      <c r="E137" s="871"/>
      <c r="F137" s="872"/>
      <c r="G137" s="872"/>
      <c r="H137" s="878"/>
      <c r="I137" s="878"/>
      <c r="J137" s="878"/>
      <c r="K137" s="878"/>
      <c r="L137" s="878"/>
    </row>
    <row r="138" spans="1:12" ht="14.5" x14ac:dyDescent="0.25">
      <c r="A138" s="166" t="s">
        <v>1293</v>
      </c>
      <c r="B138" s="260" t="s">
        <v>70</v>
      </c>
      <c r="C138" s="886" t="s">
        <v>76</v>
      </c>
      <c r="D138" s="870"/>
      <c r="E138" s="871"/>
      <c r="F138" s="872"/>
      <c r="G138" s="872"/>
      <c r="H138" s="878"/>
      <c r="I138" s="878"/>
      <c r="J138" s="878"/>
      <c r="K138" s="878"/>
      <c r="L138" s="878"/>
    </row>
    <row r="139" spans="1:12" ht="14.5" x14ac:dyDescent="0.25">
      <c r="A139" s="166"/>
      <c r="B139" s="260"/>
      <c r="C139" s="886" t="s">
        <v>885</v>
      </c>
      <c r="D139" s="866"/>
      <c r="E139" s="871"/>
      <c r="F139" s="872"/>
      <c r="G139" s="872"/>
      <c r="H139" s="878"/>
      <c r="I139" s="878"/>
      <c r="J139" s="878"/>
      <c r="K139" s="878"/>
      <c r="L139" s="878"/>
    </row>
    <row r="140" spans="1:12" ht="37.5" x14ac:dyDescent="0.25">
      <c r="A140" s="166" t="s">
        <v>1294</v>
      </c>
      <c r="B140" s="260"/>
      <c r="C140" s="865" t="s">
        <v>857</v>
      </c>
      <c r="D140" s="866" t="s">
        <v>69</v>
      </c>
      <c r="E140" s="871">
        <v>96</v>
      </c>
      <c r="F140" s="872"/>
      <c r="G140" s="872"/>
      <c r="H140" s="878"/>
      <c r="I140" s="878"/>
      <c r="J140" s="878"/>
      <c r="K140" s="878"/>
      <c r="L140" s="878"/>
    </row>
    <row r="141" spans="1:12" ht="37.5" x14ac:dyDescent="0.25">
      <c r="A141" s="166" t="s">
        <v>1295</v>
      </c>
      <c r="B141" s="260"/>
      <c r="C141" s="865" t="s">
        <v>858</v>
      </c>
      <c r="D141" s="866" t="s">
        <v>69</v>
      </c>
      <c r="E141" s="871">
        <v>113</v>
      </c>
      <c r="F141" s="872"/>
      <c r="G141" s="872"/>
      <c r="H141" s="878"/>
      <c r="I141" s="878"/>
      <c r="J141" s="878"/>
      <c r="K141" s="878"/>
      <c r="L141" s="878"/>
    </row>
    <row r="142" spans="1:12" ht="14.5" x14ac:dyDescent="0.25">
      <c r="A142" s="166"/>
      <c r="B142" s="260"/>
      <c r="C142" s="196"/>
      <c r="D142" s="866"/>
      <c r="E142" s="871"/>
      <c r="F142" s="872"/>
      <c r="G142" s="872"/>
      <c r="H142" s="878"/>
      <c r="I142" s="878"/>
      <c r="J142" s="878"/>
      <c r="K142" s="878"/>
      <c r="L142" s="878"/>
    </row>
    <row r="143" spans="1:12" ht="14.5" x14ac:dyDescent="0.25">
      <c r="A143" s="166" t="s">
        <v>1296</v>
      </c>
      <c r="B143" s="260" t="s">
        <v>297</v>
      </c>
      <c r="C143" s="898" t="s">
        <v>886</v>
      </c>
      <c r="D143" s="866"/>
      <c r="E143" s="871"/>
      <c r="F143" s="872"/>
      <c r="G143" s="872"/>
      <c r="H143" s="878"/>
      <c r="I143" s="878"/>
      <c r="J143" s="878"/>
      <c r="K143" s="878"/>
      <c r="L143" s="878"/>
    </row>
    <row r="144" spans="1:12" ht="14.5" x14ac:dyDescent="0.25">
      <c r="A144" s="166" t="s">
        <v>1297</v>
      </c>
      <c r="B144" s="260"/>
      <c r="C144" s="886" t="s">
        <v>887</v>
      </c>
      <c r="D144" s="866"/>
      <c r="E144" s="871"/>
      <c r="F144" s="872"/>
      <c r="G144" s="872"/>
      <c r="H144" s="878"/>
      <c r="I144" s="878"/>
      <c r="J144" s="878"/>
      <c r="K144" s="878"/>
      <c r="L144" s="878"/>
    </row>
    <row r="145" spans="1:12" ht="37.5" x14ac:dyDescent="0.25">
      <c r="A145" s="166" t="s">
        <v>1298</v>
      </c>
      <c r="B145" s="260"/>
      <c r="C145" s="865" t="s">
        <v>857</v>
      </c>
      <c r="D145" s="866" t="s">
        <v>52</v>
      </c>
      <c r="E145" s="871">
        <v>12</v>
      </c>
      <c r="F145" s="872"/>
      <c r="G145" s="872"/>
      <c r="H145" s="878"/>
      <c r="I145" s="878"/>
      <c r="J145" s="878"/>
      <c r="K145" s="878"/>
      <c r="L145" s="878"/>
    </row>
    <row r="146" spans="1:12" ht="37.5" x14ac:dyDescent="0.25">
      <c r="A146" s="166" t="s">
        <v>1299</v>
      </c>
      <c r="B146" s="260"/>
      <c r="C146" s="865" t="s">
        <v>858</v>
      </c>
      <c r="D146" s="866" t="s">
        <v>52</v>
      </c>
      <c r="E146" s="871">
        <v>12</v>
      </c>
      <c r="F146" s="872"/>
      <c r="G146" s="872"/>
      <c r="H146" s="878"/>
      <c r="I146" s="878"/>
      <c r="J146" s="878"/>
      <c r="K146" s="878"/>
      <c r="L146" s="878"/>
    </row>
    <row r="147" spans="1:12" ht="14.5" x14ac:dyDescent="0.25">
      <c r="A147" s="166"/>
      <c r="B147" s="260"/>
      <c r="C147" s="886"/>
      <c r="D147" s="866"/>
      <c r="E147" s="871"/>
      <c r="F147" s="872"/>
      <c r="G147" s="872"/>
      <c r="H147" s="878"/>
      <c r="I147" s="878"/>
      <c r="J147" s="878"/>
      <c r="K147" s="878"/>
      <c r="L147" s="878"/>
    </row>
    <row r="148" spans="1:12" ht="14.5" x14ac:dyDescent="0.25">
      <c r="A148" s="166" t="s">
        <v>1300</v>
      </c>
      <c r="B148" s="260"/>
      <c r="C148" s="886" t="s">
        <v>888</v>
      </c>
      <c r="D148" s="866"/>
      <c r="E148" s="871"/>
      <c r="F148" s="872"/>
      <c r="G148" s="872"/>
      <c r="H148" s="878"/>
      <c r="I148" s="878"/>
      <c r="J148" s="878"/>
      <c r="K148" s="878"/>
      <c r="L148" s="878"/>
    </row>
    <row r="149" spans="1:12" ht="37.5" x14ac:dyDescent="0.25">
      <c r="A149" s="166" t="s">
        <v>1301</v>
      </c>
      <c r="B149" s="260"/>
      <c r="C149" s="865" t="s">
        <v>857</v>
      </c>
      <c r="D149" s="866" t="s">
        <v>52</v>
      </c>
      <c r="E149" s="871">
        <v>15</v>
      </c>
      <c r="F149" s="872"/>
      <c r="G149" s="872"/>
      <c r="H149" s="878"/>
      <c r="I149" s="878"/>
      <c r="J149" s="878"/>
      <c r="K149" s="878"/>
      <c r="L149" s="878"/>
    </row>
    <row r="150" spans="1:12" ht="37.5" x14ac:dyDescent="0.25">
      <c r="A150" s="166" t="s">
        <v>1302</v>
      </c>
      <c r="B150" s="260"/>
      <c r="C150" s="865" t="s">
        <v>858</v>
      </c>
      <c r="D150" s="866" t="s">
        <v>52</v>
      </c>
      <c r="E150" s="871">
        <v>15</v>
      </c>
      <c r="F150" s="872"/>
      <c r="G150" s="872"/>
      <c r="H150" s="878"/>
      <c r="I150" s="878"/>
      <c r="J150" s="878"/>
      <c r="K150" s="878"/>
      <c r="L150" s="878"/>
    </row>
    <row r="151" spans="1:12" ht="14.5" x14ac:dyDescent="0.25">
      <c r="A151" s="166"/>
      <c r="B151" s="260"/>
      <c r="C151" s="886"/>
      <c r="D151" s="866"/>
      <c r="E151" s="871"/>
      <c r="F151" s="872"/>
      <c r="G151" s="872"/>
      <c r="H151" s="878"/>
      <c r="I151" s="878"/>
      <c r="J151" s="878"/>
      <c r="K151" s="878"/>
      <c r="L151" s="878"/>
    </row>
    <row r="152" spans="1:12" ht="14.5" x14ac:dyDescent="0.25">
      <c r="A152" s="166" t="s">
        <v>1303</v>
      </c>
      <c r="B152" s="260"/>
      <c r="C152" s="886" t="s">
        <v>889</v>
      </c>
      <c r="D152" s="866"/>
      <c r="E152" s="871"/>
      <c r="F152" s="872"/>
      <c r="G152" s="872"/>
      <c r="H152" s="878"/>
      <c r="I152" s="878"/>
      <c r="J152" s="878"/>
      <c r="K152" s="878"/>
      <c r="L152" s="878"/>
    </row>
    <row r="153" spans="1:12" ht="25" x14ac:dyDescent="0.25">
      <c r="A153" s="166" t="s">
        <v>1304</v>
      </c>
      <c r="B153" s="260"/>
      <c r="C153" s="865" t="s">
        <v>859</v>
      </c>
      <c r="D153" s="866" t="s">
        <v>52</v>
      </c>
      <c r="E153" s="871">
        <v>11</v>
      </c>
      <c r="F153" s="872"/>
      <c r="G153" s="872"/>
      <c r="H153" s="878"/>
      <c r="I153" s="878"/>
      <c r="J153" s="878"/>
      <c r="K153" s="878"/>
      <c r="L153" s="878"/>
    </row>
    <row r="154" spans="1:12" ht="25" x14ac:dyDescent="0.25">
      <c r="A154" s="166" t="s">
        <v>1305</v>
      </c>
      <c r="B154" s="260"/>
      <c r="C154" s="865" t="s">
        <v>860</v>
      </c>
      <c r="D154" s="866" t="s">
        <v>52</v>
      </c>
      <c r="E154" s="871">
        <v>11</v>
      </c>
      <c r="F154" s="872"/>
      <c r="G154" s="872"/>
      <c r="H154" s="878"/>
      <c r="I154" s="878"/>
      <c r="J154" s="878"/>
      <c r="K154" s="878"/>
      <c r="L154" s="878"/>
    </row>
    <row r="155" spans="1:12" ht="25" x14ac:dyDescent="0.25">
      <c r="A155" s="166" t="s">
        <v>1306</v>
      </c>
      <c r="B155" s="260"/>
      <c r="C155" s="865" t="s">
        <v>861</v>
      </c>
      <c r="D155" s="866" t="s">
        <v>52</v>
      </c>
      <c r="E155" s="871">
        <v>11</v>
      </c>
      <c r="F155" s="872"/>
      <c r="G155" s="872"/>
      <c r="H155" s="878"/>
      <c r="I155" s="878"/>
      <c r="J155" s="878"/>
      <c r="K155" s="878"/>
      <c r="L155" s="878"/>
    </row>
    <row r="156" spans="1:12" ht="25" x14ac:dyDescent="0.25">
      <c r="A156" s="166" t="s">
        <v>1307</v>
      </c>
      <c r="B156" s="260"/>
      <c r="C156" s="865" t="s">
        <v>862</v>
      </c>
      <c r="D156" s="866" t="s">
        <v>52</v>
      </c>
      <c r="E156" s="871">
        <v>11</v>
      </c>
      <c r="F156" s="872"/>
      <c r="G156" s="872"/>
      <c r="H156" s="878"/>
      <c r="I156" s="878"/>
      <c r="J156" s="878"/>
      <c r="K156" s="878"/>
      <c r="L156" s="878"/>
    </row>
    <row r="157" spans="1:12" ht="25" x14ac:dyDescent="0.25">
      <c r="A157" s="166" t="s">
        <v>1308</v>
      </c>
      <c r="B157" s="260"/>
      <c r="C157" s="865" t="s">
        <v>863</v>
      </c>
      <c r="D157" s="866" t="s">
        <v>52</v>
      </c>
      <c r="E157" s="871">
        <v>11</v>
      </c>
      <c r="F157" s="872"/>
      <c r="G157" s="872"/>
      <c r="H157" s="878"/>
      <c r="I157" s="878"/>
      <c r="J157" s="878"/>
      <c r="K157" s="878"/>
      <c r="L157" s="878"/>
    </row>
    <row r="158" spans="1:12" ht="25" x14ac:dyDescent="0.25">
      <c r="A158" s="166" t="s">
        <v>1309</v>
      </c>
      <c r="B158" s="260"/>
      <c r="C158" s="865" t="s">
        <v>865</v>
      </c>
      <c r="D158" s="866" t="s">
        <v>52</v>
      </c>
      <c r="E158" s="871">
        <v>11</v>
      </c>
      <c r="F158" s="872"/>
      <c r="G158" s="872"/>
      <c r="H158" s="878"/>
      <c r="I158" s="878"/>
      <c r="J158" s="878"/>
      <c r="K158" s="878"/>
      <c r="L158" s="878"/>
    </row>
    <row r="159" spans="1:12" ht="25" x14ac:dyDescent="0.25">
      <c r="A159" s="166" t="s">
        <v>1310</v>
      </c>
      <c r="B159" s="260"/>
      <c r="C159" s="865" t="s">
        <v>866</v>
      </c>
      <c r="D159" s="866" t="s">
        <v>52</v>
      </c>
      <c r="E159" s="871">
        <v>11</v>
      </c>
      <c r="F159" s="872"/>
      <c r="G159" s="872"/>
      <c r="H159" s="878"/>
      <c r="I159" s="878"/>
      <c r="J159" s="878"/>
      <c r="K159" s="878"/>
      <c r="L159" s="878"/>
    </row>
    <row r="160" spans="1:12" ht="25" x14ac:dyDescent="0.25">
      <c r="A160" s="166" t="s">
        <v>1311</v>
      </c>
      <c r="B160" s="260"/>
      <c r="C160" s="865" t="s">
        <v>867</v>
      </c>
      <c r="D160" s="866" t="s">
        <v>52</v>
      </c>
      <c r="E160" s="871">
        <v>11</v>
      </c>
      <c r="F160" s="872"/>
      <c r="G160" s="872"/>
      <c r="H160" s="878"/>
      <c r="I160" s="878"/>
      <c r="J160" s="878"/>
      <c r="K160" s="878"/>
      <c r="L160" s="878"/>
    </row>
    <row r="161" spans="1:12" ht="25" x14ac:dyDescent="0.25">
      <c r="A161" s="166" t="s">
        <v>1312</v>
      </c>
      <c r="B161" s="260"/>
      <c r="C161" s="865" t="s">
        <v>868</v>
      </c>
      <c r="D161" s="866" t="s">
        <v>52</v>
      </c>
      <c r="E161" s="871">
        <v>11</v>
      </c>
      <c r="F161" s="872"/>
      <c r="G161" s="872"/>
      <c r="H161" s="878"/>
      <c r="I161" s="878"/>
      <c r="J161" s="878"/>
      <c r="K161" s="878"/>
      <c r="L161" s="878"/>
    </row>
    <row r="162" spans="1:12" ht="25" x14ac:dyDescent="0.25">
      <c r="A162" s="166" t="s">
        <v>1313</v>
      </c>
      <c r="B162" s="260"/>
      <c r="C162" s="865" t="s">
        <v>869</v>
      </c>
      <c r="D162" s="866" t="s">
        <v>52</v>
      </c>
      <c r="E162" s="871">
        <v>11</v>
      </c>
      <c r="F162" s="872"/>
      <c r="G162" s="872"/>
      <c r="H162" s="878"/>
      <c r="I162" s="878"/>
      <c r="J162" s="878"/>
      <c r="K162" s="878"/>
      <c r="L162" s="878"/>
    </row>
    <row r="163" spans="1:12" ht="25" x14ac:dyDescent="0.25">
      <c r="A163" s="166" t="s">
        <v>1314</v>
      </c>
      <c r="B163" s="260"/>
      <c r="C163" s="865" t="s">
        <v>870</v>
      </c>
      <c r="D163" s="866" t="s">
        <v>52</v>
      </c>
      <c r="E163" s="871">
        <v>11</v>
      </c>
      <c r="F163" s="872"/>
      <c r="G163" s="872"/>
      <c r="H163" s="878"/>
      <c r="I163" s="878"/>
      <c r="J163" s="878"/>
      <c r="K163" s="878"/>
      <c r="L163" s="878"/>
    </row>
    <row r="164" spans="1:12" ht="25" x14ac:dyDescent="0.25">
      <c r="A164" s="166" t="s">
        <v>1315</v>
      </c>
      <c r="B164" s="260"/>
      <c r="C164" s="865" t="s">
        <v>871</v>
      </c>
      <c r="D164" s="866" t="s">
        <v>52</v>
      </c>
      <c r="E164" s="871">
        <v>11</v>
      </c>
      <c r="F164" s="872"/>
      <c r="G164" s="872"/>
      <c r="H164" s="878"/>
      <c r="I164" s="878"/>
      <c r="J164" s="878"/>
      <c r="K164" s="878"/>
      <c r="L164" s="878"/>
    </row>
    <row r="165" spans="1:12" ht="25" x14ac:dyDescent="0.25">
      <c r="A165" s="166" t="s">
        <v>1316</v>
      </c>
      <c r="B165" s="260"/>
      <c r="C165" s="865" t="s">
        <v>872</v>
      </c>
      <c r="D165" s="866" t="s">
        <v>52</v>
      </c>
      <c r="E165" s="871">
        <v>11</v>
      </c>
      <c r="F165" s="872"/>
      <c r="G165" s="872"/>
      <c r="H165" s="878"/>
      <c r="I165" s="878"/>
      <c r="J165" s="878"/>
      <c r="K165" s="878"/>
      <c r="L165" s="878"/>
    </row>
    <row r="166" spans="1:12" s="19" customFormat="1" x14ac:dyDescent="0.25">
      <c r="A166" s="362"/>
      <c r="B166" s="363"/>
      <c r="C166" s="364"/>
      <c r="D166" s="365"/>
      <c r="E166" s="366"/>
      <c r="F166" s="367"/>
      <c r="G166" s="369"/>
    </row>
    <row r="167" spans="1:12" s="19" customFormat="1" ht="13" x14ac:dyDescent="0.25">
      <c r="A167" s="325"/>
      <c r="B167" s="370" t="s">
        <v>388</v>
      </c>
      <c r="C167" s="371"/>
      <c r="D167" s="326"/>
      <c r="E167" s="368"/>
      <c r="F167" s="372"/>
      <c r="G167" s="373"/>
    </row>
    <row r="168" spans="1:12" s="19" customFormat="1" ht="26" x14ac:dyDescent="0.25">
      <c r="A168" s="328"/>
      <c r="B168" s="375" t="s">
        <v>389</v>
      </c>
      <c r="C168" s="361"/>
      <c r="D168" s="329"/>
      <c r="E168" s="360"/>
      <c r="F168" s="351"/>
      <c r="G168" s="374"/>
    </row>
    <row r="169" spans="1:12" ht="14.5" x14ac:dyDescent="0.25">
      <c r="A169" s="166"/>
      <c r="B169" s="260"/>
      <c r="C169" s="196"/>
      <c r="D169" s="866"/>
      <c r="E169" s="871"/>
      <c r="F169" s="872"/>
      <c r="G169" s="872"/>
      <c r="H169" s="878"/>
      <c r="I169" s="878"/>
      <c r="J169" s="878"/>
      <c r="K169" s="878"/>
      <c r="L169" s="878"/>
    </row>
    <row r="170" spans="1:12" ht="14.5" x14ac:dyDescent="0.25">
      <c r="A170" s="166" t="s">
        <v>1317</v>
      </c>
      <c r="B170" s="260" t="s">
        <v>74</v>
      </c>
      <c r="C170" s="886" t="s">
        <v>31</v>
      </c>
      <c r="D170" s="866"/>
      <c r="E170" s="871"/>
      <c r="F170" s="872"/>
      <c r="G170" s="872"/>
      <c r="H170" s="878"/>
      <c r="I170" s="878"/>
      <c r="J170" s="878"/>
      <c r="K170" s="878"/>
      <c r="L170" s="878"/>
    </row>
    <row r="171" spans="1:12" ht="25" x14ac:dyDescent="0.25">
      <c r="A171" s="166" t="s">
        <v>1318</v>
      </c>
      <c r="B171" s="260"/>
      <c r="C171" s="886" t="s">
        <v>890</v>
      </c>
      <c r="D171" s="866"/>
      <c r="E171" s="871"/>
      <c r="F171" s="872"/>
      <c r="G171" s="872"/>
      <c r="H171" s="878"/>
      <c r="I171" s="878"/>
      <c r="J171" s="878"/>
      <c r="K171" s="878"/>
      <c r="L171" s="878"/>
    </row>
    <row r="172" spans="1:12" ht="25" x14ac:dyDescent="0.25">
      <c r="A172" s="166" t="s">
        <v>1319</v>
      </c>
      <c r="B172" s="260"/>
      <c r="C172" s="865" t="s">
        <v>857</v>
      </c>
      <c r="D172" s="866" t="s">
        <v>51</v>
      </c>
      <c r="E172" s="871">
        <v>1</v>
      </c>
      <c r="F172" s="872"/>
      <c r="G172" s="872"/>
      <c r="H172" s="878"/>
      <c r="I172" s="878"/>
      <c r="J172" s="878"/>
      <c r="K172" s="878"/>
      <c r="L172" s="878"/>
    </row>
    <row r="173" spans="1:12" ht="37.5" x14ac:dyDescent="0.25">
      <c r="A173" s="166" t="s">
        <v>1320</v>
      </c>
      <c r="B173" s="260"/>
      <c r="C173" s="865" t="s">
        <v>858</v>
      </c>
      <c r="D173" s="866" t="s">
        <v>51</v>
      </c>
      <c r="E173" s="871">
        <v>1</v>
      </c>
      <c r="F173" s="872"/>
      <c r="G173" s="872"/>
      <c r="H173" s="878"/>
      <c r="I173" s="878"/>
      <c r="J173" s="878"/>
      <c r="K173" s="878"/>
      <c r="L173" s="878"/>
    </row>
    <row r="174" spans="1:12" ht="14.5" x14ac:dyDescent="0.25">
      <c r="A174" s="166"/>
      <c r="B174" s="260"/>
      <c r="C174" s="899"/>
      <c r="D174" s="866"/>
      <c r="E174" s="871"/>
      <c r="F174" s="872"/>
      <c r="G174" s="872"/>
      <c r="H174" s="878"/>
      <c r="I174" s="878"/>
      <c r="J174" s="878"/>
      <c r="K174" s="878"/>
      <c r="L174" s="878"/>
    </row>
    <row r="175" spans="1:12" ht="25" x14ac:dyDescent="0.25">
      <c r="A175" s="166" t="s">
        <v>1321</v>
      </c>
      <c r="B175" s="260"/>
      <c r="C175" s="886" t="s">
        <v>891</v>
      </c>
      <c r="D175" s="866"/>
      <c r="E175" s="871"/>
      <c r="F175" s="872"/>
      <c r="G175" s="872"/>
      <c r="H175" s="878"/>
      <c r="I175" s="878"/>
      <c r="J175" s="878"/>
      <c r="K175" s="878"/>
      <c r="L175" s="878"/>
    </row>
    <row r="176" spans="1:12" ht="25" x14ac:dyDescent="0.25">
      <c r="A176" s="166" t="s">
        <v>1322</v>
      </c>
      <c r="B176" s="260"/>
      <c r="C176" s="865" t="s">
        <v>857</v>
      </c>
      <c r="D176" s="866" t="s">
        <v>51</v>
      </c>
      <c r="E176" s="871">
        <v>2</v>
      </c>
      <c r="F176" s="872"/>
      <c r="G176" s="872"/>
      <c r="H176" s="878"/>
      <c r="I176" s="878"/>
      <c r="J176" s="878"/>
      <c r="K176" s="878"/>
      <c r="L176" s="878"/>
    </row>
    <row r="177" spans="1:12" ht="37.5" x14ac:dyDescent="0.25">
      <c r="A177" s="166" t="s">
        <v>1323</v>
      </c>
      <c r="B177" s="260"/>
      <c r="C177" s="865" t="s">
        <v>858</v>
      </c>
      <c r="D177" s="866" t="s">
        <v>51</v>
      </c>
      <c r="E177" s="871">
        <v>2</v>
      </c>
      <c r="F177" s="872"/>
      <c r="G177" s="872"/>
      <c r="H177" s="878"/>
      <c r="I177" s="878"/>
      <c r="J177" s="878"/>
      <c r="K177" s="878"/>
      <c r="L177" s="878"/>
    </row>
    <row r="178" spans="1:12" ht="14.5" x14ac:dyDescent="0.25">
      <c r="A178" s="196"/>
      <c r="B178" s="260"/>
      <c r="C178" s="886"/>
      <c r="D178" s="866"/>
      <c r="E178" s="871"/>
      <c r="F178" s="872"/>
      <c r="G178" s="872"/>
      <c r="H178" s="878"/>
      <c r="I178" s="878"/>
      <c r="J178" s="878"/>
      <c r="K178" s="878"/>
      <c r="L178" s="878"/>
    </row>
    <row r="179" spans="1:12" ht="14.5" x14ac:dyDescent="0.25">
      <c r="A179" s="166" t="s">
        <v>1324</v>
      </c>
      <c r="B179" s="317" t="s">
        <v>415</v>
      </c>
      <c r="C179" s="897" t="s">
        <v>892</v>
      </c>
      <c r="D179" s="866"/>
      <c r="E179" s="871"/>
      <c r="F179" s="872"/>
      <c r="G179" s="872"/>
      <c r="H179" s="878"/>
      <c r="I179" s="878"/>
      <c r="J179" s="878"/>
      <c r="K179" s="878"/>
      <c r="L179" s="878"/>
    </row>
    <row r="180" spans="1:12" ht="14.5" x14ac:dyDescent="0.25">
      <c r="A180" s="196" t="s">
        <v>1325</v>
      </c>
      <c r="B180" s="260" t="s">
        <v>62</v>
      </c>
      <c r="C180" s="886" t="s">
        <v>893</v>
      </c>
      <c r="D180" s="866"/>
      <c r="E180" s="871"/>
      <c r="F180" s="872"/>
      <c r="G180" s="872"/>
      <c r="H180" s="878"/>
      <c r="I180" s="878"/>
      <c r="J180" s="878"/>
      <c r="K180" s="878"/>
      <c r="L180" s="878"/>
    </row>
    <row r="181" spans="1:12" ht="14.5" x14ac:dyDescent="0.25">
      <c r="A181" s="196" t="s">
        <v>1326</v>
      </c>
      <c r="B181" s="260"/>
      <c r="C181" s="886" t="s">
        <v>894</v>
      </c>
      <c r="D181" s="866"/>
      <c r="E181" s="871"/>
      <c r="F181" s="872"/>
      <c r="G181" s="872"/>
      <c r="H181" s="878"/>
      <c r="I181" s="878"/>
      <c r="J181" s="878"/>
      <c r="K181" s="878"/>
      <c r="L181" s="878"/>
    </row>
    <row r="182" spans="1:12" ht="25" x14ac:dyDescent="0.25">
      <c r="A182" s="196" t="s">
        <v>1327</v>
      </c>
      <c r="B182" s="260"/>
      <c r="C182" s="865" t="s">
        <v>857</v>
      </c>
      <c r="D182" s="866" t="s">
        <v>895</v>
      </c>
      <c r="E182" s="871">
        <f>0.025*E186</f>
        <v>143.75</v>
      </c>
      <c r="F182" s="872"/>
      <c r="G182" s="872"/>
      <c r="H182" s="878"/>
      <c r="I182" s="878"/>
      <c r="J182" s="878"/>
      <c r="K182" s="878"/>
      <c r="L182" s="878"/>
    </row>
    <row r="183" spans="1:12" ht="37.5" x14ac:dyDescent="0.25">
      <c r="A183" s="196" t="s">
        <v>1328</v>
      </c>
      <c r="B183" s="260"/>
      <c r="C183" s="865" t="s">
        <v>858</v>
      </c>
      <c r="D183" s="866" t="s">
        <v>895</v>
      </c>
      <c r="E183" s="871">
        <f>0.025*E187</f>
        <v>162.5</v>
      </c>
      <c r="F183" s="872"/>
      <c r="G183" s="872"/>
      <c r="H183" s="878"/>
      <c r="I183" s="878"/>
      <c r="J183" s="878"/>
      <c r="K183" s="878"/>
      <c r="L183" s="878"/>
    </row>
    <row r="184" spans="1:12" ht="14.5" x14ac:dyDescent="0.25">
      <c r="A184" s="196"/>
      <c r="B184" s="260"/>
      <c r="C184" s="886"/>
      <c r="D184" s="866"/>
      <c r="E184" s="871"/>
      <c r="F184" s="872"/>
      <c r="G184" s="872"/>
      <c r="H184" s="878"/>
      <c r="I184" s="878"/>
      <c r="J184" s="878"/>
      <c r="K184" s="878"/>
      <c r="L184" s="878"/>
    </row>
    <row r="185" spans="1:12" ht="14.5" x14ac:dyDescent="0.25">
      <c r="A185" s="196" t="s">
        <v>1329</v>
      </c>
      <c r="B185" s="900"/>
      <c r="C185" s="886" t="s">
        <v>896</v>
      </c>
      <c r="D185" s="866"/>
      <c r="E185" s="871"/>
      <c r="F185" s="872"/>
      <c r="G185" s="872"/>
      <c r="H185" s="878"/>
      <c r="I185" s="878"/>
      <c r="J185" s="878"/>
      <c r="K185" s="878"/>
      <c r="L185" s="878"/>
    </row>
    <row r="186" spans="1:12" ht="25" x14ac:dyDescent="0.25">
      <c r="A186" s="196" t="s">
        <v>1330</v>
      </c>
      <c r="B186" s="900"/>
      <c r="C186" s="865" t="s">
        <v>857</v>
      </c>
      <c r="D186" s="866" t="s">
        <v>895</v>
      </c>
      <c r="E186" s="871">
        <f>250*(E229+E250)</f>
        <v>5750</v>
      </c>
      <c r="F186" s="872"/>
      <c r="G186" s="872"/>
      <c r="H186" s="878"/>
      <c r="I186" s="878"/>
      <c r="J186" s="878"/>
      <c r="K186" s="878"/>
      <c r="L186" s="878"/>
    </row>
    <row r="187" spans="1:12" ht="37.5" x14ac:dyDescent="0.25">
      <c r="A187" s="196" t="s">
        <v>1331</v>
      </c>
      <c r="B187" s="900"/>
      <c r="C187" s="865" t="s">
        <v>858</v>
      </c>
      <c r="D187" s="866" t="s">
        <v>895</v>
      </c>
      <c r="E187" s="871">
        <f>250*(E230+E251)</f>
        <v>6500</v>
      </c>
      <c r="F187" s="872"/>
      <c r="G187" s="872"/>
      <c r="H187" s="878"/>
      <c r="I187" s="878"/>
      <c r="J187" s="878"/>
      <c r="K187" s="878"/>
      <c r="L187" s="878"/>
    </row>
    <row r="188" spans="1:12" ht="14.5" x14ac:dyDescent="0.25">
      <c r="A188" s="196"/>
      <c r="B188" s="900"/>
      <c r="C188" s="886"/>
      <c r="D188" s="866"/>
      <c r="E188" s="871"/>
      <c r="F188" s="872"/>
      <c r="G188" s="872"/>
      <c r="H188" s="878"/>
      <c r="I188" s="878"/>
      <c r="J188" s="878"/>
      <c r="K188" s="878"/>
      <c r="L188" s="878"/>
    </row>
    <row r="189" spans="1:12" ht="14.5" x14ac:dyDescent="0.25">
      <c r="A189" s="196" t="s">
        <v>1332</v>
      </c>
      <c r="B189" s="900"/>
      <c r="C189" s="886" t="s">
        <v>897</v>
      </c>
      <c r="D189" s="866"/>
      <c r="E189" s="871"/>
      <c r="F189" s="872"/>
      <c r="G189" s="872"/>
      <c r="H189" s="878"/>
      <c r="I189" s="878"/>
      <c r="J189" s="878"/>
      <c r="K189" s="878"/>
      <c r="L189" s="878"/>
    </row>
    <row r="190" spans="1:12" ht="25" x14ac:dyDescent="0.25">
      <c r="A190" s="196" t="s">
        <v>1333</v>
      </c>
      <c r="B190" s="900"/>
      <c r="C190" s="865" t="s">
        <v>859</v>
      </c>
      <c r="D190" s="866" t="s">
        <v>69</v>
      </c>
      <c r="E190" s="871">
        <v>15</v>
      </c>
      <c r="F190" s="872"/>
      <c r="G190" s="872"/>
      <c r="H190" s="878"/>
      <c r="I190" s="878"/>
      <c r="J190" s="878"/>
      <c r="K190" s="878"/>
      <c r="L190" s="878"/>
    </row>
    <row r="191" spans="1:12" ht="25" x14ac:dyDescent="0.25">
      <c r="A191" s="196" t="s">
        <v>1334</v>
      </c>
      <c r="B191" s="900"/>
      <c r="C191" s="865" t="s">
        <v>860</v>
      </c>
      <c r="D191" s="866" t="s">
        <v>69</v>
      </c>
      <c r="E191" s="871">
        <v>15</v>
      </c>
      <c r="F191" s="872"/>
      <c r="G191" s="872"/>
      <c r="H191" s="878"/>
      <c r="I191" s="878"/>
      <c r="J191" s="878"/>
      <c r="K191" s="878"/>
      <c r="L191" s="878"/>
    </row>
    <row r="192" spans="1:12" ht="25" x14ac:dyDescent="0.25">
      <c r="A192" s="196" t="s">
        <v>1335</v>
      </c>
      <c r="B192" s="900"/>
      <c r="C192" s="865" t="s">
        <v>861</v>
      </c>
      <c r="D192" s="866" t="s">
        <v>69</v>
      </c>
      <c r="E192" s="871">
        <v>15</v>
      </c>
      <c r="F192" s="872"/>
      <c r="G192" s="872"/>
      <c r="H192" s="878"/>
      <c r="I192" s="878"/>
      <c r="J192" s="878"/>
      <c r="K192" s="878"/>
      <c r="L192" s="878"/>
    </row>
    <row r="193" spans="1:12" ht="25" x14ac:dyDescent="0.25">
      <c r="A193" s="196" t="s">
        <v>1336</v>
      </c>
      <c r="B193" s="900"/>
      <c r="C193" s="865" t="s">
        <v>862</v>
      </c>
      <c r="D193" s="197" t="s">
        <v>69</v>
      </c>
      <c r="E193" s="871">
        <v>15</v>
      </c>
      <c r="F193" s="872"/>
      <c r="G193" s="872"/>
      <c r="H193" s="878"/>
      <c r="I193" s="878"/>
      <c r="J193" s="878"/>
      <c r="K193" s="878"/>
      <c r="L193" s="878"/>
    </row>
    <row r="194" spans="1:12" ht="25" x14ac:dyDescent="0.25">
      <c r="A194" s="196" t="s">
        <v>1337</v>
      </c>
      <c r="B194" s="900"/>
      <c r="C194" s="865" t="s">
        <v>863</v>
      </c>
      <c r="D194" s="866" t="s">
        <v>864</v>
      </c>
      <c r="E194" s="871">
        <v>15</v>
      </c>
      <c r="F194" s="872"/>
      <c r="G194" s="872"/>
      <c r="H194" s="878"/>
      <c r="I194" s="878"/>
      <c r="J194" s="878"/>
      <c r="K194" s="878"/>
      <c r="L194" s="878"/>
    </row>
    <row r="195" spans="1:12" ht="25" x14ac:dyDescent="0.25">
      <c r="A195" s="196" t="s">
        <v>1338</v>
      </c>
      <c r="B195" s="900"/>
      <c r="C195" s="865" t="s">
        <v>865</v>
      </c>
      <c r="D195" s="866" t="s">
        <v>864</v>
      </c>
      <c r="E195" s="871">
        <v>15</v>
      </c>
      <c r="F195" s="872"/>
      <c r="G195" s="872"/>
      <c r="H195" s="878"/>
      <c r="I195" s="878"/>
      <c r="J195" s="878"/>
      <c r="K195" s="878"/>
      <c r="L195" s="878"/>
    </row>
    <row r="196" spans="1:12" ht="25" x14ac:dyDescent="0.25">
      <c r="A196" s="196" t="s">
        <v>1339</v>
      </c>
      <c r="B196" s="900"/>
      <c r="C196" s="865" t="s">
        <v>866</v>
      </c>
      <c r="D196" s="866" t="s">
        <v>864</v>
      </c>
      <c r="E196" s="871">
        <v>15</v>
      </c>
      <c r="F196" s="872"/>
      <c r="G196" s="872"/>
      <c r="H196" s="878"/>
      <c r="I196" s="878"/>
      <c r="J196" s="878"/>
      <c r="K196" s="878"/>
      <c r="L196" s="878"/>
    </row>
    <row r="197" spans="1:12" ht="25" x14ac:dyDescent="0.25">
      <c r="A197" s="196" t="s">
        <v>1340</v>
      </c>
      <c r="B197" s="900"/>
      <c r="C197" s="865" t="s">
        <v>867</v>
      </c>
      <c r="D197" s="866" t="s">
        <v>864</v>
      </c>
      <c r="E197" s="871">
        <v>15</v>
      </c>
      <c r="F197" s="872"/>
      <c r="G197" s="872"/>
      <c r="H197" s="878"/>
      <c r="I197" s="878"/>
      <c r="J197" s="878"/>
      <c r="K197" s="878"/>
      <c r="L197" s="878"/>
    </row>
    <row r="198" spans="1:12" ht="25" x14ac:dyDescent="0.25">
      <c r="A198" s="196" t="s">
        <v>1341</v>
      </c>
      <c r="B198" s="900"/>
      <c r="C198" s="865" t="s">
        <v>868</v>
      </c>
      <c r="D198" s="866" t="s">
        <v>864</v>
      </c>
      <c r="E198" s="871">
        <v>15</v>
      </c>
      <c r="F198" s="872"/>
      <c r="G198" s="872"/>
      <c r="H198" s="878"/>
      <c r="I198" s="878"/>
      <c r="J198" s="878"/>
      <c r="K198" s="878"/>
      <c r="L198" s="878"/>
    </row>
    <row r="199" spans="1:12" s="19" customFormat="1" x14ac:dyDescent="0.25">
      <c r="A199" s="362"/>
      <c r="B199" s="363"/>
      <c r="C199" s="364"/>
      <c r="D199" s="365"/>
      <c r="E199" s="366"/>
      <c r="F199" s="367"/>
      <c r="G199" s="369"/>
    </row>
    <row r="200" spans="1:12" s="19" customFormat="1" ht="13" x14ac:dyDescent="0.25">
      <c r="A200" s="325"/>
      <c r="B200" s="370" t="s">
        <v>388</v>
      </c>
      <c r="C200" s="371"/>
      <c r="D200" s="326"/>
      <c r="E200" s="368"/>
      <c r="F200" s="372"/>
      <c r="G200" s="373"/>
    </row>
    <row r="201" spans="1:12" s="19" customFormat="1" ht="26" x14ac:dyDescent="0.25">
      <c r="A201" s="328"/>
      <c r="B201" s="375" t="s">
        <v>389</v>
      </c>
      <c r="C201" s="361"/>
      <c r="D201" s="329"/>
      <c r="E201" s="360"/>
      <c r="F201" s="351"/>
      <c r="G201" s="374"/>
    </row>
    <row r="202" spans="1:12" ht="25" x14ac:dyDescent="0.25">
      <c r="A202" s="196" t="s">
        <v>1342</v>
      </c>
      <c r="B202" s="900"/>
      <c r="C202" s="865" t="s">
        <v>869</v>
      </c>
      <c r="D202" s="866" t="s">
        <v>864</v>
      </c>
      <c r="E202" s="871">
        <v>15</v>
      </c>
      <c r="F202" s="872"/>
      <c r="G202" s="872"/>
      <c r="H202" s="878"/>
      <c r="I202" s="878"/>
      <c r="J202" s="878"/>
      <c r="K202" s="878"/>
      <c r="L202" s="878"/>
    </row>
    <row r="203" spans="1:12" ht="25" x14ac:dyDescent="0.25">
      <c r="A203" s="196" t="s">
        <v>1343</v>
      </c>
      <c r="B203" s="900"/>
      <c r="C203" s="865" t="s">
        <v>870</v>
      </c>
      <c r="D203" s="866" t="s">
        <v>864</v>
      </c>
      <c r="E203" s="871">
        <v>15</v>
      </c>
      <c r="F203" s="872"/>
      <c r="G203" s="872"/>
      <c r="H203" s="878"/>
      <c r="I203" s="878"/>
      <c r="J203" s="878"/>
      <c r="K203" s="878"/>
      <c r="L203" s="878"/>
    </row>
    <row r="204" spans="1:12" ht="25" x14ac:dyDescent="0.25">
      <c r="A204" s="196" t="s">
        <v>1344</v>
      </c>
      <c r="B204" s="900"/>
      <c r="C204" s="865" t="s">
        <v>871</v>
      </c>
      <c r="D204" s="866" t="s">
        <v>864</v>
      </c>
      <c r="E204" s="871">
        <v>15</v>
      </c>
      <c r="F204" s="872"/>
      <c r="G204" s="872"/>
      <c r="H204" s="878"/>
      <c r="I204" s="878"/>
      <c r="J204" s="878"/>
      <c r="K204" s="878"/>
      <c r="L204" s="878"/>
    </row>
    <row r="205" spans="1:12" ht="25" x14ac:dyDescent="0.25">
      <c r="A205" s="196" t="s">
        <v>1345</v>
      </c>
      <c r="B205" s="900"/>
      <c r="C205" s="865" t="s">
        <v>872</v>
      </c>
      <c r="D205" s="866" t="s">
        <v>864</v>
      </c>
      <c r="E205" s="871">
        <v>15</v>
      </c>
      <c r="F205" s="872"/>
      <c r="G205" s="872"/>
      <c r="H205" s="878"/>
      <c r="I205" s="878"/>
      <c r="J205" s="878"/>
      <c r="K205" s="878"/>
      <c r="L205" s="878"/>
    </row>
    <row r="206" spans="1:12" ht="14.5" x14ac:dyDescent="0.25">
      <c r="A206" s="196"/>
      <c r="B206" s="900"/>
      <c r="C206" s="899"/>
      <c r="D206" s="866"/>
      <c r="E206" s="871"/>
      <c r="F206" s="872"/>
      <c r="G206" s="872"/>
      <c r="H206" s="878"/>
      <c r="I206" s="878"/>
      <c r="J206" s="878"/>
      <c r="K206" s="878"/>
      <c r="L206" s="878"/>
    </row>
    <row r="207" spans="1:12" ht="14.5" x14ac:dyDescent="0.25">
      <c r="A207" s="196" t="s">
        <v>1346</v>
      </c>
      <c r="B207" s="260" t="s">
        <v>416</v>
      </c>
      <c r="C207" s="897" t="s">
        <v>892</v>
      </c>
      <c r="D207" s="866"/>
      <c r="E207" s="871"/>
      <c r="F207" s="872"/>
      <c r="G207" s="872"/>
      <c r="H207" s="878"/>
      <c r="I207" s="878"/>
      <c r="J207" s="878"/>
      <c r="K207" s="878"/>
      <c r="L207" s="878"/>
    </row>
    <row r="208" spans="1:12" ht="14.5" x14ac:dyDescent="0.25">
      <c r="A208" s="196" t="s">
        <v>1347</v>
      </c>
      <c r="B208" s="260" t="s">
        <v>67</v>
      </c>
      <c r="C208" s="886" t="s">
        <v>898</v>
      </c>
      <c r="D208" s="866"/>
      <c r="E208" s="871"/>
      <c r="F208" s="872"/>
      <c r="G208" s="872"/>
      <c r="H208" s="878"/>
      <c r="I208" s="878"/>
      <c r="J208" s="878"/>
      <c r="K208" s="878"/>
      <c r="L208" s="878"/>
    </row>
    <row r="209" spans="1:12" ht="14.5" x14ac:dyDescent="0.25">
      <c r="A209" s="196" t="s">
        <v>1348</v>
      </c>
      <c r="B209" s="260"/>
      <c r="C209" s="886" t="s">
        <v>899</v>
      </c>
      <c r="D209" s="866"/>
      <c r="E209" s="871"/>
      <c r="F209" s="872"/>
      <c r="G209" s="872"/>
      <c r="H209" s="878"/>
      <c r="I209" s="878"/>
      <c r="J209" s="878"/>
      <c r="K209" s="878"/>
      <c r="L209" s="878"/>
    </row>
    <row r="210" spans="1:12" ht="25" x14ac:dyDescent="0.25">
      <c r="A210" s="196" t="s">
        <v>1349</v>
      </c>
      <c r="B210" s="260"/>
      <c r="C210" s="865" t="s">
        <v>857</v>
      </c>
      <c r="D210" s="866" t="s">
        <v>69</v>
      </c>
      <c r="E210" s="871">
        <v>13</v>
      </c>
      <c r="F210" s="872"/>
      <c r="G210" s="872"/>
      <c r="H210" s="878"/>
      <c r="I210" s="878"/>
      <c r="J210" s="878"/>
      <c r="K210" s="878"/>
      <c r="L210" s="878"/>
    </row>
    <row r="211" spans="1:12" ht="37.5" x14ac:dyDescent="0.25">
      <c r="A211" s="196" t="s">
        <v>1350</v>
      </c>
      <c r="B211" s="260"/>
      <c r="C211" s="865" t="s">
        <v>858</v>
      </c>
      <c r="D211" s="866" t="s">
        <v>69</v>
      </c>
      <c r="E211" s="871">
        <v>13</v>
      </c>
      <c r="F211" s="872"/>
      <c r="G211" s="872"/>
      <c r="H211" s="878"/>
      <c r="I211" s="878"/>
      <c r="J211" s="878"/>
      <c r="K211" s="878"/>
      <c r="L211" s="878"/>
    </row>
    <row r="212" spans="1:12" ht="25" x14ac:dyDescent="0.25">
      <c r="A212" s="196" t="s">
        <v>1351</v>
      </c>
      <c r="B212" s="260"/>
      <c r="C212" s="865" t="s">
        <v>859</v>
      </c>
      <c r="D212" s="866" t="s">
        <v>69</v>
      </c>
      <c r="E212" s="871">
        <v>8</v>
      </c>
      <c r="F212" s="872"/>
      <c r="G212" s="872"/>
      <c r="H212" s="878"/>
      <c r="I212" s="878"/>
      <c r="J212" s="878"/>
      <c r="K212" s="878"/>
      <c r="L212" s="878"/>
    </row>
    <row r="213" spans="1:12" ht="25" x14ac:dyDescent="0.25">
      <c r="A213" s="196" t="s">
        <v>1352</v>
      </c>
      <c r="B213" s="260"/>
      <c r="C213" s="865" t="s">
        <v>860</v>
      </c>
      <c r="D213" s="866" t="s">
        <v>69</v>
      </c>
      <c r="E213" s="871">
        <v>8</v>
      </c>
      <c r="F213" s="872"/>
      <c r="G213" s="872"/>
      <c r="H213" s="878"/>
      <c r="I213" s="878"/>
      <c r="J213" s="878"/>
      <c r="K213" s="878"/>
      <c r="L213" s="878"/>
    </row>
    <row r="214" spans="1:12" ht="25" x14ac:dyDescent="0.25">
      <c r="A214" s="196" t="s">
        <v>1353</v>
      </c>
      <c r="B214" s="260"/>
      <c r="C214" s="865" t="s">
        <v>861</v>
      </c>
      <c r="D214" s="866" t="s">
        <v>69</v>
      </c>
      <c r="E214" s="871">
        <v>8</v>
      </c>
      <c r="F214" s="872"/>
      <c r="G214" s="872"/>
      <c r="H214" s="878"/>
      <c r="I214" s="878"/>
      <c r="J214" s="878"/>
      <c r="K214" s="878"/>
      <c r="L214" s="878"/>
    </row>
    <row r="215" spans="1:12" ht="25" x14ac:dyDescent="0.25">
      <c r="A215" s="196" t="s">
        <v>1354</v>
      </c>
      <c r="B215" s="260"/>
      <c r="C215" s="865" t="s">
        <v>862</v>
      </c>
      <c r="D215" s="197" t="s">
        <v>69</v>
      </c>
      <c r="E215" s="871">
        <v>8</v>
      </c>
      <c r="F215" s="872"/>
      <c r="G215" s="872"/>
      <c r="H215" s="878"/>
      <c r="I215" s="878"/>
      <c r="J215" s="878"/>
      <c r="K215" s="878"/>
      <c r="L215" s="878"/>
    </row>
    <row r="216" spans="1:12" ht="25" x14ac:dyDescent="0.25">
      <c r="A216" s="196" t="s">
        <v>1355</v>
      </c>
      <c r="B216" s="260"/>
      <c r="C216" s="865" t="s">
        <v>863</v>
      </c>
      <c r="D216" s="866" t="s">
        <v>864</v>
      </c>
      <c r="E216" s="871">
        <v>8</v>
      </c>
      <c r="F216" s="872"/>
      <c r="G216" s="872"/>
      <c r="H216" s="878"/>
      <c r="I216" s="878"/>
      <c r="J216" s="878"/>
      <c r="K216" s="878"/>
      <c r="L216" s="878"/>
    </row>
    <row r="217" spans="1:12" ht="25" x14ac:dyDescent="0.25">
      <c r="A217" s="196" t="s">
        <v>1356</v>
      </c>
      <c r="B217" s="260"/>
      <c r="C217" s="865" t="s">
        <v>865</v>
      </c>
      <c r="D217" s="866" t="s">
        <v>864</v>
      </c>
      <c r="E217" s="871">
        <v>8</v>
      </c>
      <c r="F217" s="872"/>
      <c r="G217" s="872"/>
      <c r="H217" s="878"/>
      <c r="I217" s="878"/>
      <c r="J217" s="878"/>
      <c r="K217" s="878"/>
      <c r="L217" s="878"/>
    </row>
    <row r="218" spans="1:12" ht="25" x14ac:dyDescent="0.25">
      <c r="A218" s="196" t="s">
        <v>1357</v>
      </c>
      <c r="B218" s="260"/>
      <c r="C218" s="865" t="s">
        <v>866</v>
      </c>
      <c r="D218" s="866" t="s">
        <v>864</v>
      </c>
      <c r="E218" s="871">
        <v>8</v>
      </c>
      <c r="F218" s="872"/>
      <c r="G218" s="872"/>
      <c r="H218" s="878"/>
      <c r="I218" s="878"/>
      <c r="J218" s="878"/>
      <c r="K218" s="878"/>
      <c r="L218" s="878"/>
    </row>
    <row r="219" spans="1:12" ht="25" x14ac:dyDescent="0.25">
      <c r="A219" s="196" t="s">
        <v>1358</v>
      </c>
      <c r="B219" s="260"/>
      <c r="C219" s="865" t="s">
        <v>867</v>
      </c>
      <c r="D219" s="866" t="s">
        <v>864</v>
      </c>
      <c r="E219" s="871">
        <v>8</v>
      </c>
      <c r="F219" s="872"/>
      <c r="G219" s="872"/>
      <c r="H219" s="878"/>
      <c r="I219" s="878"/>
      <c r="J219" s="878"/>
      <c r="K219" s="878"/>
      <c r="L219" s="878"/>
    </row>
    <row r="220" spans="1:12" ht="25" x14ac:dyDescent="0.25">
      <c r="A220" s="196" t="s">
        <v>1359</v>
      </c>
      <c r="B220" s="260"/>
      <c r="C220" s="865" t="s">
        <v>868</v>
      </c>
      <c r="D220" s="866" t="s">
        <v>864</v>
      </c>
      <c r="E220" s="871">
        <v>8</v>
      </c>
      <c r="F220" s="872"/>
      <c r="G220" s="872"/>
      <c r="H220" s="878"/>
      <c r="I220" s="878"/>
      <c r="J220" s="878"/>
      <c r="K220" s="878"/>
      <c r="L220" s="878"/>
    </row>
    <row r="221" spans="1:12" ht="25" x14ac:dyDescent="0.25">
      <c r="A221" s="196" t="s">
        <v>1360</v>
      </c>
      <c r="B221" s="260"/>
      <c r="C221" s="865" t="s">
        <v>869</v>
      </c>
      <c r="D221" s="866" t="s">
        <v>864</v>
      </c>
      <c r="E221" s="871">
        <v>8</v>
      </c>
      <c r="F221" s="872"/>
      <c r="G221" s="872"/>
      <c r="H221" s="878"/>
      <c r="I221" s="878"/>
      <c r="J221" s="878"/>
      <c r="K221" s="878"/>
      <c r="L221" s="878"/>
    </row>
    <row r="222" spans="1:12" ht="25" x14ac:dyDescent="0.25">
      <c r="A222" s="196" t="s">
        <v>1361</v>
      </c>
      <c r="B222" s="260"/>
      <c r="C222" s="865" t="s">
        <v>870</v>
      </c>
      <c r="D222" s="866" t="s">
        <v>864</v>
      </c>
      <c r="E222" s="871">
        <v>8</v>
      </c>
      <c r="F222" s="872"/>
      <c r="G222" s="872"/>
      <c r="H222" s="878"/>
      <c r="I222" s="878"/>
      <c r="J222" s="878"/>
      <c r="K222" s="878"/>
      <c r="L222" s="878"/>
    </row>
    <row r="223" spans="1:12" ht="25" x14ac:dyDescent="0.25">
      <c r="A223" s="196" t="s">
        <v>1362</v>
      </c>
      <c r="B223" s="260"/>
      <c r="C223" s="865" t="s">
        <v>871</v>
      </c>
      <c r="D223" s="866" t="s">
        <v>864</v>
      </c>
      <c r="E223" s="871">
        <v>8</v>
      </c>
      <c r="F223" s="872"/>
      <c r="G223" s="872"/>
      <c r="H223" s="878"/>
      <c r="I223" s="878"/>
      <c r="J223" s="878"/>
      <c r="K223" s="878"/>
      <c r="L223" s="878"/>
    </row>
    <row r="224" spans="1:12" ht="25" x14ac:dyDescent="0.25">
      <c r="A224" s="196" t="s">
        <v>1363</v>
      </c>
      <c r="B224" s="260"/>
      <c r="C224" s="865" t="s">
        <v>872</v>
      </c>
      <c r="D224" s="866" t="s">
        <v>864</v>
      </c>
      <c r="E224" s="871">
        <v>8</v>
      </c>
      <c r="F224" s="872"/>
      <c r="G224" s="872"/>
      <c r="H224" s="878"/>
      <c r="I224" s="878"/>
      <c r="J224" s="878"/>
      <c r="K224" s="878"/>
      <c r="L224" s="878"/>
    </row>
    <row r="225" spans="1:12" ht="14.5" x14ac:dyDescent="0.25">
      <c r="A225" s="196"/>
      <c r="B225" s="260"/>
      <c r="C225" s="886"/>
      <c r="D225" s="866"/>
      <c r="E225" s="871"/>
      <c r="F225" s="872"/>
      <c r="G225" s="872"/>
      <c r="H225" s="878"/>
      <c r="I225" s="878"/>
      <c r="J225" s="878"/>
      <c r="K225" s="878"/>
      <c r="L225" s="878"/>
    </row>
    <row r="226" spans="1:12" ht="14.5" x14ac:dyDescent="0.25">
      <c r="A226" s="166" t="s">
        <v>1364</v>
      </c>
      <c r="B226" s="260" t="s">
        <v>41</v>
      </c>
      <c r="C226" s="886" t="s">
        <v>900</v>
      </c>
      <c r="D226" s="866"/>
      <c r="E226" s="871"/>
      <c r="F226" s="872"/>
      <c r="G226" s="872"/>
      <c r="H226" s="878"/>
      <c r="I226" s="878"/>
      <c r="J226" s="878"/>
      <c r="K226" s="878"/>
      <c r="L226" s="878"/>
    </row>
    <row r="227" spans="1:12" ht="14.5" x14ac:dyDescent="0.25">
      <c r="A227" s="166" t="s">
        <v>1365</v>
      </c>
      <c r="B227" s="260"/>
      <c r="C227" s="886" t="s">
        <v>901</v>
      </c>
      <c r="D227" s="866"/>
      <c r="E227" s="871"/>
      <c r="F227" s="872"/>
      <c r="G227" s="872"/>
      <c r="H227" s="878"/>
      <c r="I227" s="878"/>
      <c r="J227" s="878"/>
      <c r="K227" s="878"/>
      <c r="L227" s="878"/>
    </row>
    <row r="228" spans="1:12" ht="14.5" x14ac:dyDescent="0.25">
      <c r="A228" s="166"/>
      <c r="B228" s="260"/>
      <c r="C228" s="886" t="s">
        <v>902</v>
      </c>
      <c r="D228" s="866"/>
      <c r="E228" s="871"/>
      <c r="F228" s="872"/>
      <c r="G228" s="872"/>
      <c r="H228" s="878"/>
      <c r="I228" s="878"/>
      <c r="J228" s="878"/>
      <c r="K228" s="878"/>
      <c r="L228" s="878"/>
    </row>
    <row r="229" spans="1:12" ht="25" x14ac:dyDescent="0.25">
      <c r="A229" s="166" t="s">
        <v>1366</v>
      </c>
      <c r="B229" s="260"/>
      <c r="C229" s="865" t="s">
        <v>857</v>
      </c>
      <c r="D229" s="884" t="s">
        <v>56</v>
      </c>
      <c r="E229" s="871">
        <v>20</v>
      </c>
      <c r="F229" s="872"/>
      <c r="G229" s="872"/>
      <c r="H229" s="878"/>
      <c r="I229" s="878"/>
      <c r="J229" s="878"/>
      <c r="K229" s="878"/>
      <c r="L229" s="878"/>
    </row>
    <row r="230" spans="1:12" ht="37.5" x14ac:dyDescent="0.25">
      <c r="A230" s="166" t="s">
        <v>1367</v>
      </c>
      <c r="B230" s="260"/>
      <c r="C230" s="865" t="s">
        <v>858</v>
      </c>
      <c r="D230" s="884" t="s">
        <v>56</v>
      </c>
      <c r="E230" s="871">
        <v>23</v>
      </c>
      <c r="F230" s="872"/>
      <c r="G230" s="872"/>
      <c r="H230" s="878"/>
      <c r="I230" s="878"/>
      <c r="J230" s="878"/>
      <c r="K230" s="878"/>
      <c r="L230" s="878"/>
    </row>
    <row r="231" spans="1:12" ht="25" x14ac:dyDescent="0.25">
      <c r="A231" s="166" t="s">
        <v>1368</v>
      </c>
      <c r="B231" s="260"/>
      <c r="C231" s="865" t="s">
        <v>859</v>
      </c>
      <c r="D231" s="884" t="s">
        <v>56</v>
      </c>
      <c r="E231" s="871">
        <v>2</v>
      </c>
      <c r="F231" s="872"/>
      <c r="G231" s="872"/>
      <c r="H231" s="878"/>
      <c r="I231" s="878"/>
      <c r="J231" s="878"/>
      <c r="K231" s="878"/>
      <c r="L231" s="878"/>
    </row>
    <row r="232" spans="1:12" ht="25" x14ac:dyDescent="0.25">
      <c r="A232" s="166" t="s">
        <v>1369</v>
      </c>
      <c r="B232" s="260"/>
      <c r="C232" s="865" t="s">
        <v>860</v>
      </c>
      <c r="D232" s="884" t="s">
        <v>56</v>
      </c>
      <c r="E232" s="871">
        <v>2</v>
      </c>
      <c r="F232" s="872"/>
      <c r="G232" s="872"/>
      <c r="H232" s="878"/>
      <c r="I232" s="878"/>
      <c r="J232" s="878"/>
      <c r="K232" s="878"/>
      <c r="L232" s="878"/>
    </row>
    <row r="233" spans="1:12" ht="25" x14ac:dyDescent="0.25">
      <c r="A233" s="166" t="s">
        <v>1370</v>
      </c>
      <c r="B233" s="260"/>
      <c r="C233" s="865" t="s">
        <v>861</v>
      </c>
      <c r="D233" s="884" t="s">
        <v>56</v>
      </c>
      <c r="E233" s="871">
        <v>2</v>
      </c>
      <c r="F233" s="872"/>
      <c r="G233" s="872"/>
      <c r="H233" s="878"/>
      <c r="I233" s="878"/>
      <c r="J233" s="878"/>
      <c r="K233" s="878"/>
      <c r="L233" s="878"/>
    </row>
    <row r="234" spans="1:12" s="19" customFormat="1" x14ac:dyDescent="0.25">
      <c r="A234" s="362"/>
      <c r="B234" s="363"/>
      <c r="C234" s="364"/>
      <c r="D234" s="365"/>
      <c r="E234" s="366"/>
      <c r="F234" s="367"/>
      <c r="G234" s="369"/>
    </row>
    <row r="235" spans="1:12" s="19" customFormat="1" ht="13" x14ac:dyDescent="0.25">
      <c r="A235" s="325"/>
      <c r="B235" s="370" t="s">
        <v>388</v>
      </c>
      <c r="C235" s="371"/>
      <c r="D235" s="326"/>
      <c r="E235" s="368"/>
      <c r="F235" s="372"/>
      <c r="G235" s="373"/>
    </row>
    <row r="236" spans="1:12" s="19" customFormat="1" ht="26" x14ac:dyDescent="0.25">
      <c r="A236" s="328"/>
      <c r="B236" s="375" t="s">
        <v>389</v>
      </c>
      <c r="C236" s="361"/>
      <c r="D236" s="329"/>
      <c r="E236" s="360"/>
      <c r="F236" s="351"/>
      <c r="G236" s="374"/>
    </row>
    <row r="237" spans="1:12" ht="25" x14ac:dyDescent="0.25">
      <c r="A237" s="166" t="s">
        <v>1371</v>
      </c>
      <c r="B237" s="260"/>
      <c r="C237" s="865" t="s">
        <v>862</v>
      </c>
      <c r="D237" s="884" t="s">
        <v>56</v>
      </c>
      <c r="E237" s="871">
        <v>2</v>
      </c>
      <c r="F237" s="872"/>
      <c r="G237" s="872"/>
      <c r="H237" s="878"/>
      <c r="I237" s="878"/>
      <c r="J237" s="878"/>
      <c r="K237" s="878"/>
      <c r="L237" s="878"/>
    </row>
    <row r="238" spans="1:12" ht="25" x14ac:dyDescent="0.25">
      <c r="A238" s="166" t="s">
        <v>1372</v>
      </c>
      <c r="B238" s="260"/>
      <c r="C238" s="865" t="s">
        <v>863</v>
      </c>
      <c r="D238" s="884" t="s">
        <v>56</v>
      </c>
      <c r="E238" s="871">
        <v>2</v>
      </c>
      <c r="F238" s="872"/>
      <c r="G238" s="872"/>
      <c r="H238" s="878"/>
      <c r="I238" s="878"/>
      <c r="J238" s="878"/>
      <c r="K238" s="878"/>
      <c r="L238" s="878"/>
    </row>
    <row r="239" spans="1:12" ht="25" x14ac:dyDescent="0.25">
      <c r="A239" s="166" t="s">
        <v>1373</v>
      </c>
      <c r="B239" s="260"/>
      <c r="C239" s="865" t="s">
        <v>865</v>
      </c>
      <c r="D239" s="884" t="s">
        <v>56</v>
      </c>
      <c r="E239" s="871">
        <v>2</v>
      </c>
      <c r="F239" s="872"/>
      <c r="G239" s="872"/>
      <c r="H239" s="878"/>
      <c r="I239" s="878"/>
      <c r="J239" s="878"/>
      <c r="K239" s="878"/>
      <c r="L239" s="878"/>
    </row>
    <row r="240" spans="1:12" ht="25" x14ac:dyDescent="0.25">
      <c r="A240" s="166" t="s">
        <v>1374</v>
      </c>
      <c r="B240" s="260"/>
      <c r="C240" s="865" t="s">
        <v>866</v>
      </c>
      <c r="D240" s="884" t="s">
        <v>56</v>
      </c>
      <c r="E240" s="871">
        <v>2</v>
      </c>
      <c r="F240" s="872"/>
      <c r="G240" s="872"/>
      <c r="H240" s="878"/>
      <c r="I240" s="878"/>
      <c r="J240" s="878"/>
      <c r="K240" s="878"/>
      <c r="L240" s="878"/>
    </row>
    <row r="241" spans="1:12" ht="25" x14ac:dyDescent="0.25">
      <c r="A241" s="166" t="s">
        <v>1375</v>
      </c>
      <c r="B241" s="260"/>
      <c r="C241" s="865" t="s">
        <v>867</v>
      </c>
      <c r="D241" s="884" t="s">
        <v>56</v>
      </c>
      <c r="E241" s="871">
        <v>2</v>
      </c>
      <c r="F241" s="872"/>
      <c r="G241" s="872"/>
      <c r="H241" s="878"/>
      <c r="I241" s="878"/>
      <c r="J241" s="878"/>
      <c r="K241" s="878"/>
      <c r="L241" s="878"/>
    </row>
    <row r="242" spans="1:12" ht="25" x14ac:dyDescent="0.25">
      <c r="A242" s="166" t="s">
        <v>1376</v>
      </c>
      <c r="B242" s="260"/>
      <c r="C242" s="865" t="s">
        <v>868</v>
      </c>
      <c r="D242" s="884" t="s">
        <v>56</v>
      </c>
      <c r="E242" s="871">
        <v>2</v>
      </c>
      <c r="F242" s="872"/>
      <c r="G242" s="872"/>
      <c r="H242" s="878"/>
      <c r="I242" s="878"/>
      <c r="J242" s="878"/>
      <c r="K242" s="878"/>
      <c r="L242" s="878"/>
    </row>
    <row r="243" spans="1:12" ht="25" x14ac:dyDescent="0.25">
      <c r="A243" s="166" t="s">
        <v>1377</v>
      </c>
      <c r="B243" s="260"/>
      <c r="C243" s="865" t="s">
        <v>869</v>
      </c>
      <c r="D243" s="884" t="s">
        <v>56</v>
      </c>
      <c r="E243" s="871">
        <v>2</v>
      </c>
      <c r="F243" s="872"/>
      <c r="G243" s="872"/>
      <c r="H243" s="878"/>
      <c r="I243" s="878"/>
      <c r="J243" s="878"/>
      <c r="K243" s="878"/>
      <c r="L243" s="878"/>
    </row>
    <row r="244" spans="1:12" ht="25" x14ac:dyDescent="0.25">
      <c r="A244" s="166" t="s">
        <v>1378</v>
      </c>
      <c r="B244" s="260"/>
      <c r="C244" s="865" t="s">
        <v>870</v>
      </c>
      <c r="D244" s="884" t="s">
        <v>56</v>
      </c>
      <c r="E244" s="871">
        <v>2</v>
      </c>
      <c r="F244" s="872"/>
      <c r="G244" s="872"/>
      <c r="H244" s="878"/>
      <c r="I244" s="878"/>
      <c r="J244" s="878"/>
      <c r="K244" s="878"/>
      <c r="L244" s="878"/>
    </row>
    <row r="245" spans="1:12" ht="25" x14ac:dyDescent="0.25">
      <c r="A245" s="166" t="s">
        <v>1379</v>
      </c>
      <c r="B245" s="260"/>
      <c r="C245" s="865" t="s">
        <v>871</v>
      </c>
      <c r="D245" s="884" t="s">
        <v>56</v>
      </c>
      <c r="E245" s="871">
        <v>2</v>
      </c>
      <c r="F245" s="872"/>
      <c r="G245" s="872"/>
      <c r="H245" s="878"/>
      <c r="I245" s="878"/>
      <c r="J245" s="878"/>
      <c r="K245" s="878"/>
      <c r="L245" s="878"/>
    </row>
    <row r="246" spans="1:12" ht="25" x14ac:dyDescent="0.25">
      <c r="A246" s="166" t="s">
        <v>1380</v>
      </c>
      <c r="B246" s="260"/>
      <c r="C246" s="865" t="s">
        <v>872</v>
      </c>
      <c r="D246" s="884" t="s">
        <v>56</v>
      </c>
      <c r="E246" s="871">
        <v>2</v>
      </c>
      <c r="F246" s="872"/>
      <c r="G246" s="872"/>
      <c r="H246" s="878"/>
      <c r="I246" s="878"/>
      <c r="J246" s="878"/>
      <c r="K246" s="878"/>
      <c r="L246" s="878"/>
    </row>
    <row r="247" spans="1:12" ht="14.5" x14ac:dyDescent="0.25">
      <c r="A247" s="166"/>
      <c r="B247" s="260"/>
      <c r="C247" s="196"/>
      <c r="D247" s="866"/>
      <c r="E247" s="871"/>
      <c r="F247" s="901"/>
      <c r="G247" s="872"/>
      <c r="H247" s="878"/>
      <c r="I247" s="878"/>
      <c r="J247" s="878"/>
      <c r="K247" s="878"/>
      <c r="L247" s="878"/>
    </row>
    <row r="248" spans="1:12" ht="14.5" x14ac:dyDescent="0.25">
      <c r="A248" s="166" t="s">
        <v>1381</v>
      </c>
      <c r="B248" s="260"/>
      <c r="C248" s="886" t="s">
        <v>903</v>
      </c>
      <c r="D248" s="866"/>
      <c r="E248" s="871"/>
      <c r="F248" s="901"/>
      <c r="G248" s="872"/>
      <c r="H248" s="878"/>
      <c r="I248" s="878"/>
      <c r="J248" s="878"/>
      <c r="K248" s="878"/>
      <c r="L248" s="878"/>
    </row>
    <row r="249" spans="1:12" ht="14.5" x14ac:dyDescent="0.25">
      <c r="A249" s="166"/>
      <c r="B249" s="260"/>
      <c r="C249" s="886" t="s">
        <v>904</v>
      </c>
      <c r="D249" s="866"/>
      <c r="E249" s="871"/>
      <c r="F249" s="901"/>
      <c r="G249" s="872"/>
      <c r="H249" s="878"/>
      <c r="I249" s="878"/>
      <c r="J249" s="878"/>
      <c r="K249" s="878"/>
      <c r="L249" s="878"/>
    </row>
    <row r="250" spans="1:12" ht="25" x14ac:dyDescent="0.25">
      <c r="A250" s="166" t="s">
        <v>1382</v>
      </c>
      <c r="B250" s="260"/>
      <c r="C250" s="865" t="s">
        <v>857</v>
      </c>
      <c r="D250" s="884" t="s">
        <v>56</v>
      </c>
      <c r="E250" s="871">
        <v>3</v>
      </c>
      <c r="F250" s="901"/>
      <c r="G250" s="872"/>
      <c r="H250" s="878"/>
      <c r="I250" s="878"/>
      <c r="J250" s="878"/>
      <c r="K250" s="878"/>
      <c r="L250" s="878"/>
    </row>
    <row r="251" spans="1:12" ht="37.5" x14ac:dyDescent="0.25">
      <c r="A251" s="166" t="s">
        <v>1383</v>
      </c>
      <c r="B251" s="260"/>
      <c r="C251" s="865" t="s">
        <v>858</v>
      </c>
      <c r="D251" s="884" t="s">
        <v>56</v>
      </c>
      <c r="E251" s="871">
        <v>3</v>
      </c>
      <c r="F251" s="901"/>
      <c r="G251" s="872"/>
      <c r="H251" s="878"/>
      <c r="I251" s="878"/>
      <c r="J251" s="878"/>
      <c r="K251" s="878"/>
      <c r="L251" s="878"/>
    </row>
    <row r="252" spans="1:12" ht="14.5" x14ac:dyDescent="0.25">
      <c r="A252" s="166"/>
      <c r="B252" s="260"/>
      <c r="C252" s="899"/>
      <c r="D252" s="884"/>
      <c r="E252" s="871"/>
      <c r="F252" s="872"/>
      <c r="G252" s="872"/>
      <c r="H252" s="878"/>
      <c r="I252" s="878"/>
      <c r="J252" s="878"/>
      <c r="K252" s="878"/>
      <c r="L252" s="878"/>
    </row>
    <row r="253" spans="1:12" ht="14.5" x14ac:dyDescent="0.25">
      <c r="A253" s="166" t="s">
        <v>1384</v>
      </c>
      <c r="B253" s="260" t="s">
        <v>42</v>
      </c>
      <c r="C253" s="886" t="s">
        <v>299</v>
      </c>
      <c r="D253" s="866"/>
      <c r="E253" s="871"/>
      <c r="F253" s="872"/>
      <c r="G253" s="872"/>
      <c r="H253" s="878"/>
      <c r="I253" s="878"/>
      <c r="J253" s="878"/>
      <c r="K253" s="878"/>
      <c r="L253" s="878"/>
    </row>
    <row r="254" spans="1:12" ht="14.5" x14ac:dyDescent="0.25">
      <c r="A254" s="166" t="s">
        <v>1385</v>
      </c>
      <c r="B254" s="260"/>
      <c r="C254" s="886" t="s">
        <v>905</v>
      </c>
      <c r="D254" s="866"/>
      <c r="E254" s="871"/>
      <c r="F254" s="872"/>
      <c r="G254" s="872"/>
      <c r="H254" s="878"/>
      <c r="I254" s="878"/>
      <c r="J254" s="878"/>
      <c r="K254" s="878"/>
      <c r="L254" s="878"/>
    </row>
    <row r="255" spans="1:12" ht="25" x14ac:dyDescent="0.25">
      <c r="A255" s="166" t="s">
        <v>1386</v>
      </c>
      <c r="B255" s="260"/>
      <c r="C255" s="865" t="s">
        <v>857</v>
      </c>
      <c r="D255" s="866" t="s">
        <v>69</v>
      </c>
      <c r="E255" s="871">
        <v>22</v>
      </c>
      <c r="F255" s="872"/>
      <c r="G255" s="872"/>
      <c r="H255" s="878"/>
      <c r="I255" s="878"/>
      <c r="J255" s="878"/>
      <c r="K255" s="878"/>
      <c r="L255" s="878"/>
    </row>
    <row r="256" spans="1:12" ht="37.5" x14ac:dyDescent="0.25">
      <c r="A256" s="166" t="s">
        <v>1387</v>
      </c>
      <c r="B256" s="260"/>
      <c r="C256" s="865" t="s">
        <v>858</v>
      </c>
      <c r="D256" s="866" t="s">
        <v>69</v>
      </c>
      <c r="E256" s="871">
        <v>22</v>
      </c>
      <c r="F256" s="872"/>
      <c r="G256" s="872"/>
      <c r="H256" s="878"/>
      <c r="I256" s="878"/>
      <c r="J256" s="878"/>
      <c r="K256" s="878"/>
      <c r="L256" s="878"/>
    </row>
    <row r="257" spans="1:12" ht="25" x14ac:dyDescent="0.25">
      <c r="A257" s="166" t="s">
        <v>1388</v>
      </c>
      <c r="B257" s="260"/>
      <c r="C257" s="865" t="s">
        <v>859</v>
      </c>
      <c r="D257" s="866" t="s">
        <v>69</v>
      </c>
      <c r="E257" s="871">
        <v>8</v>
      </c>
      <c r="F257" s="872"/>
      <c r="G257" s="872"/>
      <c r="H257" s="878"/>
      <c r="I257" s="878"/>
      <c r="J257" s="878"/>
      <c r="K257" s="878"/>
      <c r="L257" s="878"/>
    </row>
    <row r="258" spans="1:12" ht="25" x14ac:dyDescent="0.25">
      <c r="A258" s="166" t="s">
        <v>1389</v>
      </c>
      <c r="B258" s="260"/>
      <c r="C258" s="865" t="s">
        <v>860</v>
      </c>
      <c r="D258" s="866" t="s">
        <v>69</v>
      </c>
      <c r="E258" s="871">
        <v>8</v>
      </c>
      <c r="F258" s="872"/>
      <c r="G258" s="872"/>
      <c r="H258" s="878"/>
      <c r="I258" s="878"/>
      <c r="J258" s="878"/>
      <c r="K258" s="878"/>
      <c r="L258" s="878"/>
    </row>
    <row r="259" spans="1:12" ht="25" x14ac:dyDescent="0.25">
      <c r="A259" s="166" t="s">
        <v>1390</v>
      </c>
      <c r="B259" s="260"/>
      <c r="C259" s="865" t="s">
        <v>861</v>
      </c>
      <c r="D259" s="866" t="s">
        <v>69</v>
      </c>
      <c r="E259" s="871">
        <v>8</v>
      </c>
      <c r="F259" s="872"/>
      <c r="G259" s="872"/>
      <c r="H259" s="878"/>
      <c r="I259" s="878"/>
      <c r="J259" s="878"/>
      <c r="K259" s="878"/>
      <c r="L259" s="878"/>
    </row>
    <row r="260" spans="1:12" ht="25" x14ac:dyDescent="0.25">
      <c r="A260" s="166" t="s">
        <v>1391</v>
      </c>
      <c r="B260" s="260"/>
      <c r="C260" s="865" t="s">
        <v>862</v>
      </c>
      <c r="D260" s="197" t="s">
        <v>69</v>
      </c>
      <c r="E260" s="871">
        <v>8</v>
      </c>
      <c r="F260" s="872"/>
      <c r="G260" s="872"/>
      <c r="H260" s="878"/>
      <c r="I260" s="878"/>
      <c r="J260" s="878"/>
      <c r="K260" s="878"/>
      <c r="L260" s="878"/>
    </row>
    <row r="261" spans="1:12" ht="25" x14ac:dyDescent="0.25">
      <c r="A261" s="166" t="s">
        <v>1392</v>
      </c>
      <c r="B261" s="260"/>
      <c r="C261" s="865" t="s">
        <v>863</v>
      </c>
      <c r="D261" s="866" t="s">
        <v>864</v>
      </c>
      <c r="E261" s="871">
        <v>8</v>
      </c>
      <c r="F261" s="872"/>
      <c r="G261" s="872"/>
      <c r="H261" s="878"/>
      <c r="I261" s="878"/>
      <c r="J261" s="878"/>
      <c r="K261" s="878"/>
      <c r="L261" s="878"/>
    </row>
    <row r="262" spans="1:12" ht="25" x14ac:dyDescent="0.25">
      <c r="A262" s="166" t="s">
        <v>1393</v>
      </c>
      <c r="B262" s="260"/>
      <c r="C262" s="865" t="s">
        <v>865</v>
      </c>
      <c r="D262" s="866" t="s">
        <v>864</v>
      </c>
      <c r="E262" s="871">
        <v>8</v>
      </c>
      <c r="F262" s="872"/>
      <c r="G262" s="872"/>
      <c r="H262" s="878"/>
      <c r="I262" s="878"/>
      <c r="J262" s="878"/>
      <c r="K262" s="878"/>
      <c r="L262" s="878"/>
    </row>
    <row r="263" spans="1:12" ht="25" x14ac:dyDescent="0.25">
      <c r="A263" s="166" t="s">
        <v>1394</v>
      </c>
      <c r="B263" s="260"/>
      <c r="C263" s="865" t="s">
        <v>866</v>
      </c>
      <c r="D263" s="866" t="s">
        <v>864</v>
      </c>
      <c r="E263" s="871">
        <v>8</v>
      </c>
      <c r="F263" s="872"/>
      <c r="G263" s="872"/>
      <c r="H263" s="878"/>
      <c r="I263" s="878"/>
      <c r="J263" s="878"/>
      <c r="K263" s="878"/>
      <c r="L263" s="878"/>
    </row>
    <row r="264" spans="1:12" ht="25" x14ac:dyDescent="0.25">
      <c r="A264" s="166" t="s">
        <v>1395</v>
      </c>
      <c r="B264" s="260"/>
      <c r="C264" s="865" t="s">
        <v>867</v>
      </c>
      <c r="D264" s="866" t="s">
        <v>864</v>
      </c>
      <c r="E264" s="871">
        <v>8</v>
      </c>
      <c r="F264" s="872"/>
      <c r="G264" s="872"/>
      <c r="H264" s="878"/>
      <c r="I264" s="878"/>
      <c r="J264" s="878"/>
      <c r="K264" s="878"/>
      <c r="L264" s="878"/>
    </row>
    <row r="265" spans="1:12" ht="25" x14ac:dyDescent="0.25">
      <c r="A265" s="166" t="s">
        <v>1396</v>
      </c>
      <c r="B265" s="260"/>
      <c r="C265" s="865" t="s">
        <v>868</v>
      </c>
      <c r="D265" s="866" t="s">
        <v>864</v>
      </c>
      <c r="E265" s="871">
        <v>8</v>
      </c>
      <c r="F265" s="872"/>
      <c r="G265" s="872"/>
      <c r="H265" s="878"/>
      <c r="I265" s="878"/>
      <c r="J265" s="878"/>
      <c r="K265" s="878"/>
      <c r="L265" s="878"/>
    </row>
    <row r="266" spans="1:12" ht="25" x14ac:dyDescent="0.25">
      <c r="A266" s="166" t="s">
        <v>1397</v>
      </c>
      <c r="B266" s="260"/>
      <c r="C266" s="865" t="s">
        <v>869</v>
      </c>
      <c r="D266" s="866" t="s">
        <v>864</v>
      </c>
      <c r="E266" s="871">
        <v>8</v>
      </c>
      <c r="F266" s="872"/>
      <c r="G266" s="872"/>
      <c r="H266" s="878"/>
      <c r="I266" s="878"/>
      <c r="J266" s="878"/>
      <c r="K266" s="878"/>
      <c r="L266" s="878"/>
    </row>
    <row r="267" spans="1:12" s="19" customFormat="1" x14ac:dyDescent="0.25">
      <c r="A267" s="362"/>
      <c r="B267" s="363"/>
      <c r="C267" s="364"/>
      <c r="D267" s="365"/>
      <c r="E267" s="366"/>
      <c r="F267" s="367"/>
      <c r="G267" s="369"/>
    </row>
    <row r="268" spans="1:12" s="19" customFormat="1" ht="13" x14ac:dyDescent="0.25">
      <c r="A268" s="325"/>
      <c r="B268" s="370" t="s">
        <v>388</v>
      </c>
      <c r="C268" s="371"/>
      <c r="D268" s="326"/>
      <c r="E268" s="368"/>
      <c r="F268" s="372"/>
      <c r="G268" s="373"/>
    </row>
    <row r="269" spans="1:12" s="19" customFormat="1" ht="26" x14ac:dyDescent="0.25">
      <c r="A269" s="328"/>
      <c r="B269" s="375" t="s">
        <v>389</v>
      </c>
      <c r="C269" s="361"/>
      <c r="D269" s="329"/>
      <c r="E269" s="360"/>
      <c r="F269" s="351"/>
      <c r="G269" s="374"/>
    </row>
    <row r="270" spans="1:12" ht="25" x14ac:dyDescent="0.25">
      <c r="A270" s="166" t="s">
        <v>1398</v>
      </c>
      <c r="B270" s="260"/>
      <c r="C270" s="865" t="s">
        <v>870</v>
      </c>
      <c r="D270" s="866" t="s">
        <v>864</v>
      </c>
      <c r="E270" s="871">
        <v>8</v>
      </c>
      <c r="F270" s="872"/>
      <c r="G270" s="872"/>
      <c r="H270" s="878"/>
      <c r="I270" s="878"/>
      <c r="J270" s="878"/>
      <c r="K270" s="878"/>
      <c r="L270" s="878"/>
    </row>
    <row r="271" spans="1:12" ht="25" x14ac:dyDescent="0.25">
      <c r="A271" s="166" t="s">
        <v>1399</v>
      </c>
      <c r="B271" s="260"/>
      <c r="C271" s="865" t="s">
        <v>871</v>
      </c>
      <c r="D271" s="866" t="s">
        <v>864</v>
      </c>
      <c r="E271" s="871">
        <v>8</v>
      </c>
      <c r="F271" s="872"/>
      <c r="G271" s="872"/>
      <c r="H271" s="878"/>
      <c r="I271" s="878"/>
      <c r="J271" s="878"/>
      <c r="K271" s="878"/>
      <c r="L271" s="878"/>
    </row>
    <row r="272" spans="1:12" ht="25" x14ac:dyDescent="0.25">
      <c r="A272" s="166" t="s">
        <v>1400</v>
      </c>
      <c r="B272" s="260"/>
      <c r="C272" s="865" t="s">
        <v>872</v>
      </c>
      <c r="D272" s="866" t="s">
        <v>864</v>
      </c>
      <c r="E272" s="871">
        <v>8</v>
      </c>
      <c r="F272" s="872"/>
      <c r="G272" s="872"/>
      <c r="H272" s="878"/>
      <c r="I272" s="878"/>
      <c r="J272" s="878"/>
      <c r="K272" s="878"/>
      <c r="L272" s="878"/>
    </row>
    <row r="273" spans="1:12" ht="14.5" x14ac:dyDescent="0.25">
      <c r="A273" s="166"/>
      <c r="B273" s="260"/>
      <c r="C273" s="886"/>
      <c r="D273" s="866"/>
      <c r="E273" s="871"/>
      <c r="F273" s="872"/>
      <c r="G273" s="872"/>
      <c r="H273" s="878"/>
      <c r="I273" s="878"/>
      <c r="J273" s="878"/>
      <c r="K273" s="878"/>
      <c r="L273" s="878"/>
    </row>
    <row r="274" spans="1:12" ht="14.5" x14ac:dyDescent="0.25">
      <c r="A274" s="166" t="s">
        <v>1401</v>
      </c>
      <c r="B274" s="260" t="s">
        <v>906</v>
      </c>
      <c r="C274" s="902" t="s">
        <v>907</v>
      </c>
      <c r="D274" s="866"/>
      <c r="E274" s="871"/>
      <c r="F274" s="872"/>
      <c r="G274" s="872"/>
      <c r="H274" s="878"/>
      <c r="I274" s="878"/>
      <c r="J274" s="878"/>
      <c r="K274" s="878"/>
      <c r="L274" s="878"/>
    </row>
    <row r="275" spans="1:12" ht="14.5" x14ac:dyDescent="0.25">
      <c r="A275" s="166" t="s">
        <v>1402</v>
      </c>
      <c r="B275" s="260"/>
      <c r="C275" s="886" t="s">
        <v>908</v>
      </c>
      <c r="D275" s="866"/>
      <c r="E275" s="871"/>
      <c r="F275" s="872"/>
      <c r="G275" s="872"/>
      <c r="H275" s="878"/>
      <c r="I275" s="878"/>
      <c r="J275" s="878"/>
      <c r="K275" s="878"/>
      <c r="L275" s="878"/>
    </row>
    <row r="276" spans="1:12" ht="25" x14ac:dyDescent="0.25">
      <c r="A276" s="166" t="s">
        <v>1403</v>
      </c>
      <c r="B276" s="260"/>
      <c r="C276" s="886" t="s">
        <v>909</v>
      </c>
      <c r="D276" s="866"/>
      <c r="E276" s="871"/>
      <c r="F276" s="872"/>
      <c r="G276" s="872"/>
      <c r="H276" s="878"/>
      <c r="I276" s="878"/>
      <c r="J276" s="878"/>
      <c r="K276" s="878"/>
      <c r="L276" s="878"/>
    </row>
    <row r="277" spans="1:12" ht="25" x14ac:dyDescent="0.25">
      <c r="A277" s="166" t="s">
        <v>1404</v>
      </c>
      <c r="B277" s="260"/>
      <c r="C277" s="865" t="s">
        <v>857</v>
      </c>
      <c r="D277" s="866" t="s">
        <v>51</v>
      </c>
      <c r="E277" s="871">
        <v>4</v>
      </c>
      <c r="F277" s="872"/>
      <c r="G277" s="872"/>
      <c r="H277" s="878"/>
      <c r="I277" s="878"/>
      <c r="J277" s="878"/>
      <c r="K277" s="878"/>
      <c r="L277" s="878"/>
    </row>
    <row r="278" spans="1:12" ht="37.5" x14ac:dyDescent="0.25">
      <c r="A278" s="166" t="s">
        <v>1405</v>
      </c>
      <c r="B278" s="260"/>
      <c r="C278" s="865" t="s">
        <v>858</v>
      </c>
      <c r="D278" s="866" t="s">
        <v>51</v>
      </c>
      <c r="E278" s="871">
        <v>4</v>
      </c>
      <c r="F278" s="872"/>
      <c r="G278" s="872"/>
      <c r="H278" s="878"/>
      <c r="I278" s="878"/>
      <c r="J278" s="878"/>
      <c r="K278" s="878"/>
      <c r="L278" s="878"/>
    </row>
    <row r="279" spans="1:12" ht="14.5" x14ac:dyDescent="0.25">
      <c r="A279" s="166"/>
      <c r="B279" s="260"/>
      <c r="C279" s="886"/>
      <c r="D279" s="197"/>
      <c r="E279" s="871"/>
      <c r="F279" s="872"/>
      <c r="G279" s="872"/>
      <c r="H279" s="878"/>
      <c r="I279" s="878"/>
      <c r="J279" s="878"/>
      <c r="K279" s="878"/>
      <c r="L279" s="878"/>
    </row>
    <row r="280" spans="1:12" ht="25" x14ac:dyDescent="0.25">
      <c r="A280" s="166" t="s">
        <v>1406</v>
      </c>
      <c r="B280" s="260"/>
      <c r="C280" s="886" t="s">
        <v>910</v>
      </c>
      <c r="D280" s="866"/>
      <c r="E280" s="871"/>
      <c r="F280" s="872"/>
      <c r="G280" s="872"/>
      <c r="H280" s="878"/>
      <c r="I280" s="878"/>
      <c r="J280" s="878"/>
      <c r="K280" s="878"/>
      <c r="L280" s="878"/>
    </row>
    <row r="281" spans="1:12" ht="25" x14ac:dyDescent="0.25">
      <c r="A281" s="166" t="s">
        <v>1407</v>
      </c>
      <c r="B281" s="260"/>
      <c r="C281" s="865" t="s">
        <v>857</v>
      </c>
      <c r="D281" s="866" t="s">
        <v>51</v>
      </c>
      <c r="E281" s="871">
        <v>1</v>
      </c>
      <c r="F281" s="872"/>
      <c r="G281" s="872"/>
      <c r="H281" s="878"/>
      <c r="I281" s="878"/>
      <c r="J281" s="878"/>
      <c r="K281" s="878"/>
      <c r="L281" s="878"/>
    </row>
    <row r="282" spans="1:12" ht="37.5" x14ac:dyDescent="0.25">
      <c r="A282" s="166" t="s">
        <v>1408</v>
      </c>
      <c r="B282" s="260"/>
      <c r="C282" s="865" t="s">
        <v>858</v>
      </c>
      <c r="D282" s="866" t="s">
        <v>51</v>
      </c>
      <c r="E282" s="871">
        <v>1</v>
      </c>
      <c r="F282" s="872"/>
      <c r="G282" s="872"/>
      <c r="H282" s="878"/>
      <c r="I282" s="878"/>
      <c r="J282" s="878"/>
      <c r="K282" s="878"/>
      <c r="L282" s="878"/>
    </row>
    <row r="283" spans="1:12" ht="14.5" x14ac:dyDescent="0.25">
      <c r="A283" s="166"/>
      <c r="B283" s="260"/>
      <c r="C283" s="899"/>
      <c r="D283" s="866"/>
      <c r="E283" s="871"/>
      <c r="F283" s="872"/>
      <c r="G283" s="872"/>
      <c r="H283" s="878"/>
      <c r="I283" s="878"/>
      <c r="J283" s="878"/>
      <c r="K283" s="878"/>
      <c r="L283" s="878"/>
    </row>
    <row r="284" spans="1:12" ht="25" x14ac:dyDescent="0.25">
      <c r="A284" s="166" t="s">
        <v>1409</v>
      </c>
      <c r="B284" s="260"/>
      <c r="C284" s="886" t="s">
        <v>911</v>
      </c>
      <c r="D284" s="866"/>
      <c r="E284" s="871"/>
      <c r="F284" s="872"/>
      <c r="G284" s="872"/>
      <c r="H284" s="878"/>
      <c r="I284" s="878"/>
      <c r="J284" s="878"/>
      <c r="K284" s="878"/>
      <c r="L284" s="878"/>
    </row>
    <row r="285" spans="1:12" ht="25" x14ac:dyDescent="0.25">
      <c r="A285" s="166" t="s">
        <v>1410</v>
      </c>
      <c r="B285" s="260"/>
      <c r="C285" s="865" t="s">
        <v>857</v>
      </c>
      <c r="D285" s="866" t="s">
        <v>51</v>
      </c>
      <c r="E285" s="871">
        <v>1</v>
      </c>
      <c r="F285" s="872"/>
      <c r="G285" s="872"/>
      <c r="H285" s="878"/>
      <c r="I285" s="878"/>
      <c r="J285" s="878"/>
      <c r="K285" s="878"/>
      <c r="L285" s="878"/>
    </row>
    <row r="286" spans="1:12" ht="37.5" x14ac:dyDescent="0.25">
      <c r="A286" s="166" t="s">
        <v>1411</v>
      </c>
      <c r="B286" s="260"/>
      <c r="C286" s="865" t="s">
        <v>858</v>
      </c>
      <c r="D286" s="866" t="s">
        <v>51</v>
      </c>
      <c r="E286" s="871">
        <v>1</v>
      </c>
      <c r="F286" s="872"/>
      <c r="G286" s="872"/>
      <c r="H286" s="878"/>
      <c r="I286" s="878"/>
      <c r="J286" s="878"/>
      <c r="K286" s="878"/>
      <c r="L286" s="878"/>
    </row>
    <row r="287" spans="1:12" ht="25" x14ac:dyDescent="0.25">
      <c r="A287" s="166" t="s">
        <v>1412</v>
      </c>
      <c r="B287" s="260"/>
      <c r="C287" s="865" t="s">
        <v>859</v>
      </c>
      <c r="D287" s="866" t="s">
        <v>51</v>
      </c>
      <c r="E287" s="871">
        <v>1</v>
      </c>
      <c r="F287" s="872"/>
      <c r="G287" s="872"/>
      <c r="H287" s="878"/>
      <c r="I287" s="878"/>
      <c r="J287" s="878"/>
      <c r="K287" s="878"/>
      <c r="L287" s="878"/>
    </row>
    <row r="288" spans="1:12" ht="25" x14ac:dyDescent="0.25">
      <c r="A288" s="166" t="s">
        <v>1413</v>
      </c>
      <c r="B288" s="260"/>
      <c r="C288" s="865" t="s">
        <v>860</v>
      </c>
      <c r="D288" s="866" t="s">
        <v>51</v>
      </c>
      <c r="E288" s="871">
        <v>1</v>
      </c>
      <c r="F288" s="872"/>
      <c r="G288" s="872"/>
      <c r="H288" s="878"/>
      <c r="I288" s="878"/>
      <c r="J288" s="878"/>
      <c r="K288" s="878"/>
      <c r="L288" s="878"/>
    </row>
    <row r="289" spans="1:12" ht="25" x14ac:dyDescent="0.25">
      <c r="A289" s="166" t="s">
        <v>1414</v>
      </c>
      <c r="B289" s="260"/>
      <c r="C289" s="865" t="s">
        <v>861</v>
      </c>
      <c r="D289" s="866" t="s">
        <v>51</v>
      </c>
      <c r="E289" s="871">
        <v>1</v>
      </c>
      <c r="F289" s="872"/>
      <c r="G289" s="872"/>
      <c r="H289" s="878"/>
      <c r="I289" s="878"/>
      <c r="J289" s="878"/>
      <c r="K289" s="878"/>
      <c r="L289" s="878"/>
    </row>
    <row r="290" spans="1:12" ht="25" x14ac:dyDescent="0.25">
      <c r="A290" s="166" t="s">
        <v>1415</v>
      </c>
      <c r="B290" s="260"/>
      <c r="C290" s="865" t="s">
        <v>862</v>
      </c>
      <c r="D290" s="866" t="s">
        <v>51</v>
      </c>
      <c r="E290" s="871">
        <v>1</v>
      </c>
      <c r="F290" s="872"/>
      <c r="G290" s="872"/>
      <c r="H290" s="878"/>
      <c r="I290" s="878"/>
      <c r="J290" s="878"/>
      <c r="K290" s="878"/>
      <c r="L290" s="878"/>
    </row>
    <row r="291" spans="1:12" ht="25" x14ac:dyDescent="0.25">
      <c r="A291" s="166" t="s">
        <v>1416</v>
      </c>
      <c r="B291" s="260"/>
      <c r="C291" s="865" t="s">
        <v>863</v>
      </c>
      <c r="D291" s="866" t="s">
        <v>51</v>
      </c>
      <c r="E291" s="871">
        <v>1</v>
      </c>
      <c r="F291" s="872"/>
      <c r="G291" s="872"/>
      <c r="H291" s="878"/>
      <c r="I291" s="878"/>
      <c r="J291" s="878"/>
      <c r="K291" s="878"/>
      <c r="L291" s="878"/>
    </row>
    <row r="292" spans="1:12" ht="25" x14ac:dyDescent="0.25">
      <c r="A292" s="166" t="s">
        <v>1417</v>
      </c>
      <c r="B292" s="260"/>
      <c r="C292" s="865" t="s">
        <v>865</v>
      </c>
      <c r="D292" s="866" t="s">
        <v>51</v>
      </c>
      <c r="E292" s="871">
        <v>1</v>
      </c>
      <c r="F292" s="872"/>
      <c r="G292" s="872"/>
      <c r="H292" s="878"/>
      <c r="I292" s="878"/>
      <c r="J292" s="878"/>
      <c r="K292" s="878"/>
      <c r="L292" s="878"/>
    </row>
    <row r="293" spans="1:12" ht="25" x14ac:dyDescent="0.25">
      <c r="A293" s="166" t="s">
        <v>1418</v>
      </c>
      <c r="B293" s="260"/>
      <c r="C293" s="865" t="s">
        <v>866</v>
      </c>
      <c r="D293" s="866" t="s">
        <v>51</v>
      </c>
      <c r="E293" s="871">
        <v>1</v>
      </c>
      <c r="F293" s="872"/>
      <c r="G293" s="872"/>
      <c r="H293" s="878"/>
      <c r="I293" s="878"/>
      <c r="J293" s="878"/>
      <c r="K293" s="878"/>
      <c r="L293" s="878"/>
    </row>
    <row r="294" spans="1:12" ht="25" x14ac:dyDescent="0.25">
      <c r="A294" s="166" t="s">
        <v>1419</v>
      </c>
      <c r="B294" s="260"/>
      <c r="C294" s="865" t="s">
        <v>867</v>
      </c>
      <c r="D294" s="866" t="s">
        <v>51</v>
      </c>
      <c r="E294" s="871">
        <v>1</v>
      </c>
      <c r="F294" s="872"/>
      <c r="G294" s="872"/>
      <c r="H294" s="878"/>
      <c r="I294" s="878"/>
      <c r="J294" s="878"/>
      <c r="K294" s="878"/>
      <c r="L294" s="878"/>
    </row>
    <row r="295" spans="1:12" ht="25" x14ac:dyDescent="0.25">
      <c r="A295" s="166" t="s">
        <v>1420</v>
      </c>
      <c r="B295" s="260"/>
      <c r="C295" s="865" t="s">
        <v>868</v>
      </c>
      <c r="D295" s="866" t="s">
        <v>51</v>
      </c>
      <c r="E295" s="871">
        <v>1</v>
      </c>
      <c r="F295" s="872"/>
      <c r="G295" s="872"/>
      <c r="H295" s="878"/>
      <c r="I295" s="878"/>
      <c r="J295" s="878"/>
      <c r="K295" s="878"/>
      <c r="L295" s="878"/>
    </row>
    <row r="296" spans="1:12" ht="25" x14ac:dyDescent="0.25">
      <c r="A296" s="166" t="s">
        <v>1421</v>
      </c>
      <c r="B296" s="260"/>
      <c r="C296" s="865" t="s">
        <v>869</v>
      </c>
      <c r="D296" s="866" t="s">
        <v>51</v>
      </c>
      <c r="E296" s="871">
        <v>1</v>
      </c>
      <c r="F296" s="872"/>
      <c r="G296" s="872"/>
      <c r="H296" s="878"/>
      <c r="I296" s="878"/>
      <c r="J296" s="878"/>
      <c r="K296" s="878"/>
      <c r="L296" s="878"/>
    </row>
    <row r="297" spans="1:12" ht="25" x14ac:dyDescent="0.25">
      <c r="A297" s="166" t="s">
        <v>1422</v>
      </c>
      <c r="B297" s="260"/>
      <c r="C297" s="865" t="s">
        <v>870</v>
      </c>
      <c r="D297" s="866" t="s">
        <v>51</v>
      </c>
      <c r="E297" s="871">
        <v>1</v>
      </c>
      <c r="F297" s="872"/>
      <c r="G297" s="872"/>
      <c r="H297" s="878"/>
      <c r="I297" s="878"/>
      <c r="J297" s="878"/>
      <c r="K297" s="878"/>
      <c r="L297" s="878"/>
    </row>
    <row r="298" spans="1:12" ht="25" x14ac:dyDescent="0.25">
      <c r="A298" s="166" t="s">
        <v>1423</v>
      </c>
      <c r="B298" s="260"/>
      <c r="C298" s="865" t="s">
        <v>871</v>
      </c>
      <c r="D298" s="866" t="s">
        <v>51</v>
      </c>
      <c r="E298" s="871">
        <v>1</v>
      </c>
      <c r="F298" s="872"/>
      <c r="G298" s="872"/>
      <c r="H298" s="878"/>
      <c r="I298" s="878"/>
      <c r="J298" s="878"/>
      <c r="K298" s="878"/>
      <c r="L298" s="878"/>
    </row>
    <row r="299" spans="1:12" s="19" customFormat="1" x14ac:dyDescent="0.25">
      <c r="A299" s="362"/>
      <c r="B299" s="363"/>
      <c r="C299" s="364"/>
      <c r="D299" s="365"/>
      <c r="E299" s="366"/>
      <c r="F299" s="367"/>
      <c r="G299" s="369"/>
    </row>
    <row r="300" spans="1:12" s="19" customFormat="1" ht="13" x14ac:dyDescent="0.25">
      <c r="A300" s="325"/>
      <c r="B300" s="370" t="s">
        <v>388</v>
      </c>
      <c r="C300" s="371"/>
      <c r="D300" s="326"/>
      <c r="E300" s="368"/>
      <c r="F300" s="372"/>
      <c r="G300" s="373"/>
    </row>
    <row r="301" spans="1:12" s="19" customFormat="1" ht="26" x14ac:dyDescent="0.25">
      <c r="A301" s="328"/>
      <c r="B301" s="375" t="s">
        <v>389</v>
      </c>
      <c r="C301" s="361"/>
      <c r="D301" s="329"/>
      <c r="E301" s="360"/>
      <c r="F301" s="351"/>
      <c r="G301" s="374"/>
    </row>
    <row r="302" spans="1:12" ht="25" x14ac:dyDescent="0.25">
      <c r="A302" s="166" t="s">
        <v>1424</v>
      </c>
      <c r="B302" s="260"/>
      <c r="C302" s="865" t="s">
        <v>872</v>
      </c>
      <c r="D302" s="866" t="s">
        <v>51</v>
      </c>
      <c r="E302" s="871">
        <v>1</v>
      </c>
      <c r="F302" s="872"/>
      <c r="G302" s="872"/>
      <c r="H302" s="878"/>
      <c r="I302" s="878"/>
      <c r="J302" s="878"/>
      <c r="K302" s="878"/>
      <c r="L302" s="878"/>
    </row>
    <row r="303" spans="1:12" ht="14.5" x14ac:dyDescent="0.25">
      <c r="A303" s="166"/>
      <c r="B303" s="260"/>
      <c r="C303" s="196"/>
      <c r="D303" s="866"/>
      <c r="E303" s="871"/>
      <c r="F303" s="872"/>
      <c r="G303" s="872"/>
      <c r="H303" s="878"/>
      <c r="I303" s="878"/>
      <c r="J303" s="878"/>
      <c r="K303" s="878"/>
      <c r="L303" s="878"/>
    </row>
    <row r="304" spans="1:12" ht="25" x14ac:dyDescent="0.25">
      <c r="A304" s="166" t="s">
        <v>1425</v>
      </c>
      <c r="B304" s="260"/>
      <c r="C304" s="886" t="s">
        <v>912</v>
      </c>
      <c r="D304" s="866"/>
      <c r="E304" s="871"/>
      <c r="F304" s="872"/>
      <c r="G304" s="872"/>
      <c r="H304" s="878"/>
      <c r="I304" s="878"/>
      <c r="J304" s="878"/>
      <c r="K304" s="878"/>
      <c r="L304" s="878"/>
    </row>
    <row r="305" spans="1:12" ht="25" x14ac:dyDescent="0.25">
      <c r="A305" s="166" t="s">
        <v>1426</v>
      </c>
      <c r="B305" s="260"/>
      <c r="C305" s="865" t="s">
        <v>857</v>
      </c>
      <c r="D305" s="866" t="s">
        <v>51</v>
      </c>
      <c r="E305" s="871">
        <v>1</v>
      </c>
      <c r="F305" s="872"/>
      <c r="G305" s="872"/>
      <c r="H305" s="878"/>
      <c r="I305" s="878"/>
      <c r="J305" s="878"/>
      <c r="K305" s="878"/>
      <c r="L305" s="878"/>
    </row>
    <row r="306" spans="1:12" ht="37.5" x14ac:dyDescent="0.25">
      <c r="A306" s="166" t="s">
        <v>1427</v>
      </c>
      <c r="B306" s="260"/>
      <c r="C306" s="865" t="s">
        <v>858</v>
      </c>
      <c r="D306" s="866" t="s">
        <v>51</v>
      </c>
      <c r="E306" s="871">
        <v>1</v>
      </c>
      <c r="F306" s="872"/>
      <c r="G306" s="872"/>
      <c r="H306" s="878"/>
      <c r="I306" s="878"/>
      <c r="J306" s="878"/>
      <c r="K306" s="878"/>
      <c r="L306" s="878"/>
    </row>
    <row r="307" spans="1:12" ht="14.5" x14ac:dyDescent="0.25">
      <c r="A307" s="166"/>
      <c r="B307" s="260"/>
      <c r="C307" s="886"/>
      <c r="D307" s="866"/>
      <c r="E307" s="871"/>
      <c r="F307" s="872"/>
      <c r="G307" s="872"/>
      <c r="H307" s="878"/>
      <c r="I307" s="878"/>
      <c r="J307" s="878"/>
      <c r="K307" s="878"/>
      <c r="L307" s="878"/>
    </row>
    <row r="308" spans="1:12" ht="37.5" x14ac:dyDescent="0.25">
      <c r="A308" s="166" t="s">
        <v>1428</v>
      </c>
      <c r="B308" s="260"/>
      <c r="C308" s="898" t="s">
        <v>913</v>
      </c>
      <c r="D308" s="866"/>
      <c r="E308" s="871"/>
      <c r="F308" s="872"/>
      <c r="G308" s="872"/>
      <c r="H308" s="878"/>
      <c r="I308" s="878"/>
      <c r="J308" s="878"/>
      <c r="K308" s="878"/>
      <c r="L308" s="878"/>
    </row>
    <row r="309" spans="1:12" ht="25" x14ac:dyDescent="0.25">
      <c r="A309" s="166" t="s">
        <v>1429</v>
      </c>
      <c r="B309" s="260"/>
      <c r="C309" s="865" t="s">
        <v>857</v>
      </c>
      <c r="D309" s="866" t="s">
        <v>51</v>
      </c>
      <c r="E309" s="871">
        <v>2</v>
      </c>
      <c r="F309" s="872"/>
      <c r="G309" s="872"/>
      <c r="H309" s="878"/>
      <c r="I309" s="878"/>
      <c r="J309" s="878"/>
      <c r="K309" s="878"/>
      <c r="L309" s="878"/>
    </row>
    <row r="310" spans="1:12" ht="37.5" x14ac:dyDescent="0.25">
      <c r="A310" s="166" t="s">
        <v>1430</v>
      </c>
      <c r="B310" s="260"/>
      <c r="C310" s="865" t="s">
        <v>858</v>
      </c>
      <c r="D310" s="866" t="s">
        <v>51</v>
      </c>
      <c r="E310" s="871">
        <v>2</v>
      </c>
      <c r="F310" s="872"/>
      <c r="G310" s="872"/>
      <c r="H310" s="878"/>
      <c r="I310" s="878"/>
      <c r="J310" s="878"/>
      <c r="K310" s="878"/>
      <c r="L310" s="878"/>
    </row>
    <row r="311" spans="1:12" ht="14.5" x14ac:dyDescent="0.25">
      <c r="A311" s="166"/>
      <c r="B311" s="260"/>
      <c r="C311" s="898"/>
      <c r="D311" s="866"/>
      <c r="E311" s="871"/>
      <c r="F311" s="872"/>
      <c r="G311" s="872"/>
      <c r="H311" s="878"/>
      <c r="I311" s="878"/>
      <c r="J311" s="878"/>
      <c r="K311" s="878"/>
      <c r="L311" s="878"/>
    </row>
    <row r="312" spans="1:12" ht="37.5" x14ac:dyDescent="0.25">
      <c r="A312" s="166" t="s">
        <v>1431</v>
      </c>
      <c r="B312" s="75" t="s">
        <v>914</v>
      </c>
      <c r="C312" s="898" t="s">
        <v>915</v>
      </c>
      <c r="D312" s="866"/>
      <c r="E312" s="871"/>
      <c r="F312" s="872"/>
      <c r="G312" s="872"/>
      <c r="H312" s="878"/>
      <c r="I312" s="878"/>
      <c r="J312" s="878"/>
      <c r="K312" s="878"/>
      <c r="L312" s="878"/>
    </row>
    <row r="313" spans="1:12" ht="25" x14ac:dyDescent="0.25">
      <c r="A313" s="166" t="s">
        <v>1432</v>
      </c>
      <c r="B313" s="75"/>
      <c r="C313" s="865" t="s">
        <v>857</v>
      </c>
      <c r="D313" s="866" t="s">
        <v>54</v>
      </c>
      <c r="E313" s="871">
        <v>1</v>
      </c>
      <c r="F313" s="872"/>
      <c r="G313" s="872"/>
      <c r="H313" s="878"/>
      <c r="I313" s="878"/>
      <c r="J313" s="878"/>
      <c r="K313" s="878"/>
      <c r="L313" s="878"/>
    </row>
    <row r="314" spans="1:12" ht="37.5" x14ac:dyDescent="0.25">
      <c r="A314" s="166" t="s">
        <v>1433</v>
      </c>
      <c r="B314" s="75"/>
      <c r="C314" s="865" t="s">
        <v>858</v>
      </c>
      <c r="D314" s="866" t="s">
        <v>54</v>
      </c>
      <c r="E314" s="871">
        <v>1</v>
      </c>
      <c r="F314" s="872"/>
      <c r="G314" s="872"/>
      <c r="H314" s="878"/>
      <c r="I314" s="878"/>
      <c r="J314" s="878"/>
      <c r="K314" s="878"/>
      <c r="L314" s="878"/>
    </row>
    <row r="315" spans="1:12" ht="14.5" x14ac:dyDescent="0.25">
      <c r="A315" s="166"/>
      <c r="B315" s="317"/>
      <c r="C315" s="899"/>
      <c r="D315" s="866"/>
      <c r="E315" s="871"/>
      <c r="F315" s="872"/>
      <c r="G315" s="872"/>
      <c r="H315" s="878"/>
      <c r="I315" s="878"/>
      <c r="J315" s="878"/>
      <c r="K315" s="878"/>
      <c r="L315" s="878"/>
    </row>
    <row r="316" spans="1:12" ht="25.5" x14ac:dyDescent="0.25">
      <c r="A316" s="166" t="s">
        <v>1434</v>
      </c>
      <c r="B316" s="317"/>
      <c r="C316" s="886" t="s">
        <v>916</v>
      </c>
      <c r="D316" s="866"/>
      <c r="E316" s="871"/>
      <c r="F316" s="872"/>
      <c r="G316" s="872"/>
      <c r="H316" s="878"/>
      <c r="I316" s="878"/>
      <c r="J316" s="878"/>
      <c r="K316" s="878"/>
      <c r="L316" s="878"/>
    </row>
    <row r="317" spans="1:12" ht="25" x14ac:dyDescent="0.25">
      <c r="A317" s="166" t="s">
        <v>1435</v>
      </c>
      <c r="B317" s="317"/>
      <c r="C317" s="865" t="s">
        <v>857</v>
      </c>
      <c r="D317" s="866" t="s">
        <v>69</v>
      </c>
      <c r="E317" s="871">
        <f>+E140</f>
        <v>96</v>
      </c>
      <c r="F317" s="872"/>
      <c r="G317" s="872"/>
      <c r="H317" s="878"/>
      <c r="I317" s="878"/>
      <c r="J317" s="878"/>
      <c r="K317" s="878"/>
      <c r="L317" s="878"/>
    </row>
    <row r="318" spans="1:12" ht="37.5" x14ac:dyDescent="0.25">
      <c r="A318" s="166" t="s">
        <v>1436</v>
      </c>
      <c r="B318" s="317"/>
      <c r="C318" s="865" t="s">
        <v>858</v>
      </c>
      <c r="D318" s="866" t="s">
        <v>69</v>
      </c>
      <c r="E318" s="871">
        <f>+E141</f>
        <v>113</v>
      </c>
      <c r="F318" s="872"/>
      <c r="G318" s="872"/>
      <c r="H318" s="878"/>
      <c r="I318" s="878"/>
      <c r="J318" s="878"/>
      <c r="K318" s="878"/>
      <c r="L318" s="878"/>
    </row>
    <row r="319" spans="1:12" ht="14.5" x14ac:dyDescent="0.25">
      <c r="A319" s="166"/>
      <c r="B319" s="317"/>
      <c r="C319" s="899"/>
      <c r="D319" s="866"/>
      <c r="E319" s="871"/>
      <c r="F319" s="872"/>
      <c r="G319" s="872"/>
      <c r="H319" s="878"/>
      <c r="I319" s="878"/>
      <c r="J319" s="878"/>
      <c r="K319" s="878"/>
      <c r="L319" s="878"/>
    </row>
    <row r="320" spans="1:12" ht="50.5" x14ac:dyDescent="0.25">
      <c r="A320" s="166" t="s">
        <v>1437</v>
      </c>
      <c r="B320" s="317"/>
      <c r="C320" s="898" t="s">
        <v>917</v>
      </c>
      <c r="D320" s="866"/>
      <c r="E320" s="871"/>
      <c r="F320" s="872"/>
      <c r="G320" s="872"/>
      <c r="H320" s="878"/>
      <c r="I320" s="878"/>
      <c r="J320" s="878"/>
      <c r="K320" s="878"/>
      <c r="L320" s="878"/>
    </row>
    <row r="321" spans="1:12" ht="25" x14ac:dyDescent="0.25">
      <c r="A321" s="166" t="s">
        <v>1438</v>
      </c>
      <c r="B321" s="317"/>
      <c r="C321" s="865" t="s">
        <v>857</v>
      </c>
      <c r="D321" s="884" t="s">
        <v>56</v>
      </c>
      <c r="E321" s="903">
        <v>0.5</v>
      </c>
      <c r="F321" s="872"/>
      <c r="G321" s="872"/>
      <c r="H321" s="878"/>
      <c r="I321" s="878"/>
      <c r="J321" s="878"/>
      <c r="K321" s="878"/>
      <c r="L321" s="878"/>
    </row>
    <row r="322" spans="1:12" ht="37.5" x14ac:dyDescent="0.25">
      <c r="A322" s="166" t="s">
        <v>1439</v>
      </c>
      <c r="B322" s="317"/>
      <c r="C322" s="865" t="s">
        <v>858</v>
      </c>
      <c r="D322" s="884" t="s">
        <v>56</v>
      </c>
      <c r="E322" s="903">
        <v>0.5</v>
      </c>
      <c r="F322" s="872"/>
      <c r="G322" s="872"/>
      <c r="H322" s="878"/>
      <c r="I322" s="878"/>
      <c r="J322" s="878"/>
      <c r="K322" s="878"/>
      <c r="L322" s="878"/>
    </row>
    <row r="323" spans="1:12" ht="25" x14ac:dyDescent="0.25">
      <c r="A323" s="166" t="s">
        <v>1440</v>
      </c>
      <c r="B323" s="317"/>
      <c r="C323" s="865" t="s">
        <v>859</v>
      </c>
      <c r="D323" s="884" t="s">
        <v>56</v>
      </c>
      <c r="E323" s="903">
        <v>1</v>
      </c>
      <c r="F323" s="872"/>
      <c r="G323" s="872"/>
      <c r="H323" s="878"/>
      <c r="I323" s="878"/>
      <c r="J323" s="878"/>
      <c r="K323" s="878"/>
      <c r="L323" s="878"/>
    </row>
    <row r="324" spans="1:12" ht="25" x14ac:dyDescent="0.25">
      <c r="A324" s="166" t="s">
        <v>1441</v>
      </c>
      <c r="B324" s="317"/>
      <c r="C324" s="865" t="s">
        <v>860</v>
      </c>
      <c r="D324" s="884" t="s">
        <v>56</v>
      </c>
      <c r="E324" s="903">
        <v>0.5</v>
      </c>
      <c r="F324" s="872"/>
      <c r="G324" s="872"/>
      <c r="H324" s="878"/>
      <c r="I324" s="878"/>
      <c r="J324" s="878"/>
      <c r="K324" s="878"/>
      <c r="L324" s="878"/>
    </row>
    <row r="325" spans="1:12" ht="25" x14ac:dyDescent="0.25">
      <c r="A325" s="166" t="s">
        <v>1442</v>
      </c>
      <c r="B325" s="317"/>
      <c r="C325" s="865" t="s">
        <v>861</v>
      </c>
      <c r="D325" s="884" t="s">
        <v>56</v>
      </c>
      <c r="E325" s="903">
        <v>0.5</v>
      </c>
      <c r="F325" s="872"/>
      <c r="G325" s="872"/>
      <c r="H325" s="878"/>
      <c r="I325" s="878"/>
      <c r="J325" s="878"/>
      <c r="K325" s="878"/>
      <c r="L325" s="878"/>
    </row>
    <row r="326" spans="1:12" ht="25" x14ac:dyDescent="0.25">
      <c r="A326" s="166" t="s">
        <v>1443</v>
      </c>
      <c r="B326" s="317"/>
      <c r="C326" s="865" t="s">
        <v>862</v>
      </c>
      <c r="D326" s="884" t="s">
        <v>56</v>
      </c>
      <c r="E326" s="903">
        <v>0.5</v>
      </c>
      <c r="F326" s="872"/>
      <c r="G326" s="872"/>
      <c r="H326" s="878"/>
      <c r="I326" s="878"/>
      <c r="J326" s="878"/>
      <c r="K326" s="878"/>
      <c r="L326" s="878"/>
    </row>
    <row r="327" spans="1:12" ht="25" x14ac:dyDescent="0.25">
      <c r="A327" s="166" t="s">
        <v>1444</v>
      </c>
      <c r="B327" s="317"/>
      <c r="C327" s="865" t="s">
        <v>863</v>
      </c>
      <c r="D327" s="884" t="s">
        <v>56</v>
      </c>
      <c r="E327" s="903">
        <v>0.5</v>
      </c>
      <c r="F327" s="872"/>
      <c r="G327" s="872"/>
      <c r="H327" s="878"/>
      <c r="I327" s="878"/>
      <c r="J327" s="878"/>
      <c r="K327" s="878"/>
      <c r="L327" s="878"/>
    </row>
    <row r="328" spans="1:12" ht="14.5" x14ac:dyDescent="0.25">
      <c r="A328" s="166"/>
      <c r="B328" s="317"/>
      <c r="C328" s="898"/>
      <c r="D328" s="866"/>
      <c r="E328" s="871"/>
      <c r="F328" s="872"/>
      <c r="G328" s="872"/>
      <c r="H328" s="878"/>
      <c r="I328" s="878"/>
      <c r="J328" s="878"/>
      <c r="K328" s="878"/>
      <c r="L328" s="878"/>
    </row>
    <row r="329" spans="1:12" s="19" customFormat="1" x14ac:dyDescent="0.25">
      <c r="A329" s="362"/>
      <c r="B329" s="363"/>
      <c r="C329" s="364"/>
      <c r="D329" s="365"/>
      <c r="E329" s="366"/>
      <c r="F329" s="367"/>
      <c r="G329" s="369"/>
    </row>
    <row r="330" spans="1:12" s="19" customFormat="1" ht="13" x14ac:dyDescent="0.25">
      <c r="A330" s="325"/>
      <c r="B330" s="370" t="s">
        <v>388</v>
      </c>
      <c r="C330" s="371"/>
      <c r="D330" s="326"/>
      <c r="E330" s="368"/>
      <c r="F330" s="372"/>
      <c r="G330" s="373"/>
    </row>
    <row r="331" spans="1:12" s="19" customFormat="1" ht="26" x14ac:dyDescent="0.25">
      <c r="A331" s="328"/>
      <c r="B331" s="375" t="s">
        <v>389</v>
      </c>
      <c r="C331" s="361"/>
      <c r="D331" s="329"/>
      <c r="E331" s="360"/>
      <c r="F331" s="351"/>
      <c r="G331" s="374"/>
    </row>
    <row r="332" spans="1:12" ht="25" x14ac:dyDescent="0.25">
      <c r="A332" s="166" t="s">
        <v>1445</v>
      </c>
      <c r="B332" s="317"/>
      <c r="C332" s="865" t="s">
        <v>865</v>
      </c>
      <c r="D332" s="884" t="s">
        <v>56</v>
      </c>
      <c r="E332" s="903">
        <v>1</v>
      </c>
      <c r="F332" s="872"/>
      <c r="G332" s="872"/>
      <c r="H332" s="878"/>
      <c r="I332" s="878"/>
      <c r="J332" s="878"/>
      <c r="K332" s="878"/>
      <c r="L332" s="878"/>
    </row>
    <row r="333" spans="1:12" ht="25" x14ac:dyDescent="0.25">
      <c r="A333" s="166" t="s">
        <v>1446</v>
      </c>
      <c r="B333" s="317"/>
      <c r="C333" s="865" t="s">
        <v>866</v>
      </c>
      <c r="D333" s="884" t="s">
        <v>56</v>
      </c>
      <c r="E333" s="903">
        <v>1</v>
      </c>
      <c r="F333" s="872"/>
      <c r="G333" s="872"/>
      <c r="H333" s="878"/>
      <c r="I333" s="878"/>
      <c r="J333" s="878"/>
      <c r="K333" s="878"/>
      <c r="L333" s="878"/>
    </row>
    <row r="334" spans="1:12" ht="25" x14ac:dyDescent="0.25">
      <c r="A334" s="166" t="s">
        <v>1447</v>
      </c>
      <c r="B334" s="317"/>
      <c r="C334" s="865" t="s">
        <v>867</v>
      </c>
      <c r="D334" s="884" t="s">
        <v>56</v>
      </c>
      <c r="E334" s="903">
        <v>1</v>
      </c>
      <c r="F334" s="872"/>
      <c r="G334" s="872"/>
      <c r="H334" s="878"/>
      <c r="I334" s="878"/>
      <c r="J334" s="878"/>
      <c r="K334" s="878"/>
      <c r="L334" s="878"/>
    </row>
    <row r="335" spans="1:12" ht="25" x14ac:dyDescent="0.25">
      <c r="A335" s="166" t="s">
        <v>1448</v>
      </c>
      <c r="B335" s="317"/>
      <c r="C335" s="865" t="s">
        <v>868</v>
      </c>
      <c r="D335" s="884" t="s">
        <v>56</v>
      </c>
      <c r="E335" s="903">
        <v>1</v>
      </c>
      <c r="F335" s="872"/>
      <c r="G335" s="872"/>
      <c r="H335" s="878"/>
      <c r="I335" s="878"/>
      <c r="J335" s="878"/>
      <c r="K335" s="878"/>
      <c r="L335" s="878"/>
    </row>
    <row r="336" spans="1:12" ht="25" x14ac:dyDescent="0.25">
      <c r="A336" s="166" t="s">
        <v>1449</v>
      </c>
      <c r="B336" s="317"/>
      <c r="C336" s="865" t="s">
        <v>869</v>
      </c>
      <c r="D336" s="884" t="s">
        <v>56</v>
      </c>
      <c r="E336" s="903">
        <v>0.5</v>
      </c>
      <c r="F336" s="872"/>
      <c r="G336" s="872"/>
      <c r="H336" s="878"/>
      <c r="I336" s="878"/>
      <c r="J336" s="878"/>
      <c r="K336" s="878"/>
      <c r="L336" s="878"/>
    </row>
    <row r="337" spans="1:12" ht="25" x14ac:dyDescent="0.25">
      <c r="A337" s="166" t="s">
        <v>1450</v>
      </c>
      <c r="B337" s="317"/>
      <c r="C337" s="865" t="s">
        <v>870</v>
      </c>
      <c r="D337" s="884" t="s">
        <v>56</v>
      </c>
      <c r="E337" s="903">
        <v>0.5</v>
      </c>
      <c r="F337" s="872"/>
      <c r="G337" s="872"/>
      <c r="H337" s="878"/>
      <c r="I337" s="878"/>
      <c r="J337" s="878"/>
      <c r="K337" s="878"/>
      <c r="L337" s="878"/>
    </row>
    <row r="338" spans="1:12" ht="25" x14ac:dyDescent="0.25">
      <c r="A338" s="166" t="s">
        <v>1451</v>
      </c>
      <c r="B338" s="317"/>
      <c r="C338" s="865" t="s">
        <v>871</v>
      </c>
      <c r="D338" s="884" t="s">
        <v>56</v>
      </c>
      <c r="E338" s="903">
        <v>1</v>
      </c>
      <c r="F338" s="872"/>
      <c r="G338" s="872"/>
      <c r="H338" s="878"/>
      <c r="I338" s="878"/>
      <c r="J338" s="878"/>
      <c r="K338" s="878"/>
      <c r="L338" s="878"/>
    </row>
    <row r="339" spans="1:12" ht="25" x14ac:dyDescent="0.25">
      <c r="A339" s="166" t="s">
        <v>1452</v>
      </c>
      <c r="B339" s="317"/>
      <c r="C339" s="865" t="s">
        <v>872</v>
      </c>
      <c r="D339" s="884" t="s">
        <v>56</v>
      </c>
      <c r="E339" s="903">
        <v>0.5</v>
      </c>
      <c r="F339" s="872"/>
      <c r="G339" s="872"/>
      <c r="H339" s="878"/>
      <c r="I339" s="878"/>
      <c r="J339" s="878"/>
      <c r="K339" s="878"/>
      <c r="L339" s="878"/>
    </row>
    <row r="340" spans="1:12" ht="14.5" x14ac:dyDescent="0.25">
      <c r="A340" s="166"/>
      <c r="B340" s="317"/>
      <c r="C340" s="865"/>
      <c r="D340" s="884"/>
      <c r="E340" s="903"/>
      <c r="F340" s="872"/>
      <c r="G340" s="872"/>
      <c r="H340" s="878"/>
      <c r="I340" s="878"/>
      <c r="J340" s="878"/>
      <c r="K340" s="878"/>
      <c r="L340" s="878"/>
    </row>
    <row r="341" spans="1:12" ht="26" x14ac:dyDescent="0.25">
      <c r="A341" s="216">
        <v>1.4</v>
      </c>
      <c r="B341" s="260" t="s">
        <v>918</v>
      </c>
      <c r="C341" s="77" t="s">
        <v>919</v>
      </c>
      <c r="D341" s="197"/>
      <c r="E341" s="871"/>
      <c r="F341" s="872"/>
      <c r="G341" s="872"/>
      <c r="H341" s="878"/>
      <c r="I341" s="878"/>
      <c r="J341" s="878"/>
      <c r="K341" s="878"/>
      <c r="L341" s="878"/>
    </row>
    <row r="342" spans="1:12" ht="14.5" x14ac:dyDescent="0.25">
      <c r="A342" s="166"/>
      <c r="B342" s="75"/>
      <c r="C342" s="77"/>
      <c r="D342" s="197"/>
      <c r="E342" s="871"/>
      <c r="F342" s="872"/>
      <c r="G342" s="872"/>
      <c r="H342" s="878"/>
      <c r="I342" s="878"/>
      <c r="J342" s="878"/>
      <c r="K342" s="878"/>
      <c r="L342" s="878"/>
    </row>
    <row r="343" spans="1:12" ht="14.5" x14ac:dyDescent="0.25">
      <c r="A343" s="166" t="s">
        <v>1453</v>
      </c>
      <c r="B343" s="866" t="s">
        <v>414</v>
      </c>
      <c r="C343" s="897" t="s">
        <v>920</v>
      </c>
      <c r="D343" s="866"/>
      <c r="E343" s="315"/>
      <c r="F343" s="872"/>
      <c r="G343" s="872"/>
      <c r="H343" s="878"/>
      <c r="I343" s="878"/>
      <c r="J343" s="878"/>
      <c r="K343" s="878"/>
      <c r="L343" s="878"/>
    </row>
    <row r="344" spans="1:12" ht="14.5" x14ac:dyDescent="0.25">
      <c r="A344" s="166"/>
      <c r="B344" s="866"/>
      <c r="C344" s="220"/>
      <c r="D344" s="866"/>
      <c r="E344" s="315"/>
      <c r="F344" s="872"/>
      <c r="G344" s="872"/>
      <c r="H344" s="878"/>
      <c r="I344" s="878"/>
      <c r="J344" s="878"/>
      <c r="K344" s="878"/>
      <c r="L344" s="878"/>
    </row>
    <row r="345" spans="1:12" ht="14.5" x14ac:dyDescent="0.25">
      <c r="A345" s="166" t="s">
        <v>1454</v>
      </c>
      <c r="B345" s="904" t="s">
        <v>63</v>
      </c>
      <c r="C345" s="905" t="s">
        <v>921</v>
      </c>
      <c r="D345" s="677"/>
      <c r="E345" s="906"/>
      <c r="F345" s="872"/>
      <c r="G345" s="872"/>
      <c r="H345" s="878"/>
      <c r="I345" s="878"/>
      <c r="J345" s="878"/>
      <c r="K345" s="878"/>
      <c r="L345" s="878"/>
    </row>
    <row r="346" spans="1:12" ht="25" x14ac:dyDescent="0.25">
      <c r="A346" s="166" t="s">
        <v>1455</v>
      </c>
      <c r="B346" s="904"/>
      <c r="C346" s="905" t="s">
        <v>922</v>
      </c>
      <c r="D346" s="907"/>
      <c r="E346" s="906"/>
      <c r="F346" s="872"/>
      <c r="G346" s="872"/>
      <c r="H346" s="878"/>
      <c r="I346" s="878"/>
      <c r="J346" s="878"/>
      <c r="K346" s="878"/>
      <c r="L346" s="878"/>
    </row>
    <row r="347" spans="1:12" ht="25" x14ac:dyDescent="0.25">
      <c r="A347" s="166" t="s">
        <v>1456</v>
      </c>
      <c r="B347" s="904"/>
      <c r="C347" s="865" t="s">
        <v>859</v>
      </c>
      <c r="D347" s="907" t="s">
        <v>51</v>
      </c>
      <c r="E347" s="906">
        <v>5</v>
      </c>
      <c r="F347" s="872"/>
      <c r="G347" s="872"/>
      <c r="H347" s="878"/>
      <c r="I347" s="878"/>
      <c r="J347" s="878"/>
      <c r="K347" s="878"/>
      <c r="L347" s="878"/>
    </row>
    <row r="348" spans="1:12" ht="25" x14ac:dyDescent="0.25">
      <c r="A348" s="166" t="s">
        <v>1457</v>
      </c>
      <c r="B348" s="904"/>
      <c r="C348" s="865" t="s">
        <v>860</v>
      </c>
      <c r="D348" s="907" t="s">
        <v>51</v>
      </c>
      <c r="E348" s="906">
        <v>9</v>
      </c>
      <c r="F348" s="872"/>
      <c r="G348" s="872"/>
      <c r="H348" s="878"/>
      <c r="I348" s="878"/>
      <c r="J348" s="878"/>
      <c r="K348" s="878"/>
      <c r="L348" s="878"/>
    </row>
    <row r="349" spans="1:12" ht="25" x14ac:dyDescent="0.25">
      <c r="A349" s="166" t="s">
        <v>1458</v>
      </c>
      <c r="B349" s="904"/>
      <c r="C349" s="865" t="s">
        <v>861</v>
      </c>
      <c r="D349" s="907" t="s">
        <v>51</v>
      </c>
      <c r="E349" s="906">
        <v>9</v>
      </c>
      <c r="F349" s="872"/>
      <c r="G349" s="872"/>
      <c r="H349" s="878"/>
      <c r="I349" s="878"/>
      <c r="J349" s="878"/>
      <c r="K349" s="878"/>
      <c r="L349" s="878"/>
    </row>
    <row r="350" spans="1:12" ht="25" x14ac:dyDescent="0.25">
      <c r="A350" s="166" t="s">
        <v>1459</v>
      </c>
      <c r="B350" s="904"/>
      <c r="C350" s="865" t="s">
        <v>862</v>
      </c>
      <c r="D350" s="907" t="s">
        <v>51</v>
      </c>
      <c r="E350" s="906">
        <v>6</v>
      </c>
      <c r="F350" s="872"/>
      <c r="G350" s="872"/>
      <c r="H350" s="878"/>
      <c r="I350" s="878"/>
      <c r="J350" s="878"/>
      <c r="K350" s="878"/>
      <c r="L350" s="878"/>
    </row>
    <row r="351" spans="1:12" ht="25" x14ac:dyDescent="0.25">
      <c r="A351" s="166" t="s">
        <v>1460</v>
      </c>
      <c r="B351" s="904"/>
      <c r="C351" s="865" t="s">
        <v>863</v>
      </c>
      <c r="D351" s="907" t="s">
        <v>51</v>
      </c>
      <c r="E351" s="906">
        <v>6</v>
      </c>
      <c r="F351" s="872"/>
      <c r="G351" s="872"/>
      <c r="H351" s="878"/>
      <c r="I351" s="878"/>
      <c r="J351" s="878"/>
      <c r="K351" s="878"/>
      <c r="L351" s="878"/>
    </row>
    <row r="352" spans="1:12" ht="25" x14ac:dyDescent="0.25">
      <c r="A352" s="166" t="s">
        <v>1461</v>
      </c>
      <c r="B352" s="904"/>
      <c r="C352" s="865" t="s">
        <v>865</v>
      </c>
      <c r="D352" s="907" t="s">
        <v>51</v>
      </c>
      <c r="E352" s="906">
        <v>5</v>
      </c>
      <c r="F352" s="872"/>
      <c r="G352" s="872"/>
      <c r="H352" s="878"/>
      <c r="I352" s="878"/>
      <c r="J352" s="878"/>
      <c r="K352" s="878"/>
      <c r="L352" s="878"/>
    </row>
    <row r="353" spans="1:12" ht="25" x14ac:dyDescent="0.25">
      <c r="A353" s="166" t="s">
        <v>1462</v>
      </c>
      <c r="B353" s="904"/>
      <c r="C353" s="865" t="s">
        <v>866</v>
      </c>
      <c r="D353" s="907" t="s">
        <v>51</v>
      </c>
      <c r="E353" s="906">
        <v>7</v>
      </c>
      <c r="F353" s="872"/>
      <c r="G353" s="872"/>
      <c r="H353" s="878"/>
      <c r="I353" s="878"/>
      <c r="J353" s="878"/>
      <c r="K353" s="878"/>
      <c r="L353" s="878"/>
    </row>
    <row r="354" spans="1:12" ht="25" x14ac:dyDescent="0.25">
      <c r="A354" s="166" t="s">
        <v>1463</v>
      </c>
      <c r="B354" s="904"/>
      <c r="C354" s="865" t="s">
        <v>867</v>
      </c>
      <c r="D354" s="907" t="s">
        <v>51</v>
      </c>
      <c r="E354" s="906">
        <v>5</v>
      </c>
      <c r="F354" s="872"/>
      <c r="G354" s="872"/>
      <c r="H354" s="878"/>
      <c r="I354" s="878"/>
      <c r="J354" s="878"/>
      <c r="K354" s="878"/>
      <c r="L354" s="878"/>
    </row>
    <row r="355" spans="1:12" ht="25" x14ac:dyDescent="0.25">
      <c r="A355" s="166" t="s">
        <v>1464</v>
      </c>
      <c r="B355" s="904"/>
      <c r="C355" s="865" t="s">
        <v>868</v>
      </c>
      <c r="D355" s="907" t="s">
        <v>51</v>
      </c>
      <c r="E355" s="906">
        <v>5</v>
      </c>
      <c r="F355" s="872"/>
      <c r="G355" s="872"/>
      <c r="H355" s="878"/>
      <c r="I355" s="878"/>
      <c r="J355" s="878"/>
      <c r="K355" s="878"/>
      <c r="L355" s="878"/>
    </row>
    <row r="356" spans="1:12" ht="25" x14ac:dyDescent="0.25">
      <c r="A356" s="166" t="s">
        <v>1465</v>
      </c>
      <c r="B356" s="904"/>
      <c r="C356" s="865" t="s">
        <v>869</v>
      </c>
      <c r="D356" s="907" t="s">
        <v>51</v>
      </c>
      <c r="E356" s="906">
        <v>7</v>
      </c>
      <c r="F356" s="872"/>
      <c r="G356" s="872"/>
      <c r="H356" s="878"/>
      <c r="I356" s="878"/>
      <c r="J356" s="878"/>
      <c r="K356" s="878"/>
      <c r="L356" s="878"/>
    </row>
    <row r="357" spans="1:12" ht="25" x14ac:dyDescent="0.25">
      <c r="A357" s="166" t="s">
        <v>1466</v>
      </c>
      <c r="B357" s="904"/>
      <c r="C357" s="865" t="s">
        <v>870</v>
      </c>
      <c r="D357" s="907" t="s">
        <v>51</v>
      </c>
      <c r="E357" s="906">
        <v>13</v>
      </c>
      <c r="F357" s="872"/>
      <c r="G357" s="872"/>
      <c r="H357" s="878"/>
      <c r="I357" s="878"/>
      <c r="J357" s="878"/>
      <c r="K357" s="878"/>
      <c r="L357" s="878"/>
    </row>
    <row r="358" spans="1:12" ht="25" x14ac:dyDescent="0.25">
      <c r="A358" s="166" t="s">
        <v>1467</v>
      </c>
      <c r="B358" s="904"/>
      <c r="C358" s="865" t="s">
        <v>871</v>
      </c>
      <c r="D358" s="907" t="s">
        <v>51</v>
      </c>
      <c r="E358" s="906">
        <v>9</v>
      </c>
      <c r="F358" s="872"/>
      <c r="G358" s="872"/>
      <c r="H358" s="878"/>
      <c r="I358" s="878"/>
      <c r="J358" s="878"/>
      <c r="K358" s="878"/>
      <c r="L358" s="878"/>
    </row>
    <row r="359" spans="1:12" ht="25" x14ac:dyDescent="0.25">
      <c r="A359" s="166" t="s">
        <v>1468</v>
      </c>
      <c r="B359" s="904"/>
      <c r="C359" s="865" t="s">
        <v>872</v>
      </c>
      <c r="D359" s="907" t="s">
        <v>51</v>
      </c>
      <c r="E359" s="906">
        <v>6</v>
      </c>
      <c r="F359" s="872"/>
      <c r="G359" s="872"/>
      <c r="H359" s="878"/>
      <c r="I359" s="878"/>
      <c r="J359" s="878"/>
      <c r="K359" s="878"/>
      <c r="L359" s="878"/>
    </row>
    <row r="360" spans="1:12" ht="14.5" x14ac:dyDescent="0.25">
      <c r="A360" s="166"/>
      <c r="B360" s="904"/>
      <c r="C360" s="905"/>
      <c r="D360" s="907"/>
      <c r="E360" s="906"/>
      <c r="F360" s="872"/>
      <c r="G360" s="872"/>
      <c r="H360" s="878"/>
      <c r="I360" s="878"/>
      <c r="J360" s="878"/>
      <c r="K360" s="878"/>
      <c r="L360" s="878"/>
    </row>
    <row r="361" spans="1:12" ht="25" x14ac:dyDescent="0.25">
      <c r="A361" s="166" t="s">
        <v>1469</v>
      </c>
      <c r="B361" s="904"/>
      <c r="C361" s="905" t="s">
        <v>923</v>
      </c>
      <c r="D361" s="677"/>
      <c r="E361" s="906"/>
      <c r="F361" s="872"/>
      <c r="G361" s="872"/>
      <c r="H361" s="878"/>
      <c r="I361" s="878"/>
      <c r="J361" s="878"/>
      <c r="K361" s="878"/>
      <c r="L361" s="878"/>
    </row>
    <row r="362" spans="1:12" ht="25" x14ac:dyDescent="0.25">
      <c r="A362" s="166" t="s">
        <v>1470</v>
      </c>
      <c r="B362" s="904"/>
      <c r="C362" s="865" t="s">
        <v>859</v>
      </c>
      <c r="D362" s="907" t="s">
        <v>51</v>
      </c>
      <c r="E362" s="906">
        <v>1</v>
      </c>
      <c r="F362" s="872"/>
      <c r="G362" s="872"/>
      <c r="H362" s="878"/>
      <c r="I362" s="878"/>
      <c r="J362" s="878"/>
      <c r="K362" s="878"/>
      <c r="L362" s="878"/>
    </row>
    <row r="363" spans="1:12" ht="25" x14ac:dyDescent="0.25">
      <c r="A363" s="166" t="s">
        <v>1471</v>
      </c>
      <c r="B363" s="904"/>
      <c r="C363" s="865" t="s">
        <v>860</v>
      </c>
      <c r="D363" s="907" t="s">
        <v>51</v>
      </c>
      <c r="E363" s="906">
        <v>1</v>
      </c>
      <c r="F363" s="872"/>
      <c r="G363" s="872"/>
      <c r="H363" s="878"/>
      <c r="I363" s="878"/>
      <c r="J363" s="878"/>
      <c r="K363" s="878"/>
      <c r="L363" s="878"/>
    </row>
    <row r="364" spans="1:12" ht="25" x14ac:dyDescent="0.25">
      <c r="A364" s="166" t="s">
        <v>1472</v>
      </c>
      <c r="B364" s="904"/>
      <c r="C364" s="865" t="s">
        <v>861</v>
      </c>
      <c r="D364" s="907" t="s">
        <v>51</v>
      </c>
      <c r="E364" s="906">
        <v>1</v>
      </c>
      <c r="F364" s="872"/>
      <c r="G364" s="872"/>
      <c r="H364" s="878"/>
      <c r="I364" s="878"/>
      <c r="J364" s="878"/>
      <c r="K364" s="878"/>
      <c r="L364" s="878"/>
    </row>
    <row r="365" spans="1:12" s="19" customFormat="1" x14ac:dyDescent="0.25">
      <c r="A365" s="362"/>
      <c r="B365" s="363"/>
      <c r="C365" s="364"/>
      <c r="D365" s="365"/>
      <c r="E365" s="366"/>
      <c r="F365" s="367"/>
      <c r="G365" s="369"/>
    </row>
    <row r="366" spans="1:12" s="19" customFormat="1" ht="13" x14ac:dyDescent="0.25">
      <c r="A366" s="325"/>
      <c r="B366" s="370" t="s">
        <v>388</v>
      </c>
      <c r="C366" s="371"/>
      <c r="D366" s="326"/>
      <c r="E366" s="368"/>
      <c r="F366" s="372"/>
      <c r="G366" s="373"/>
    </row>
    <row r="367" spans="1:12" s="19" customFormat="1" ht="26" x14ac:dyDescent="0.25">
      <c r="A367" s="328"/>
      <c r="B367" s="375" t="s">
        <v>389</v>
      </c>
      <c r="C367" s="361"/>
      <c r="D367" s="329"/>
      <c r="E367" s="360"/>
      <c r="F367" s="351"/>
      <c r="G367" s="374"/>
    </row>
    <row r="368" spans="1:12" ht="25" x14ac:dyDescent="0.25">
      <c r="A368" s="166" t="s">
        <v>1473</v>
      </c>
      <c r="B368" s="904"/>
      <c r="C368" s="865" t="s">
        <v>862</v>
      </c>
      <c r="D368" s="907" t="s">
        <v>51</v>
      </c>
      <c r="E368" s="906">
        <v>1</v>
      </c>
      <c r="F368" s="872"/>
      <c r="G368" s="872"/>
      <c r="H368" s="878"/>
      <c r="I368" s="878"/>
      <c r="J368" s="878"/>
      <c r="K368" s="878"/>
      <c r="L368" s="878"/>
    </row>
    <row r="369" spans="1:12" ht="25" x14ac:dyDescent="0.25">
      <c r="A369" s="166" t="s">
        <v>1474</v>
      </c>
      <c r="B369" s="904"/>
      <c r="C369" s="865" t="s">
        <v>863</v>
      </c>
      <c r="D369" s="907" t="s">
        <v>51</v>
      </c>
      <c r="E369" s="906">
        <v>1</v>
      </c>
      <c r="F369" s="872"/>
      <c r="G369" s="872"/>
      <c r="H369" s="878"/>
      <c r="I369" s="878"/>
      <c r="J369" s="878"/>
      <c r="K369" s="878"/>
      <c r="L369" s="878"/>
    </row>
    <row r="370" spans="1:12" ht="25" x14ac:dyDescent="0.25">
      <c r="A370" s="166" t="s">
        <v>1475</v>
      </c>
      <c r="B370" s="904"/>
      <c r="C370" s="865" t="s">
        <v>865</v>
      </c>
      <c r="D370" s="907" t="s">
        <v>51</v>
      </c>
      <c r="E370" s="906">
        <v>1</v>
      </c>
      <c r="F370" s="872"/>
      <c r="G370" s="872"/>
      <c r="H370" s="878"/>
      <c r="I370" s="878"/>
      <c r="J370" s="878"/>
      <c r="K370" s="878"/>
      <c r="L370" s="878"/>
    </row>
    <row r="371" spans="1:12" ht="25" x14ac:dyDescent="0.25">
      <c r="A371" s="166" t="s">
        <v>1476</v>
      </c>
      <c r="B371" s="904"/>
      <c r="C371" s="865" t="s">
        <v>866</v>
      </c>
      <c r="D371" s="907" t="s">
        <v>51</v>
      </c>
      <c r="E371" s="906">
        <v>1</v>
      </c>
      <c r="F371" s="872"/>
      <c r="G371" s="872"/>
      <c r="H371" s="878"/>
      <c r="I371" s="878"/>
      <c r="J371" s="878"/>
      <c r="K371" s="878"/>
      <c r="L371" s="878"/>
    </row>
    <row r="372" spans="1:12" ht="25" x14ac:dyDescent="0.25">
      <c r="A372" s="166" t="s">
        <v>1477</v>
      </c>
      <c r="B372" s="904"/>
      <c r="C372" s="865" t="s">
        <v>867</v>
      </c>
      <c r="D372" s="907" t="s">
        <v>51</v>
      </c>
      <c r="E372" s="906">
        <v>1</v>
      </c>
      <c r="F372" s="872"/>
      <c r="G372" s="872"/>
      <c r="H372" s="878"/>
      <c r="I372" s="878"/>
      <c r="J372" s="878"/>
      <c r="K372" s="878"/>
      <c r="L372" s="878"/>
    </row>
    <row r="373" spans="1:12" ht="25" x14ac:dyDescent="0.25">
      <c r="A373" s="166" t="s">
        <v>1478</v>
      </c>
      <c r="B373" s="904"/>
      <c r="C373" s="865" t="s">
        <v>868</v>
      </c>
      <c r="D373" s="907" t="s">
        <v>51</v>
      </c>
      <c r="E373" s="906">
        <v>1</v>
      </c>
      <c r="F373" s="872"/>
      <c r="G373" s="872"/>
      <c r="H373" s="878"/>
      <c r="I373" s="878"/>
      <c r="J373" s="878"/>
      <c r="K373" s="878"/>
      <c r="L373" s="878"/>
    </row>
    <row r="374" spans="1:12" ht="25" x14ac:dyDescent="0.25">
      <c r="A374" s="166" t="s">
        <v>1479</v>
      </c>
      <c r="B374" s="904"/>
      <c r="C374" s="865" t="s">
        <v>869</v>
      </c>
      <c r="D374" s="907" t="s">
        <v>51</v>
      </c>
      <c r="E374" s="906">
        <v>1</v>
      </c>
      <c r="F374" s="872"/>
      <c r="G374" s="872"/>
      <c r="H374" s="878"/>
      <c r="I374" s="878"/>
      <c r="J374" s="878"/>
      <c r="K374" s="878"/>
      <c r="L374" s="878"/>
    </row>
    <row r="375" spans="1:12" ht="25" x14ac:dyDescent="0.25">
      <c r="A375" s="166" t="s">
        <v>1480</v>
      </c>
      <c r="B375" s="904"/>
      <c r="C375" s="865" t="s">
        <v>870</v>
      </c>
      <c r="D375" s="907" t="s">
        <v>51</v>
      </c>
      <c r="E375" s="906">
        <v>1</v>
      </c>
      <c r="F375" s="872"/>
      <c r="G375" s="872"/>
      <c r="H375" s="878"/>
      <c r="I375" s="878"/>
      <c r="J375" s="878"/>
      <c r="K375" s="878"/>
      <c r="L375" s="878"/>
    </row>
    <row r="376" spans="1:12" ht="25" x14ac:dyDescent="0.25">
      <c r="A376" s="166" t="s">
        <v>1481</v>
      </c>
      <c r="B376" s="904"/>
      <c r="C376" s="865" t="s">
        <v>871</v>
      </c>
      <c r="D376" s="907" t="s">
        <v>51</v>
      </c>
      <c r="E376" s="906">
        <v>1</v>
      </c>
      <c r="F376" s="872"/>
      <c r="G376" s="872"/>
      <c r="H376" s="878"/>
      <c r="I376" s="878"/>
      <c r="J376" s="878"/>
      <c r="K376" s="878"/>
      <c r="L376" s="878"/>
    </row>
    <row r="377" spans="1:12" ht="25" x14ac:dyDescent="0.25">
      <c r="A377" s="166" t="s">
        <v>1482</v>
      </c>
      <c r="B377" s="904"/>
      <c r="C377" s="865" t="s">
        <v>872</v>
      </c>
      <c r="D377" s="907" t="s">
        <v>51</v>
      </c>
      <c r="E377" s="906">
        <v>1</v>
      </c>
      <c r="F377" s="872"/>
      <c r="G377" s="872"/>
      <c r="H377" s="878"/>
      <c r="I377" s="878"/>
      <c r="J377" s="878"/>
      <c r="K377" s="878"/>
      <c r="L377" s="878"/>
    </row>
    <row r="378" spans="1:12" ht="14.5" x14ac:dyDescent="0.25">
      <c r="A378" s="166"/>
      <c r="B378" s="75"/>
      <c r="C378" s="221"/>
      <c r="D378" s="197"/>
      <c r="E378" s="906"/>
      <c r="F378" s="872"/>
      <c r="G378" s="872"/>
      <c r="H378" s="878"/>
      <c r="I378" s="878"/>
      <c r="J378" s="878"/>
      <c r="K378" s="878"/>
      <c r="L378" s="878"/>
    </row>
    <row r="379" spans="1:12" ht="14.5" x14ac:dyDescent="0.25">
      <c r="A379" s="166" t="s">
        <v>1483</v>
      </c>
      <c r="B379" s="904" t="s">
        <v>70</v>
      </c>
      <c r="C379" s="905" t="s">
        <v>924</v>
      </c>
      <c r="D379" s="677"/>
      <c r="E379" s="906"/>
      <c r="F379" s="872"/>
      <c r="G379" s="872"/>
      <c r="H379" s="878"/>
      <c r="I379" s="878"/>
      <c r="J379" s="878"/>
      <c r="K379" s="878"/>
      <c r="L379" s="878"/>
    </row>
    <row r="380" spans="1:12" ht="25" x14ac:dyDescent="0.25">
      <c r="A380" s="166" t="s">
        <v>1484</v>
      </c>
      <c r="B380" s="904"/>
      <c r="C380" s="905" t="s">
        <v>922</v>
      </c>
      <c r="D380" s="907"/>
      <c r="E380" s="906"/>
      <c r="F380" s="872"/>
      <c r="G380" s="872"/>
      <c r="H380" s="878"/>
      <c r="I380" s="878"/>
      <c r="J380" s="878"/>
      <c r="K380" s="878"/>
      <c r="L380" s="878"/>
    </row>
    <row r="381" spans="1:12" ht="25" x14ac:dyDescent="0.25">
      <c r="A381" s="166" t="s">
        <v>1485</v>
      </c>
      <c r="B381" s="904"/>
      <c r="C381" s="865" t="s">
        <v>859</v>
      </c>
      <c r="D381" s="907" t="s">
        <v>51</v>
      </c>
      <c r="E381" s="906">
        <f t="shared" ref="E381:E393" si="0">+E347</f>
        <v>5</v>
      </c>
      <c r="F381" s="872"/>
      <c r="G381" s="872"/>
      <c r="H381" s="878"/>
      <c r="I381" s="878"/>
      <c r="J381" s="878"/>
      <c r="K381" s="878"/>
      <c r="L381" s="878"/>
    </row>
    <row r="382" spans="1:12" ht="25" x14ac:dyDescent="0.25">
      <c r="A382" s="166" t="s">
        <v>1486</v>
      </c>
      <c r="B382" s="904"/>
      <c r="C382" s="865" t="s">
        <v>860</v>
      </c>
      <c r="D382" s="907" t="s">
        <v>51</v>
      </c>
      <c r="E382" s="906">
        <f t="shared" si="0"/>
        <v>9</v>
      </c>
      <c r="F382" s="872"/>
      <c r="G382" s="872"/>
      <c r="H382" s="878"/>
      <c r="I382" s="878"/>
      <c r="J382" s="878"/>
      <c r="K382" s="878"/>
      <c r="L382" s="878"/>
    </row>
    <row r="383" spans="1:12" ht="25" x14ac:dyDescent="0.25">
      <c r="A383" s="166" t="s">
        <v>1487</v>
      </c>
      <c r="B383" s="904"/>
      <c r="C383" s="865" t="s">
        <v>861</v>
      </c>
      <c r="D383" s="907" t="s">
        <v>51</v>
      </c>
      <c r="E383" s="906">
        <f t="shared" si="0"/>
        <v>9</v>
      </c>
      <c r="F383" s="872"/>
      <c r="G383" s="872"/>
      <c r="H383" s="878"/>
      <c r="I383" s="878"/>
      <c r="J383" s="878"/>
      <c r="K383" s="878"/>
      <c r="L383" s="878"/>
    </row>
    <row r="384" spans="1:12" ht="25" x14ac:dyDescent="0.25">
      <c r="A384" s="166" t="s">
        <v>1488</v>
      </c>
      <c r="B384" s="904"/>
      <c r="C384" s="865" t="s">
        <v>862</v>
      </c>
      <c r="D384" s="907" t="s">
        <v>51</v>
      </c>
      <c r="E384" s="906">
        <f t="shared" si="0"/>
        <v>6</v>
      </c>
      <c r="F384" s="872"/>
      <c r="G384" s="872"/>
      <c r="H384" s="878"/>
      <c r="I384" s="878"/>
      <c r="J384" s="878"/>
      <c r="K384" s="878"/>
      <c r="L384" s="878"/>
    </row>
    <row r="385" spans="1:12" ht="25" x14ac:dyDescent="0.25">
      <c r="A385" s="166" t="s">
        <v>1489</v>
      </c>
      <c r="B385" s="904"/>
      <c r="C385" s="865" t="s">
        <v>863</v>
      </c>
      <c r="D385" s="907" t="s">
        <v>51</v>
      </c>
      <c r="E385" s="906">
        <f t="shared" si="0"/>
        <v>6</v>
      </c>
      <c r="F385" s="872"/>
      <c r="G385" s="872"/>
      <c r="H385" s="878"/>
      <c r="I385" s="878"/>
      <c r="J385" s="878"/>
      <c r="K385" s="878"/>
      <c r="L385" s="878"/>
    </row>
    <row r="386" spans="1:12" ht="25" x14ac:dyDescent="0.25">
      <c r="A386" s="166" t="s">
        <v>1490</v>
      </c>
      <c r="B386" s="904"/>
      <c r="C386" s="865" t="s">
        <v>865</v>
      </c>
      <c r="D386" s="907" t="s">
        <v>51</v>
      </c>
      <c r="E386" s="906">
        <f t="shared" si="0"/>
        <v>5</v>
      </c>
      <c r="F386" s="872"/>
      <c r="G386" s="872"/>
      <c r="H386" s="878"/>
      <c r="I386" s="878"/>
      <c r="J386" s="878"/>
      <c r="K386" s="878"/>
      <c r="L386" s="878"/>
    </row>
    <row r="387" spans="1:12" ht="25" x14ac:dyDescent="0.25">
      <c r="A387" s="166" t="s">
        <v>1491</v>
      </c>
      <c r="B387" s="904"/>
      <c r="C387" s="865" t="s">
        <v>866</v>
      </c>
      <c r="D387" s="907" t="s">
        <v>51</v>
      </c>
      <c r="E387" s="906">
        <f t="shared" si="0"/>
        <v>7</v>
      </c>
      <c r="F387" s="872"/>
      <c r="G387" s="872"/>
      <c r="H387" s="878"/>
      <c r="I387" s="878"/>
      <c r="J387" s="878"/>
      <c r="K387" s="878"/>
      <c r="L387" s="878"/>
    </row>
    <row r="388" spans="1:12" ht="25" x14ac:dyDescent="0.25">
      <c r="A388" s="166" t="s">
        <v>1492</v>
      </c>
      <c r="B388" s="904"/>
      <c r="C388" s="865" t="s">
        <v>867</v>
      </c>
      <c r="D388" s="907" t="s">
        <v>51</v>
      </c>
      <c r="E388" s="906">
        <f t="shared" si="0"/>
        <v>5</v>
      </c>
      <c r="F388" s="872"/>
      <c r="G388" s="872"/>
      <c r="H388" s="878"/>
      <c r="I388" s="878"/>
      <c r="J388" s="878"/>
      <c r="K388" s="878"/>
      <c r="L388" s="878"/>
    </row>
    <row r="389" spans="1:12" ht="25" x14ac:dyDescent="0.25">
      <c r="A389" s="166" t="s">
        <v>1493</v>
      </c>
      <c r="B389" s="904"/>
      <c r="C389" s="865" t="s">
        <v>868</v>
      </c>
      <c r="D389" s="907" t="s">
        <v>51</v>
      </c>
      <c r="E389" s="906">
        <f t="shared" si="0"/>
        <v>5</v>
      </c>
      <c r="F389" s="872"/>
      <c r="G389" s="872"/>
      <c r="H389" s="878"/>
      <c r="I389" s="878"/>
      <c r="J389" s="878"/>
      <c r="K389" s="878"/>
      <c r="L389" s="878"/>
    </row>
    <row r="390" spans="1:12" ht="25" x14ac:dyDescent="0.25">
      <c r="A390" s="166" t="s">
        <v>1494</v>
      </c>
      <c r="B390" s="904"/>
      <c r="C390" s="865" t="s">
        <v>869</v>
      </c>
      <c r="D390" s="907" t="s">
        <v>51</v>
      </c>
      <c r="E390" s="906">
        <f t="shared" si="0"/>
        <v>7</v>
      </c>
      <c r="F390" s="872"/>
      <c r="G390" s="872"/>
      <c r="H390" s="878"/>
      <c r="I390" s="878"/>
      <c r="J390" s="878"/>
      <c r="K390" s="878"/>
      <c r="L390" s="878"/>
    </row>
    <row r="391" spans="1:12" ht="25" x14ac:dyDescent="0.25">
      <c r="A391" s="166" t="s">
        <v>1495</v>
      </c>
      <c r="B391" s="904"/>
      <c r="C391" s="865" t="s">
        <v>870</v>
      </c>
      <c r="D391" s="907" t="s">
        <v>51</v>
      </c>
      <c r="E391" s="906">
        <f t="shared" si="0"/>
        <v>13</v>
      </c>
      <c r="F391" s="872"/>
      <c r="G391" s="872"/>
      <c r="H391" s="878"/>
      <c r="I391" s="878"/>
      <c r="J391" s="878"/>
      <c r="K391" s="878"/>
      <c r="L391" s="878"/>
    </row>
    <row r="392" spans="1:12" ht="25" x14ac:dyDescent="0.25">
      <c r="A392" s="166" t="s">
        <v>1496</v>
      </c>
      <c r="B392" s="904"/>
      <c r="C392" s="865" t="s">
        <v>871</v>
      </c>
      <c r="D392" s="907" t="s">
        <v>51</v>
      </c>
      <c r="E392" s="906">
        <f t="shared" si="0"/>
        <v>9</v>
      </c>
      <c r="F392" s="872"/>
      <c r="G392" s="872"/>
      <c r="H392" s="878"/>
      <c r="I392" s="878"/>
      <c r="J392" s="878"/>
      <c r="K392" s="878"/>
      <c r="L392" s="878"/>
    </row>
    <row r="393" spans="1:12" ht="25" x14ac:dyDescent="0.25">
      <c r="A393" s="166" t="s">
        <v>1497</v>
      </c>
      <c r="B393" s="904"/>
      <c r="C393" s="865" t="s">
        <v>872</v>
      </c>
      <c r="D393" s="907" t="s">
        <v>51</v>
      </c>
      <c r="E393" s="906">
        <f t="shared" si="0"/>
        <v>6</v>
      </c>
      <c r="F393" s="872"/>
      <c r="G393" s="872"/>
      <c r="H393" s="878"/>
      <c r="I393" s="878"/>
      <c r="J393" s="878"/>
      <c r="K393" s="878"/>
      <c r="L393" s="878"/>
    </row>
    <row r="394" spans="1:12" ht="14.5" x14ac:dyDescent="0.25">
      <c r="A394" s="166"/>
      <c r="B394" s="904"/>
      <c r="C394" s="908"/>
      <c r="D394" s="907"/>
      <c r="E394" s="906"/>
      <c r="F394" s="872"/>
      <c r="G394" s="872"/>
      <c r="H394" s="878"/>
      <c r="I394" s="878"/>
      <c r="J394" s="878"/>
      <c r="K394" s="878"/>
      <c r="L394" s="878"/>
    </row>
    <row r="395" spans="1:12" ht="25" x14ac:dyDescent="0.25">
      <c r="A395" s="166" t="s">
        <v>1498</v>
      </c>
      <c r="B395" s="904"/>
      <c r="C395" s="905" t="s">
        <v>923</v>
      </c>
      <c r="D395" s="677"/>
      <c r="E395" s="906"/>
      <c r="F395" s="872"/>
      <c r="G395" s="872"/>
      <c r="H395" s="878"/>
      <c r="I395" s="878"/>
      <c r="J395" s="878"/>
      <c r="K395" s="878"/>
      <c r="L395" s="878"/>
    </row>
    <row r="396" spans="1:12" ht="25" x14ac:dyDescent="0.25">
      <c r="A396" s="166" t="s">
        <v>1499</v>
      </c>
      <c r="B396" s="904"/>
      <c r="C396" s="865" t="s">
        <v>859</v>
      </c>
      <c r="D396" s="907" t="s">
        <v>51</v>
      </c>
      <c r="E396" s="906">
        <v>1</v>
      </c>
      <c r="F396" s="872"/>
      <c r="G396" s="872"/>
      <c r="H396" s="878"/>
      <c r="I396" s="878"/>
      <c r="J396" s="878"/>
      <c r="K396" s="878"/>
      <c r="L396" s="878"/>
    </row>
    <row r="397" spans="1:12" ht="25" x14ac:dyDescent="0.25">
      <c r="A397" s="166" t="s">
        <v>1500</v>
      </c>
      <c r="B397" s="904"/>
      <c r="C397" s="865" t="s">
        <v>860</v>
      </c>
      <c r="D397" s="907" t="s">
        <v>51</v>
      </c>
      <c r="E397" s="906">
        <v>1</v>
      </c>
      <c r="F397" s="872"/>
      <c r="G397" s="872"/>
      <c r="H397" s="878"/>
      <c r="I397" s="878"/>
      <c r="J397" s="878"/>
      <c r="K397" s="878"/>
      <c r="L397" s="878"/>
    </row>
    <row r="398" spans="1:12" s="19" customFormat="1" x14ac:dyDescent="0.25">
      <c r="A398" s="362"/>
      <c r="B398" s="363"/>
      <c r="C398" s="364"/>
      <c r="D398" s="365"/>
      <c r="E398" s="366"/>
      <c r="F398" s="367"/>
      <c r="G398" s="369"/>
    </row>
    <row r="399" spans="1:12" s="19" customFormat="1" ht="13" x14ac:dyDescent="0.25">
      <c r="A399" s="325"/>
      <c r="B399" s="370" t="s">
        <v>388</v>
      </c>
      <c r="C399" s="371"/>
      <c r="D399" s="326"/>
      <c r="E399" s="368"/>
      <c r="F399" s="372"/>
      <c r="G399" s="373"/>
    </row>
    <row r="400" spans="1:12" s="19" customFormat="1" ht="26" x14ac:dyDescent="0.25">
      <c r="A400" s="328"/>
      <c r="B400" s="375" t="s">
        <v>389</v>
      </c>
      <c r="C400" s="361"/>
      <c r="D400" s="329"/>
      <c r="E400" s="360"/>
      <c r="F400" s="351"/>
      <c r="G400" s="374"/>
    </row>
    <row r="401" spans="1:12" ht="25" x14ac:dyDescent="0.25">
      <c r="A401" s="166" t="s">
        <v>1501</v>
      </c>
      <c r="B401" s="904"/>
      <c r="C401" s="865" t="s">
        <v>861</v>
      </c>
      <c r="D401" s="907" t="s">
        <v>51</v>
      </c>
      <c r="E401" s="906">
        <v>1</v>
      </c>
      <c r="F401" s="872"/>
      <c r="G401" s="872"/>
      <c r="H401" s="878"/>
      <c r="I401" s="878"/>
      <c r="J401" s="878"/>
      <c r="K401" s="878"/>
      <c r="L401" s="878"/>
    </row>
    <row r="402" spans="1:12" ht="25" x14ac:dyDescent="0.25">
      <c r="A402" s="166" t="s">
        <v>1502</v>
      </c>
      <c r="B402" s="904"/>
      <c r="C402" s="865" t="s">
        <v>862</v>
      </c>
      <c r="D402" s="907" t="s">
        <v>51</v>
      </c>
      <c r="E402" s="906">
        <v>1</v>
      </c>
      <c r="F402" s="872"/>
      <c r="G402" s="872"/>
      <c r="H402" s="878"/>
      <c r="I402" s="878"/>
      <c r="J402" s="878"/>
      <c r="K402" s="878"/>
      <c r="L402" s="878"/>
    </row>
    <row r="403" spans="1:12" ht="25" x14ac:dyDescent="0.25">
      <c r="A403" s="166" t="s">
        <v>1503</v>
      </c>
      <c r="B403" s="904"/>
      <c r="C403" s="865" t="s">
        <v>863</v>
      </c>
      <c r="D403" s="907" t="s">
        <v>51</v>
      </c>
      <c r="E403" s="906">
        <v>1</v>
      </c>
      <c r="F403" s="872"/>
      <c r="G403" s="872"/>
      <c r="H403" s="878"/>
      <c r="I403" s="878"/>
      <c r="J403" s="878"/>
      <c r="K403" s="878"/>
      <c r="L403" s="878"/>
    </row>
    <row r="404" spans="1:12" ht="25" x14ac:dyDescent="0.25">
      <c r="A404" s="166" t="s">
        <v>1504</v>
      </c>
      <c r="B404" s="904"/>
      <c r="C404" s="865" t="s">
        <v>865</v>
      </c>
      <c r="D404" s="907" t="s">
        <v>51</v>
      </c>
      <c r="E404" s="906">
        <v>1</v>
      </c>
      <c r="F404" s="872"/>
      <c r="G404" s="872"/>
      <c r="H404" s="878"/>
      <c r="I404" s="878"/>
      <c r="J404" s="878"/>
      <c r="K404" s="878"/>
      <c r="L404" s="878"/>
    </row>
    <row r="405" spans="1:12" ht="25" x14ac:dyDescent="0.25">
      <c r="A405" s="166" t="s">
        <v>1505</v>
      </c>
      <c r="B405" s="904"/>
      <c r="C405" s="865" t="s">
        <v>866</v>
      </c>
      <c r="D405" s="907" t="s">
        <v>51</v>
      </c>
      <c r="E405" s="906">
        <v>1</v>
      </c>
      <c r="F405" s="872"/>
      <c r="G405" s="872"/>
      <c r="H405" s="878"/>
      <c r="I405" s="878"/>
      <c r="J405" s="878"/>
      <c r="K405" s="878"/>
      <c r="L405" s="878"/>
    </row>
    <row r="406" spans="1:12" ht="25" x14ac:dyDescent="0.25">
      <c r="A406" s="166" t="s">
        <v>1506</v>
      </c>
      <c r="B406" s="904"/>
      <c r="C406" s="865" t="s">
        <v>867</v>
      </c>
      <c r="D406" s="907" t="s">
        <v>51</v>
      </c>
      <c r="E406" s="906">
        <v>1</v>
      </c>
      <c r="F406" s="872"/>
      <c r="G406" s="872"/>
      <c r="H406" s="878"/>
      <c r="I406" s="878"/>
      <c r="J406" s="878"/>
      <c r="K406" s="878"/>
      <c r="L406" s="878"/>
    </row>
    <row r="407" spans="1:12" ht="25" x14ac:dyDescent="0.25">
      <c r="A407" s="166" t="s">
        <v>1507</v>
      </c>
      <c r="B407" s="904"/>
      <c r="C407" s="865" t="s">
        <v>868</v>
      </c>
      <c r="D407" s="907" t="s">
        <v>51</v>
      </c>
      <c r="E407" s="906">
        <v>1</v>
      </c>
      <c r="F407" s="872"/>
      <c r="G407" s="872"/>
      <c r="H407" s="878"/>
      <c r="I407" s="878"/>
      <c r="J407" s="878"/>
      <c r="K407" s="878"/>
      <c r="L407" s="878"/>
    </row>
    <row r="408" spans="1:12" ht="25" x14ac:dyDescent="0.25">
      <c r="A408" s="166" t="s">
        <v>1508</v>
      </c>
      <c r="B408" s="904"/>
      <c r="C408" s="865" t="s">
        <v>869</v>
      </c>
      <c r="D408" s="907" t="s">
        <v>51</v>
      </c>
      <c r="E408" s="906">
        <v>1</v>
      </c>
      <c r="F408" s="872"/>
      <c r="G408" s="872"/>
      <c r="H408" s="878"/>
      <c r="I408" s="878"/>
      <c r="J408" s="878"/>
      <c r="K408" s="878"/>
      <c r="L408" s="878"/>
    </row>
    <row r="409" spans="1:12" ht="25" x14ac:dyDescent="0.25">
      <c r="A409" s="166" t="s">
        <v>1509</v>
      </c>
      <c r="B409" s="904"/>
      <c r="C409" s="865" t="s">
        <v>870</v>
      </c>
      <c r="D409" s="907" t="s">
        <v>51</v>
      </c>
      <c r="E409" s="906">
        <v>1</v>
      </c>
      <c r="F409" s="872"/>
      <c r="G409" s="872"/>
      <c r="H409" s="878"/>
      <c r="I409" s="878"/>
      <c r="J409" s="878"/>
      <c r="K409" s="878"/>
      <c r="L409" s="878"/>
    </row>
    <row r="410" spans="1:12" ht="25" x14ac:dyDescent="0.25">
      <c r="A410" s="166" t="s">
        <v>1510</v>
      </c>
      <c r="B410" s="904"/>
      <c r="C410" s="865" t="s">
        <v>871</v>
      </c>
      <c r="D410" s="907" t="s">
        <v>51</v>
      </c>
      <c r="E410" s="906">
        <v>1</v>
      </c>
      <c r="F410" s="872"/>
      <c r="G410" s="872"/>
      <c r="H410" s="878"/>
      <c r="I410" s="878"/>
      <c r="J410" s="878"/>
      <c r="K410" s="878"/>
      <c r="L410" s="878"/>
    </row>
    <row r="411" spans="1:12" ht="25" x14ac:dyDescent="0.25">
      <c r="A411" s="166" t="s">
        <v>1511</v>
      </c>
      <c r="B411" s="904"/>
      <c r="C411" s="865" t="s">
        <v>872</v>
      </c>
      <c r="D411" s="907" t="s">
        <v>51</v>
      </c>
      <c r="E411" s="906">
        <v>1</v>
      </c>
      <c r="F411" s="872"/>
      <c r="G411" s="872"/>
      <c r="H411" s="878"/>
      <c r="I411" s="878"/>
      <c r="J411" s="878"/>
      <c r="K411" s="878"/>
      <c r="L411" s="878"/>
    </row>
    <row r="412" spans="1:12" ht="14.5" x14ac:dyDescent="0.25">
      <c r="A412" s="166"/>
      <c r="B412" s="904"/>
      <c r="C412" s="905"/>
      <c r="D412" s="677"/>
      <c r="E412" s="906"/>
      <c r="F412" s="872"/>
      <c r="G412" s="872"/>
      <c r="H412" s="878"/>
      <c r="I412" s="878"/>
      <c r="J412" s="878"/>
      <c r="K412" s="878"/>
      <c r="L412" s="878"/>
    </row>
    <row r="413" spans="1:12" ht="14.5" x14ac:dyDescent="0.25">
      <c r="A413" s="166" t="s">
        <v>1512</v>
      </c>
      <c r="B413" s="75" t="s">
        <v>75</v>
      </c>
      <c r="C413" s="909" t="s">
        <v>925</v>
      </c>
      <c r="D413" s="197"/>
      <c r="E413" s="906"/>
      <c r="F413" s="872"/>
      <c r="G413" s="872"/>
      <c r="H413" s="878"/>
      <c r="I413" s="878"/>
      <c r="J413" s="878"/>
      <c r="K413" s="878"/>
      <c r="L413" s="878"/>
    </row>
    <row r="414" spans="1:12" ht="14.5" x14ac:dyDescent="0.25">
      <c r="A414" s="166" t="s">
        <v>1513</v>
      </c>
      <c r="B414" s="75"/>
      <c r="C414" s="909" t="s">
        <v>926</v>
      </c>
      <c r="D414" s="197"/>
      <c r="E414" s="906"/>
      <c r="F414" s="872"/>
      <c r="G414" s="872"/>
      <c r="H414" s="878"/>
      <c r="I414" s="878"/>
      <c r="J414" s="878"/>
      <c r="K414" s="878"/>
      <c r="L414" s="878"/>
    </row>
    <row r="415" spans="1:12" ht="25" x14ac:dyDescent="0.25">
      <c r="A415" s="166" t="s">
        <v>1514</v>
      </c>
      <c r="B415" s="75"/>
      <c r="C415" s="865" t="s">
        <v>859</v>
      </c>
      <c r="D415" s="907" t="s">
        <v>51</v>
      </c>
      <c r="E415" s="906">
        <f>2*E381</f>
        <v>10</v>
      </c>
      <c r="F415" s="872"/>
      <c r="G415" s="872"/>
      <c r="H415" s="878"/>
      <c r="I415" s="878"/>
      <c r="J415" s="878"/>
      <c r="K415" s="878"/>
      <c r="L415" s="878"/>
    </row>
    <row r="416" spans="1:12" ht="25" x14ac:dyDescent="0.25">
      <c r="A416" s="166" t="s">
        <v>1515</v>
      </c>
      <c r="B416" s="75"/>
      <c r="C416" s="865" t="s">
        <v>860</v>
      </c>
      <c r="D416" s="907" t="s">
        <v>51</v>
      </c>
      <c r="E416" s="906">
        <f t="shared" ref="E416:E427" si="1">2*E382</f>
        <v>18</v>
      </c>
      <c r="F416" s="872"/>
      <c r="G416" s="872"/>
      <c r="H416" s="878"/>
      <c r="I416" s="878"/>
      <c r="J416" s="878"/>
      <c r="K416" s="878"/>
      <c r="L416" s="878"/>
    </row>
    <row r="417" spans="1:12" ht="25" x14ac:dyDescent="0.25">
      <c r="A417" s="166" t="s">
        <v>1516</v>
      </c>
      <c r="B417" s="75"/>
      <c r="C417" s="865" t="s">
        <v>861</v>
      </c>
      <c r="D417" s="907" t="s">
        <v>51</v>
      </c>
      <c r="E417" s="906">
        <f t="shared" si="1"/>
        <v>18</v>
      </c>
      <c r="F417" s="872"/>
      <c r="G417" s="872"/>
      <c r="H417" s="878"/>
      <c r="I417" s="878"/>
      <c r="J417" s="878"/>
      <c r="K417" s="878"/>
      <c r="L417" s="878"/>
    </row>
    <row r="418" spans="1:12" ht="25" x14ac:dyDescent="0.25">
      <c r="A418" s="166" t="s">
        <v>1517</v>
      </c>
      <c r="B418" s="75"/>
      <c r="C418" s="865" t="s">
        <v>862</v>
      </c>
      <c r="D418" s="907" t="s">
        <v>51</v>
      </c>
      <c r="E418" s="906">
        <f t="shared" si="1"/>
        <v>12</v>
      </c>
      <c r="F418" s="872"/>
      <c r="G418" s="872"/>
      <c r="H418" s="878"/>
      <c r="I418" s="878"/>
      <c r="J418" s="878"/>
      <c r="K418" s="878"/>
      <c r="L418" s="878"/>
    </row>
    <row r="419" spans="1:12" ht="25" x14ac:dyDescent="0.25">
      <c r="A419" s="166" t="s">
        <v>1518</v>
      </c>
      <c r="B419" s="75"/>
      <c r="C419" s="865" t="s">
        <v>863</v>
      </c>
      <c r="D419" s="907" t="s">
        <v>51</v>
      </c>
      <c r="E419" s="906">
        <f t="shared" si="1"/>
        <v>12</v>
      </c>
      <c r="F419" s="872"/>
      <c r="G419" s="872"/>
      <c r="H419" s="878"/>
      <c r="I419" s="878"/>
      <c r="J419" s="878"/>
      <c r="K419" s="878"/>
      <c r="L419" s="878"/>
    </row>
    <row r="420" spans="1:12" ht="25" x14ac:dyDescent="0.25">
      <c r="A420" s="166" t="s">
        <v>1519</v>
      </c>
      <c r="B420" s="75"/>
      <c r="C420" s="865" t="s">
        <v>865</v>
      </c>
      <c r="D420" s="907" t="s">
        <v>51</v>
      </c>
      <c r="E420" s="906">
        <f t="shared" si="1"/>
        <v>10</v>
      </c>
      <c r="F420" s="872"/>
      <c r="G420" s="872"/>
      <c r="H420" s="878"/>
      <c r="I420" s="878"/>
      <c r="J420" s="878"/>
      <c r="K420" s="878"/>
      <c r="L420" s="878"/>
    </row>
    <row r="421" spans="1:12" ht="25" x14ac:dyDescent="0.25">
      <c r="A421" s="166" t="s">
        <v>1520</v>
      </c>
      <c r="B421" s="75"/>
      <c r="C421" s="865" t="s">
        <v>866</v>
      </c>
      <c r="D421" s="907" t="s">
        <v>51</v>
      </c>
      <c r="E421" s="906">
        <f t="shared" si="1"/>
        <v>14</v>
      </c>
      <c r="F421" s="872"/>
      <c r="G421" s="872"/>
      <c r="H421" s="878"/>
      <c r="I421" s="878"/>
      <c r="J421" s="878"/>
      <c r="K421" s="878"/>
      <c r="L421" s="878"/>
    </row>
    <row r="422" spans="1:12" ht="25" x14ac:dyDescent="0.25">
      <c r="A422" s="166" t="s">
        <v>1521</v>
      </c>
      <c r="B422" s="75"/>
      <c r="C422" s="865" t="s">
        <v>867</v>
      </c>
      <c r="D422" s="907" t="s">
        <v>51</v>
      </c>
      <c r="E422" s="906">
        <f t="shared" si="1"/>
        <v>10</v>
      </c>
      <c r="F422" s="872"/>
      <c r="G422" s="872"/>
      <c r="H422" s="878"/>
      <c r="I422" s="878"/>
      <c r="J422" s="878"/>
      <c r="K422" s="878"/>
      <c r="L422" s="878"/>
    </row>
    <row r="423" spans="1:12" ht="25" x14ac:dyDescent="0.25">
      <c r="A423" s="166" t="s">
        <v>1522</v>
      </c>
      <c r="B423" s="75"/>
      <c r="C423" s="865" t="s">
        <v>868</v>
      </c>
      <c r="D423" s="907" t="s">
        <v>51</v>
      </c>
      <c r="E423" s="906">
        <f t="shared" si="1"/>
        <v>10</v>
      </c>
      <c r="F423" s="872"/>
      <c r="G423" s="872"/>
      <c r="H423" s="878"/>
      <c r="I423" s="878"/>
      <c r="J423" s="878"/>
      <c r="K423" s="878"/>
      <c r="L423" s="878"/>
    </row>
    <row r="424" spans="1:12" ht="25" x14ac:dyDescent="0.25">
      <c r="A424" s="166" t="s">
        <v>1523</v>
      </c>
      <c r="B424" s="75"/>
      <c r="C424" s="865" t="s">
        <v>869</v>
      </c>
      <c r="D424" s="907" t="s">
        <v>51</v>
      </c>
      <c r="E424" s="906">
        <f t="shared" si="1"/>
        <v>14</v>
      </c>
      <c r="F424" s="872"/>
      <c r="G424" s="872"/>
      <c r="H424" s="878"/>
      <c r="I424" s="878"/>
      <c r="J424" s="878"/>
      <c r="K424" s="878"/>
      <c r="L424" s="878"/>
    </row>
    <row r="425" spans="1:12" ht="25" x14ac:dyDescent="0.25">
      <c r="A425" s="166" t="s">
        <v>1524</v>
      </c>
      <c r="B425" s="75"/>
      <c r="C425" s="865" t="s">
        <v>870</v>
      </c>
      <c r="D425" s="907" t="s">
        <v>51</v>
      </c>
      <c r="E425" s="906">
        <f t="shared" si="1"/>
        <v>26</v>
      </c>
      <c r="F425" s="872"/>
      <c r="G425" s="872"/>
      <c r="H425" s="878"/>
      <c r="I425" s="878"/>
      <c r="J425" s="878"/>
      <c r="K425" s="878"/>
      <c r="L425" s="878"/>
    </row>
    <row r="426" spans="1:12" ht="25" x14ac:dyDescent="0.25">
      <c r="A426" s="166" t="s">
        <v>1525</v>
      </c>
      <c r="B426" s="75"/>
      <c r="C426" s="865" t="s">
        <v>871</v>
      </c>
      <c r="D426" s="907" t="s">
        <v>51</v>
      </c>
      <c r="E426" s="906">
        <f t="shared" si="1"/>
        <v>18</v>
      </c>
      <c r="F426" s="872"/>
      <c r="G426" s="872"/>
      <c r="H426" s="878"/>
      <c r="I426" s="878"/>
      <c r="J426" s="878"/>
      <c r="K426" s="878"/>
      <c r="L426" s="878"/>
    </row>
    <row r="427" spans="1:12" ht="25" x14ac:dyDescent="0.25">
      <c r="A427" s="166" t="s">
        <v>1526</v>
      </c>
      <c r="B427" s="75"/>
      <c r="C427" s="865" t="s">
        <v>872</v>
      </c>
      <c r="D427" s="907" t="s">
        <v>51</v>
      </c>
      <c r="E427" s="906">
        <f t="shared" si="1"/>
        <v>12</v>
      </c>
      <c r="F427" s="872"/>
      <c r="G427" s="872"/>
      <c r="H427" s="878"/>
      <c r="I427" s="878"/>
      <c r="J427" s="878"/>
      <c r="K427" s="878"/>
      <c r="L427" s="878"/>
    </row>
    <row r="428" spans="1:12" ht="14.5" x14ac:dyDescent="0.25">
      <c r="A428" s="166"/>
      <c r="B428" s="75"/>
      <c r="C428" s="865"/>
      <c r="D428" s="907"/>
      <c r="E428" s="315"/>
      <c r="F428" s="872"/>
      <c r="G428" s="872"/>
      <c r="H428" s="878"/>
      <c r="I428" s="878"/>
      <c r="J428" s="878"/>
      <c r="K428" s="878"/>
      <c r="L428" s="878"/>
    </row>
    <row r="429" spans="1:12" ht="14.5" x14ac:dyDescent="0.25">
      <c r="A429" s="166"/>
      <c r="B429" s="75"/>
      <c r="C429" s="865"/>
      <c r="D429" s="907"/>
      <c r="E429" s="315"/>
      <c r="F429" s="872"/>
      <c r="G429" s="872"/>
      <c r="H429" s="878"/>
      <c r="I429" s="878"/>
      <c r="J429" s="878"/>
      <c r="K429" s="878"/>
      <c r="L429" s="878"/>
    </row>
    <row r="430" spans="1:12" ht="14.5" x14ac:dyDescent="0.25">
      <c r="A430" s="166"/>
      <c r="B430" s="75"/>
      <c r="C430" s="865"/>
      <c r="D430" s="907"/>
      <c r="E430" s="315"/>
      <c r="F430" s="872"/>
      <c r="G430" s="872"/>
      <c r="H430" s="878"/>
      <c r="I430" s="878"/>
      <c r="J430" s="878"/>
      <c r="K430" s="878"/>
      <c r="L430" s="878"/>
    </row>
    <row r="431" spans="1:12" ht="14.5" x14ac:dyDescent="0.25">
      <c r="A431" s="166"/>
      <c r="B431" s="75"/>
      <c r="C431" s="865"/>
      <c r="D431" s="907"/>
      <c r="E431" s="315"/>
      <c r="F431" s="872"/>
      <c r="G431" s="872"/>
      <c r="H431" s="878"/>
      <c r="I431" s="878"/>
      <c r="J431" s="878"/>
      <c r="K431" s="878"/>
      <c r="L431" s="878"/>
    </row>
    <row r="432" spans="1:12" ht="14.5" x14ac:dyDescent="0.25">
      <c r="A432" s="166"/>
      <c r="B432" s="75"/>
      <c r="C432" s="865"/>
      <c r="D432" s="907"/>
      <c r="E432" s="315"/>
      <c r="F432" s="872"/>
      <c r="G432" s="872"/>
      <c r="H432" s="878"/>
      <c r="I432" s="878"/>
      <c r="J432" s="878"/>
      <c r="K432" s="878"/>
      <c r="L432" s="878"/>
    </row>
    <row r="433" spans="1:12" ht="14.5" x14ac:dyDescent="0.25">
      <c r="A433" s="166"/>
      <c r="B433" s="75"/>
      <c r="C433" s="865"/>
      <c r="D433" s="907"/>
      <c r="E433" s="315"/>
      <c r="F433" s="872"/>
      <c r="G433" s="872"/>
      <c r="H433" s="878"/>
      <c r="I433" s="878"/>
      <c r="J433" s="878"/>
      <c r="K433" s="878"/>
      <c r="L433" s="878"/>
    </row>
    <row r="434" spans="1:12" ht="14.5" x14ac:dyDescent="0.25">
      <c r="A434" s="166"/>
      <c r="B434" s="75"/>
      <c r="C434" s="865"/>
      <c r="D434" s="907"/>
      <c r="E434" s="315"/>
      <c r="F434" s="872"/>
      <c r="G434" s="872"/>
      <c r="H434" s="878"/>
      <c r="I434" s="878"/>
      <c r="J434" s="878"/>
      <c r="K434" s="878"/>
      <c r="L434" s="878"/>
    </row>
    <row r="435" spans="1:12" ht="14.5" x14ac:dyDescent="0.25">
      <c r="A435" s="166"/>
      <c r="B435" s="75"/>
      <c r="C435" s="865"/>
      <c r="D435" s="907"/>
      <c r="E435" s="315"/>
      <c r="F435" s="872"/>
      <c r="G435" s="872"/>
      <c r="H435" s="878"/>
      <c r="I435" s="878"/>
      <c r="J435" s="878"/>
      <c r="K435" s="878"/>
      <c r="L435" s="878"/>
    </row>
    <row r="436" spans="1:12" ht="14.5" x14ac:dyDescent="0.25">
      <c r="A436" s="166"/>
      <c r="B436" s="75"/>
      <c r="C436" s="865"/>
      <c r="D436" s="907"/>
      <c r="E436" s="315"/>
      <c r="F436" s="872"/>
      <c r="G436" s="872"/>
      <c r="H436" s="878"/>
      <c r="I436" s="878"/>
      <c r="J436" s="878"/>
      <c r="K436" s="878"/>
      <c r="L436" s="878"/>
    </row>
    <row r="437" spans="1:12" ht="14.5" x14ac:dyDescent="0.25">
      <c r="A437" s="166"/>
      <c r="B437" s="75"/>
      <c r="C437" s="865"/>
      <c r="D437" s="907"/>
      <c r="E437" s="315"/>
      <c r="F437" s="872"/>
      <c r="G437" s="872"/>
      <c r="H437" s="878"/>
      <c r="I437" s="878"/>
      <c r="J437" s="878"/>
      <c r="K437" s="878"/>
      <c r="L437" s="878"/>
    </row>
    <row r="438" spans="1:12" ht="14.5" x14ac:dyDescent="0.25">
      <c r="A438" s="166"/>
      <c r="B438" s="75"/>
      <c r="C438" s="865"/>
      <c r="D438" s="907"/>
      <c r="E438" s="315"/>
      <c r="F438" s="872"/>
      <c r="G438" s="872"/>
      <c r="H438" s="878"/>
      <c r="I438" s="878"/>
      <c r="J438" s="878"/>
      <c r="K438" s="878"/>
      <c r="L438" s="878"/>
    </row>
    <row r="439" spans="1:12" ht="14.5" x14ac:dyDescent="0.25">
      <c r="A439" s="916"/>
      <c r="B439" s="917"/>
      <c r="C439" s="918"/>
      <c r="D439" s="919"/>
      <c r="E439" s="920"/>
      <c r="F439" s="921"/>
      <c r="G439" s="921"/>
      <c r="H439" s="878"/>
      <c r="I439" s="878"/>
      <c r="J439" s="878"/>
      <c r="K439" s="878"/>
      <c r="L439" s="878"/>
    </row>
    <row r="440" spans="1:12" s="19" customFormat="1" x14ac:dyDescent="0.25">
      <c r="A440" s="362"/>
      <c r="B440" s="363"/>
      <c r="C440" s="364"/>
      <c r="D440" s="365"/>
      <c r="E440" s="366"/>
      <c r="F440" s="367"/>
      <c r="G440" s="369"/>
    </row>
    <row r="441" spans="1:12" s="19" customFormat="1" ht="13" x14ac:dyDescent="0.25">
      <c r="A441" s="325"/>
      <c r="B441" s="370" t="s">
        <v>388</v>
      </c>
      <c r="C441" s="371"/>
      <c r="D441" s="326"/>
      <c r="E441" s="368"/>
      <c r="F441" s="372"/>
      <c r="G441" s="373"/>
    </row>
    <row r="442" spans="1:12" s="19" customFormat="1" ht="26" x14ac:dyDescent="0.25">
      <c r="A442" s="328"/>
      <c r="B442" s="375" t="s">
        <v>389</v>
      </c>
      <c r="C442" s="361"/>
      <c r="D442" s="329"/>
      <c r="E442" s="360"/>
      <c r="F442" s="351"/>
      <c r="G442" s="374"/>
    </row>
    <row r="443" spans="1:12" ht="26" x14ac:dyDescent="0.25">
      <c r="A443" s="216">
        <v>1.5</v>
      </c>
      <c r="B443" s="260" t="s">
        <v>927</v>
      </c>
      <c r="C443" s="77" t="s">
        <v>928</v>
      </c>
      <c r="D443" s="197"/>
      <c r="E443" s="871"/>
      <c r="F443" s="872"/>
      <c r="G443" s="872"/>
      <c r="H443" s="878"/>
      <c r="I443" s="878"/>
      <c r="J443" s="878"/>
      <c r="K443" s="878"/>
      <c r="L443" s="878"/>
    </row>
    <row r="444" spans="1:12" ht="14.5" x14ac:dyDescent="0.25">
      <c r="A444" s="166"/>
      <c r="B444" s="75"/>
      <c r="C444" s="77"/>
      <c r="D444" s="197"/>
      <c r="E444" s="871"/>
      <c r="F444" s="872"/>
      <c r="G444" s="872"/>
      <c r="H444" s="878"/>
      <c r="I444" s="878"/>
      <c r="J444" s="878"/>
      <c r="K444" s="878"/>
      <c r="L444" s="878"/>
    </row>
    <row r="445" spans="1:12" ht="14.5" x14ac:dyDescent="0.25">
      <c r="A445" s="166" t="s">
        <v>1527</v>
      </c>
      <c r="B445" s="317" t="s">
        <v>415</v>
      </c>
      <c r="C445" s="220" t="s">
        <v>929</v>
      </c>
      <c r="D445" s="866"/>
      <c r="E445" s="871"/>
      <c r="F445" s="872"/>
      <c r="G445" s="872"/>
      <c r="H445" s="878"/>
      <c r="I445" s="878"/>
      <c r="J445" s="878"/>
      <c r="K445" s="878"/>
      <c r="L445" s="878"/>
    </row>
    <row r="446" spans="1:12" ht="14.5" x14ac:dyDescent="0.25">
      <c r="A446" s="166"/>
      <c r="B446" s="317"/>
      <c r="C446" s="220"/>
      <c r="D446" s="866"/>
      <c r="E446" s="871"/>
      <c r="F446" s="872"/>
      <c r="G446" s="872"/>
      <c r="H446" s="878"/>
      <c r="I446" s="878"/>
      <c r="J446" s="878"/>
      <c r="K446" s="878"/>
      <c r="L446" s="878"/>
    </row>
    <row r="447" spans="1:12" ht="14.5" x14ac:dyDescent="0.25">
      <c r="A447" s="166" t="s">
        <v>1528</v>
      </c>
      <c r="B447" s="197" t="s">
        <v>62</v>
      </c>
      <c r="C447" s="898" t="s">
        <v>930</v>
      </c>
      <c r="D447" s="866"/>
      <c r="E447" s="871"/>
      <c r="F447" s="872"/>
      <c r="G447" s="872"/>
      <c r="H447" s="878"/>
      <c r="I447" s="878"/>
      <c r="J447" s="878"/>
      <c r="K447" s="878"/>
      <c r="L447" s="878"/>
    </row>
    <row r="448" spans="1:12" ht="25" x14ac:dyDescent="0.25">
      <c r="A448" s="166" t="s">
        <v>1529</v>
      </c>
      <c r="B448" s="197"/>
      <c r="C448" s="898" t="s">
        <v>931</v>
      </c>
      <c r="D448" s="197"/>
      <c r="E448" s="871"/>
      <c r="F448" s="872"/>
      <c r="G448" s="872"/>
      <c r="H448" s="878"/>
      <c r="I448" s="878"/>
      <c r="J448" s="878"/>
      <c r="K448" s="878"/>
      <c r="L448" s="878"/>
    </row>
    <row r="449" spans="1:12" ht="25" x14ac:dyDescent="0.25">
      <c r="A449" s="166" t="s">
        <v>1530</v>
      </c>
      <c r="B449" s="197"/>
      <c r="C449" s="865" t="s">
        <v>857</v>
      </c>
      <c r="D449" s="197" t="s">
        <v>371</v>
      </c>
      <c r="E449" s="910">
        <v>0.25</v>
      </c>
      <c r="F449" s="872"/>
      <c r="G449" s="872"/>
      <c r="H449" s="878"/>
      <c r="I449" s="878"/>
      <c r="J449" s="878"/>
      <c r="K449" s="878"/>
      <c r="L449" s="878"/>
    </row>
    <row r="450" spans="1:12" ht="37.5" x14ac:dyDescent="0.25">
      <c r="A450" s="166" t="s">
        <v>1531</v>
      </c>
      <c r="B450" s="197"/>
      <c r="C450" s="865" t="s">
        <v>858</v>
      </c>
      <c r="D450" s="197" t="s">
        <v>371</v>
      </c>
      <c r="E450" s="910">
        <v>0.25</v>
      </c>
      <c r="F450" s="872"/>
      <c r="G450" s="872"/>
      <c r="H450" s="878"/>
      <c r="I450" s="878"/>
      <c r="J450" s="878"/>
      <c r="K450" s="878"/>
      <c r="L450" s="878"/>
    </row>
    <row r="451" spans="1:12" ht="14.5" x14ac:dyDescent="0.25">
      <c r="A451" s="166"/>
      <c r="B451" s="197"/>
      <c r="C451" s="898"/>
      <c r="D451" s="197"/>
      <c r="E451" s="871"/>
      <c r="F451" s="872"/>
      <c r="G451" s="872"/>
      <c r="H451" s="878"/>
      <c r="I451" s="878"/>
      <c r="J451" s="878"/>
      <c r="K451" s="878"/>
      <c r="L451" s="878"/>
    </row>
    <row r="452" spans="1:12" ht="14.5" x14ac:dyDescent="0.25">
      <c r="A452" s="166" t="s">
        <v>1532</v>
      </c>
      <c r="B452" s="197" t="s">
        <v>65</v>
      </c>
      <c r="C452" s="898" t="s">
        <v>932</v>
      </c>
      <c r="D452" s="866"/>
      <c r="E452" s="871"/>
      <c r="F452" s="872"/>
      <c r="G452" s="872"/>
      <c r="H452" s="878"/>
      <c r="I452" s="878"/>
      <c r="J452" s="878"/>
      <c r="K452" s="878"/>
      <c r="L452" s="878"/>
    </row>
    <row r="453" spans="1:12" ht="25" x14ac:dyDescent="0.25">
      <c r="A453" s="166" t="s">
        <v>1533</v>
      </c>
      <c r="B453" s="197"/>
      <c r="C453" s="898" t="s">
        <v>933</v>
      </c>
      <c r="D453" s="197"/>
      <c r="E453" s="871"/>
      <c r="F453" s="872"/>
      <c r="G453" s="872"/>
      <c r="H453" s="878"/>
      <c r="I453" s="878"/>
      <c r="J453" s="878"/>
      <c r="K453" s="878"/>
      <c r="L453" s="878"/>
    </row>
    <row r="454" spans="1:12" ht="25" x14ac:dyDescent="0.25">
      <c r="A454" s="166" t="s">
        <v>1534</v>
      </c>
      <c r="B454" s="197"/>
      <c r="C454" s="865" t="s">
        <v>857</v>
      </c>
      <c r="D454" s="197" t="s">
        <v>52</v>
      </c>
      <c r="E454" s="903">
        <v>2.2000000000000002</v>
      </c>
      <c r="F454" s="872"/>
      <c r="G454" s="872"/>
      <c r="H454" s="878"/>
      <c r="I454" s="878"/>
      <c r="J454" s="878"/>
      <c r="K454" s="878"/>
      <c r="L454" s="878"/>
    </row>
    <row r="455" spans="1:12" ht="37.5" x14ac:dyDescent="0.25">
      <c r="A455" s="166" t="s">
        <v>1535</v>
      </c>
      <c r="B455" s="197"/>
      <c r="C455" s="865" t="s">
        <v>858</v>
      </c>
      <c r="D455" s="197" t="s">
        <v>52</v>
      </c>
      <c r="E455" s="903">
        <v>2.2000000000000002</v>
      </c>
      <c r="F455" s="872"/>
      <c r="G455" s="872"/>
      <c r="H455" s="878"/>
      <c r="I455" s="878"/>
      <c r="J455" s="878"/>
      <c r="K455" s="878"/>
      <c r="L455" s="878"/>
    </row>
    <row r="456" spans="1:12" ht="14.5" x14ac:dyDescent="0.25">
      <c r="A456" s="166"/>
      <c r="B456" s="197"/>
      <c r="C456" s="898"/>
      <c r="D456" s="197"/>
      <c r="E456" s="871"/>
      <c r="F456" s="872"/>
      <c r="G456" s="872"/>
      <c r="H456" s="878"/>
      <c r="I456" s="878"/>
      <c r="J456" s="878"/>
      <c r="K456" s="878"/>
      <c r="L456" s="878"/>
    </row>
    <row r="457" spans="1:12" ht="14.5" x14ac:dyDescent="0.25">
      <c r="A457" s="166" t="s">
        <v>1536</v>
      </c>
      <c r="B457" s="75" t="s">
        <v>68</v>
      </c>
      <c r="C457" s="886" t="s">
        <v>934</v>
      </c>
      <c r="D457" s="866"/>
      <c r="E457" s="871"/>
      <c r="F457" s="872"/>
      <c r="G457" s="872"/>
      <c r="H457" s="878"/>
      <c r="I457" s="878"/>
      <c r="J457" s="878"/>
      <c r="K457" s="878"/>
      <c r="L457" s="878"/>
    </row>
    <row r="458" spans="1:12" ht="25" x14ac:dyDescent="0.25">
      <c r="A458" s="166"/>
      <c r="B458" s="75"/>
      <c r="C458" s="886" t="s">
        <v>935</v>
      </c>
      <c r="D458" s="866"/>
      <c r="E458" s="871"/>
      <c r="F458" s="872"/>
      <c r="G458" s="872"/>
      <c r="H458" s="878"/>
      <c r="I458" s="878"/>
      <c r="J458" s="878"/>
      <c r="K458" s="878"/>
      <c r="L458" s="878"/>
    </row>
    <row r="459" spans="1:12" ht="14.5" x14ac:dyDescent="0.25">
      <c r="A459" s="166" t="s">
        <v>1537</v>
      </c>
      <c r="B459" s="75"/>
      <c r="C459" s="886" t="s">
        <v>936</v>
      </c>
      <c r="D459" s="866"/>
      <c r="E459" s="871"/>
      <c r="F459" s="872"/>
      <c r="G459" s="872"/>
      <c r="H459" s="878"/>
      <c r="I459" s="878"/>
      <c r="J459" s="878"/>
      <c r="K459" s="878"/>
      <c r="L459" s="878"/>
    </row>
    <row r="460" spans="1:12" ht="25" x14ac:dyDescent="0.25">
      <c r="A460" s="166" t="s">
        <v>1538</v>
      </c>
      <c r="B460" s="75"/>
      <c r="C460" s="865" t="s">
        <v>857</v>
      </c>
      <c r="D460" s="866" t="s">
        <v>51</v>
      </c>
      <c r="E460" s="871">
        <v>1</v>
      </c>
      <c r="F460" s="872"/>
      <c r="G460" s="872"/>
      <c r="H460" s="878"/>
      <c r="I460" s="878"/>
      <c r="J460" s="878"/>
      <c r="K460" s="878"/>
      <c r="L460" s="878"/>
    </row>
    <row r="461" spans="1:12" ht="37.5" x14ac:dyDescent="0.25">
      <c r="A461" s="166" t="s">
        <v>1539</v>
      </c>
      <c r="B461" s="75"/>
      <c r="C461" s="865" t="s">
        <v>858</v>
      </c>
      <c r="D461" s="866" t="s">
        <v>51</v>
      </c>
      <c r="E461" s="871">
        <v>1</v>
      </c>
      <c r="F461" s="872"/>
      <c r="G461" s="872"/>
      <c r="H461" s="878"/>
      <c r="I461" s="878"/>
      <c r="J461" s="878"/>
      <c r="K461" s="878"/>
      <c r="L461" s="878"/>
    </row>
    <row r="462" spans="1:12" ht="14.5" x14ac:dyDescent="0.25">
      <c r="A462" s="166"/>
      <c r="B462" s="75"/>
      <c r="C462" s="886"/>
      <c r="D462" s="866"/>
      <c r="E462" s="871"/>
      <c r="F462" s="872"/>
      <c r="G462" s="872"/>
      <c r="H462" s="878"/>
      <c r="I462" s="878"/>
      <c r="J462" s="878"/>
      <c r="K462" s="878"/>
      <c r="L462" s="878"/>
    </row>
    <row r="463" spans="1:12" ht="14.5" x14ac:dyDescent="0.25">
      <c r="A463" s="166" t="s">
        <v>1540</v>
      </c>
      <c r="B463" s="75"/>
      <c r="C463" s="886" t="s">
        <v>937</v>
      </c>
      <c r="D463" s="866"/>
      <c r="E463" s="871"/>
      <c r="F463" s="872"/>
      <c r="G463" s="872"/>
      <c r="H463" s="878"/>
      <c r="I463" s="878"/>
      <c r="J463" s="878"/>
      <c r="K463" s="878"/>
      <c r="L463" s="878"/>
    </row>
    <row r="464" spans="1:12" ht="25" x14ac:dyDescent="0.25">
      <c r="A464" s="166" t="s">
        <v>1541</v>
      </c>
      <c r="B464" s="75"/>
      <c r="C464" s="865" t="s">
        <v>857</v>
      </c>
      <c r="D464" s="866" t="s">
        <v>51</v>
      </c>
      <c r="E464" s="871">
        <v>1</v>
      </c>
      <c r="F464" s="872"/>
      <c r="G464" s="872"/>
      <c r="H464" s="878"/>
      <c r="I464" s="878"/>
      <c r="J464" s="878"/>
      <c r="K464" s="878"/>
      <c r="L464" s="878"/>
    </row>
    <row r="465" spans="1:12" ht="14.5" x14ac:dyDescent="0.25">
      <c r="A465" s="166"/>
      <c r="B465" s="75"/>
      <c r="C465" s="196"/>
      <c r="D465" s="866"/>
      <c r="E465" s="871"/>
      <c r="F465" s="872"/>
      <c r="G465" s="872"/>
      <c r="H465" s="878"/>
      <c r="I465" s="878"/>
      <c r="J465" s="878"/>
      <c r="K465" s="878"/>
      <c r="L465" s="878"/>
    </row>
    <row r="466" spans="1:12" ht="14.5" x14ac:dyDescent="0.25">
      <c r="A466" s="166" t="s">
        <v>1542</v>
      </c>
      <c r="B466" s="75"/>
      <c r="C466" s="886" t="s">
        <v>938</v>
      </c>
      <c r="D466" s="866"/>
      <c r="E466" s="871"/>
      <c r="F466" s="872"/>
      <c r="G466" s="872"/>
      <c r="H466" s="878"/>
      <c r="I466" s="878"/>
      <c r="J466" s="878"/>
      <c r="K466" s="878"/>
      <c r="L466" s="878"/>
    </row>
    <row r="467" spans="1:12" ht="37.5" x14ac:dyDescent="0.25">
      <c r="A467" s="166" t="s">
        <v>1543</v>
      </c>
      <c r="B467" s="75"/>
      <c r="C467" s="865" t="s">
        <v>858</v>
      </c>
      <c r="D467" s="866" t="s">
        <v>51</v>
      </c>
      <c r="E467" s="871">
        <v>1</v>
      </c>
      <c r="F467" s="872"/>
      <c r="G467" s="872"/>
      <c r="H467" s="878"/>
      <c r="I467" s="878"/>
      <c r="J467" s="878"/>
      <c r="K467" s="878"/>
      <c r="L467" s="878"/>
    </row>
    <row r="468" spans="1:12" ht="14.5" x14ac:dyDescent="0.25">
      <c r="A468" s="166"/>
      <c r="B468" s="75"/>
      <c r="C468" s="196"/>
      <c r="D468" s="866"/>
      <c r="E468" s="871"/>
      <c r="F468" s="872"/>
      <c r="G468" s="872"/>
      <c r="H468" s="878"/>
      <c r="I468" s="878"/>
      <c r="J468" s="878"/>
      <c r="K468" s="878"/>
      <c r="L468" s="878"/>
    </row>
    <row r="469" spans="1:12" ht="25" x14ac:dyDescent="0.25">
      <c r="A469" s="166" t="s">
        <v>1544</v>
      </c>
      <c r="B469" s="75" t="s">
        <v>64</v>
      </c>
      <c r="C469" s="886" t="s">
        <v>939</v>
      </c>
      <c r="D469" s="866"/>
      <c r="E469" s="871"/>
      <c r="F469" s="872"/>
      <c r="G469" s="872"/>
      <c r="H469" s="878"/>
      <c r="I469" s="878"/>
      <c r="J469" s="878"/>
      <c r="K469" s="878"/>
      <c r="L469" s="878"/>
    </row>
    <row r="470" spans="1:12" ht="14.5" x14ac:dyDescent="0.25">
      <c r="A470" s="166" t="s">
        <v>1545</v>
      </c>
      <c r="B470" s="900"/>
      <c r="C470" s="886" t="s">
        <v>940</v>
      </c>
      <c r="D470" s="866"/>
      <c r="E470" s="871"/>
      <c r="F470" s="872"/>
      <c r="G470" s="872"/>
      <c r="H470" s="878"/>
      <c r="I470" s="878"/>
      <c r="J470" s="878"/>
      <c r="K470" s="878"/>
      <c r="L470" s="878"/>
    </row>
    <row r="471" spans="1:12" ht="14.5" x14ac:dyDescent="0.25">
      <c r="A471" s="166"/>
      <c r="B471" s="900"/>
      <c r="C471" s="886" t="s">
        <v>941</v>
      </c>
      <c r="D471" s="866"/>
      <c r="E471" s="871"/>
      <c r="F471" s="872"/>
      <c r="G471" s="872"/>
      <c r="H471" s="878"/>
      <c r="I471" s="878"/>
      <c r="J471" s="878"/>
      <c r="K471" s="878"/>
      <c r="L471" s="878"/>
    </row>
    <row r="472" spans="1:12" ht="25" x14ac:dyDescent="0.25">
      <c r="A472" s="166" t="s">
        <v>1546</v>
      </c>
      <c r="B472" s="900"/>
      <c r="C472" s="865" t="s">
        <v>857</v>
      </c>
      <c r="D472" s="866" t="s">
        <v>864</v>
      </c>
      <c r="E472" s="903">
        <v>2.5</v>
      </c>
      <c r="F472" s="872"/>
      <c r="G472" s="872"/>
      <c r="H472" s="878"/>
      <c r="I472" s="878"/>
      <c r="J472" s="878"/>
      <c r="K472" s="878"/>
      <c r="L472" s="878"/>
    </row>
    <row r="473" spans="1:12" ht="37.5" x14ac:dyDescent="0.25">
      <c r="A473" s="166" t="s">
        <v>1547</v>
      </c>
      <c r="B473" s="900"/>
      <c r="C473" s="865" t="s">
        <v>858</v>
      </c>
      <c r="D473" s="866" t="s">
        <v>864</v>
      </c>
      <c r="E473" s="903">
        <v>2.5</v>
      </c>
      <c r="F473" s="872"/>
      <c r="G473" s="872"/>
      <c r="H473" s="878"/>
      <c r="I473" s="878"/>
      <c r="J473" s="878"/>
      <c r="K473" s="878"/>
      <c r="L473" s="878"/>
    </row>
    <row r="474" spans="1:12" ht="14.5" x14ac:dyDescent="0.25">
      <c r="A474" s="166"/>
      <c r="B474" s="900"/>
      <c r="C474" s="886"/>
      <c r="D474" s="866"/>
      <c r="E474" s="871"/>
      <c r="F474" s="872"/>
      <c r="G474" s="872"/>
      <c r="H474" s="878"/>
      <c r="I474" s="878"/>
      <c r="J474" s="878"/>
      <c r="K474" s="878"/>
      <c r="L474" s="878"/>
    </row>
    <row r="475" spans="1:12" ht="25" x14ac:dyDescent="0.25">
      <c r="A475" s="166" t="s">
        <v>1548</v>
      </c>
      <c r="B475" s="900"/>
      <c r="C475" s="886" t="s">
        <v>942</v>
      </c>
      <c r="D475" s="866"/>
      <c r="E475" s="871"/>
      <c r="F475" s="872"/>
      <c r="G475" s="872"/>
      <c r="H475" s="878"/>
      <c r="I475" s="878"/>
      <c r="J475" s="878"/>
      <c r="K475" s="878"/>
      <c r="L475" s="878"/>
    </row>
    <row r="476" spans="1:12" ht="25" x14ac:dyDescent="0.25">
      <c r="A476" s="166" t="s">
        <v>1549</v>
      </c>
      <c r="B476" s="900"/>
      <c r="C476" s="865" t="s">
        <v>857</v>
      </c>
      <c r="D476" s="866" t="s">
        <v>51</v>
      </c>
      <c r="E476" s="871">
        <v>1</v>
      </c>
      <c r="F476" s="872"/>
      <c r="G476" s="872"/>
      <c r="H476" s="878"/>
      <c r="I476" s="878"/>
      <c r="J476" s="878"/>
      <c r="K476" s="878"/>
      <c r="L476" s="878"/>
    </row>
    <row r="477" spans="1:12" s="19" customFormat="1" x14ac:dyDescent="0.25">
      <c r="A477" s="362"/>
      <c r="B477" s="363"/>
      <c r="C477" s="364"/>
      <c r="D477" s="365"/>
      <c r="E477" s="366"/>
      <c r="F477" s="367"/>
      <c r="G477" s="369"/>
    </row>
    <row r="478" spans="1:12" s="19" customFormat="1" ht="13" x14ac:dyDescent="0.25">
      <c r="A478" s="325"/>
      <c r="B478" s="370" t="s">
        <v>388</v>
      </c>
      <c r="C478" s="371"/>
      <c r="D478" s="326"/>
      <c r="E478" s="368"/>
      <c r="F478" s="372"/>
      <c r="G478" s="373"/>
    </row>
    <row r="479" spans="1:12" s="19" customFormat="1" ht="26" x14ac:dyDescent="0.25">
      <c r="A479" s="328"/>
      <c r="B479" s="375" t="s">
        <v>389</v>
      </c>
      <c r="C479" s="361"/>
      <c r="D479" s="329"/>
      <c r="E479" s="360"/>
      <c r="F479" s="351"/>
      <c r="G479" s="374"/>
    </row>
    <row r="480" spans="1:12" ht="37.5" x14ac:dyDescent="0.25">
      <c r="A480" s="166" t="s">
        <v>1550</v>
      </c>
      <c r="B480" s="900"/>
      <c r="C480" s="865" t="s">
        <v>858</v>
      </c>
      <c r="D480" s="866" t="s">
        <v>51</v>
      </c>
      <c r="E480" s="871">
        <v>1</v>
      </c>
      <c r="F480" s="872"/>
      <c r="G480" s="872"/>
      <c r="H480" s="878"/>
      <c r="I480" s="878"/>
      <c r="J480" s="878"/>
      <c r="K480" s="878"/>
      <c r="L480" s="878"/>
    </row>
    <row r="481" spans="1:12" ht="25" x14ac:dyDescent="0.25">
      <c r="A481" s="166" t="s">
        <v>1551</v>
      </c>
      <c r="B481" s="900"/>
      <c r="C481" s="865" t="s">
        <v>859</v>
      </c>
      <c r="D481" s="866" t="s">
        <v>51</v>
      </c>
      <c r="E481" s="871">
        <v>1</v>
      </c>
      <c r="F481" s="872"/>
      <c r="G481" s="872"/>
      <c r="H481" s="878"/>
      <c r="I481" s="878"/>
      <c r="J481" s="878"/>
      <c r="K481" s="878"/>
      <c r="L481" s="878"/>
    </row>
    <row r="482" spans="1:12" ht="25" x14ac:dyDescent="0.25">
      <c r="A482" s="166" t="s">
        <v>1552</v>
      </c>
      <c r="B482" s="900"/>
      <c r="C482" s="865" t="s">
        <v>860</v>
      </c>
      <c r="D482" s="866" t="s">
        <v>51</v>
      </c>
      <c r="E482" s="871">
        <v>1</v>
      </c>
      <c r="F482" s="872"/>
      <c r="G482" s="872"/>
      <c r="H482" s="878"/>
      <c r="I482" s="878"/>
      <c r="J482" s="878"/>
      <c r="K482" s="878"/>
      <c r="L482" s="878"/>
    </row>
    <row r="483" spans="1:12" ht="25" x14ac:dyDescent="0.25">
      <c r="A483" s="166" t="s">
        <v>1553</v>
      </c>
      <c r="B483" s="900"/>
      <c r="C483" s="865" t="s">
        <v>861</v>
      </c>
      <c r="D483" s="866" t="s">
        <v>51</v>
      </c>
      <c r="E483" s="871">
        <v>1</v>
      </c>
      <c r="F483" s="872"/>
      <c r="G483" s="872"/>
      <c r="H483" s="878"/>
      <c r="I483" s="878"/>
      <c r="J483" s="878"/>
      <c r="K483" s="878"/>
      <c r="L483" s="878"/>
    </row>
    <row r="484" spans="1:12" ht="25" x14ac:dyDescent="0.25">
      <c r="A484" s="166" t="s">
        <v>1554</v>
      </c>
      <c r="B484" s="900"/>
      <c r="C484" s="865" t="s">
        <v>862</v>
      </c>
      <c r="D484" s="866" t="s">
        <v>51</v>
      </c>
      <c r="E484" s="871">
        <v>1</v>
      </c>
      <c r="F484" s="872"/>
      <c r="G484" s="872"/>
      <c r="H484" s="878"/>
      <c r="I484" s="878"/>
      <c r="J484" s="878"/>
      <c r="K484" s="878"/>
      <c r="L484" s="878"/>
    </row>
    <row r="485" spans="1:12" ht="25" x14ac:dyDescent="0.25">
      <c r="A485" s="166" t="s">
        <v>1555</v>
      </c>
      <c r="B485" s="900"/>
      <c r="C485" s="865" t="s">
        <v>863</v>
      </c>
      <c r="D485" s="866" t="s">
        <v>51</v>
      </c>
      <c r="E485" s="871">
        <v>1</v>
      </c>
      <c r="F485" s="872"/>
      <c r="G485" s="872"/>
      <c r="H485" s="878"/>
      <c r="I485" s="878"/>
      <c r="J485" s="878"/>
      <c r="K485" s="878"/>
      <c r="L485" s="878"/>
    </row>
    <row r="486" spans="1:12" ht="25" x14ac:dyDescent="0.25">
      <c r="A486" s="166" t="s">
        <v>1556</v>
      </c>
      <c r="B486" s="900"/>
      <c r="C486" s="865" t="s">
        <v>865</v>
      </c>
      <c r="D486" s="866" t="s">
        <v>51</v>
      </c>
      <c r="E486" s="871">
        <v>1</v>
      </c>
      <c r="F486" s="872"/>
      <c r="G486" s="872"/>
      <c r="H486" s="878"/>
      <c r="I486" s="878"/>
      <c r="J486" s="878"/>
      <c r="K486" s="878"/>
      <c r="L486" s="878"/>
    </row>
    <row r="487" spans="1:12" ht="25" x14ac:dyDescent="0.25">
      <c r="A487" s="166" t="s">
        <v>1557</v>
      </c>
      <c r="B487" s="900"/>
      <c r="C487" s="865" t="s">
        <v>866</v>
      </c>
      <c r="D487" s="866" t="s">
        <v>51</v>
      </c>
      <c r="E487" s="871">
        <v>1</v>
      </c>
      <c r="F487" s="872"/>
      <c r="G487" s="872"/>
      <c r="H487" s="878"/>
      <c r="I487" s="878"/>
      <c r="J487" s="878"/>
      <c r="K487" s="878"/>
      <c r="L487" s="878"/>
    </row>
    <row r="488" spans="1:12" ht="25" x14ac:dyDescent="0.25">
      <c r="A488" s="166" t="s">
        <v>1558</v>
      </c>
      <c r="B488" s="900"/>
      <c r="C488" s="865" t="s">
        <v>867</v>
      </c>
      <c r="D488" s="866" t="s">
        <v>51</v>
      </c>
      <c r="E488" s="871">
        <v>1</v>
      </c>
      <c r="F488" s="872"/>
      <c r="G488" s="872"/>
      <c r="H488" s="878"/>
      <c r="I488" s="878"/>
      <c r="J488" s="878"/>
      <c r="K488" s="878"/>
      <c r="L488" s="878"/>
    </row>
    <row r="489" spans="1:12" ht="25" x14ac:dyDescent="0.25">
      <c r="A489" s="166" t="s">
        <v>1559</v>
      </c>
      <c r="B489" s="900"/>
      <c r="C489" s="865" t="s">
        <v>868</v>
      </c>
      <c r="D489" s="866" t="s">
        <v>51</v>
      </c>
      <c r="E489" s="871">
        <v>1</v>
      </c>
      <c r="F489" s="872"/>
      <c r="G489" s="872"/>
      <c r="H489" s="878"/>
      <c r="I489" s="878"/>
      <c r="J489" s="878"/>
      <c r="K489" s="878"/>
      <c r="L489" s="878"/>
    </row>
    <row r="490" spans="1:12" ht="25" x14ac:dyDescent="0.25">
      <c r="A490" s="166" t="s">
        <v>1560</v>
      </c>
      <c r="B490" s="900"/>
      <c r="C490" s="865" t="s">
        <v>869</v>
      </c>
      <c r="D490" s="866" t="s">
        <v>51</v>
      </c>
      <c r="E490" s="871">
        <v>1</v>
      </c>
      <c r="F490" s="872"/>
      <c r="G490" s="872"/>
      <c r="H490" s="878"/>
      <c r="I490" s="878"/>
      <c r="J490" s="878"/>
      <c r="K490" s="878"/>
      <c r="L490" s="878"/>
    </row>
    <row r="491" spans="1:12" ht="25" x14ac:dyDescent="0.25">
      <c r="A491" s="166" t="s">
        <v>1561</v>
      </c>
      <c r="B491" s="900"/>
      <c r="C491" s="865" t="s">
        <v>870</v>
      </c>
      <c r="D491" s="866" t="s">
        <v>51</v>
      </c>
      <c r="E491" s="871">
        <v>1</v>
      </c>
      <c r="F491" s="872"/>
      <c r="G491" s="872"/>
      <c r="H491" s="878"/>
      <c r="I491" s="878"/>
      <c r="J491" s="878"/>
      <c r="K491" s="878"/>
      <c r="L491" s="878"/>
    </row>
    <row r="492" spans="1:12" ht="25" x14ac:dyDescent="0.25">
      <c r="A492" s="166" t="s">
        <v>1562</v>
      </c>
      <c r="B492" s="900"/>
      <c r="C492" s="865" t="s">
        <v>871</v>
      </c>
      <c r="D492" s="866" t="s">
        <v>51</v>
      </c>
      <c r="E492" s="871">
        <v>1</v>
      </c>
      <c r="F492" s="872"/>
      <c r="G492" s="872"/>
      <c r="H492" s="878"/>
      <c r="I492" s="878"/>
      <c r="J492" s="878"/>
      <c r="K492" s="878"/>
      <c r="L492" s="878"/>
    </row>
    <row r="493" spans="1:12" ht="25" x14ac:dyDescent="0.25">
      <c r="A493" s="166" t="s">
        <v>1563</v>
      </c>
      <c r="B493" s="900"/>
      <c r="C493" s="865" t="s">
        <v>872</v>
      </c>
      <c r="D493" s="866" t="s">
        <v>51</v>
      </c>
      <c r="E493" s="871">
        <v>1</v>
      </c>
      <c r="F493" s="872"/>
      <c r="G493" s="872"/>
      <c r="H493" s="878"/>
      <c r="I493" s="878"/>
      <c r="J493" s="878"/>
      <c r="K493" s="878"/>
      <c r="L493" s="878"/>
    </row>
    <row r="494" spans="1:12" ht="14.5" x14ac:dyDescent="0.25">
      <c r="A494" s="166"/>
      <c r="B494" s="900"/>
      <c r="C494" s="886"/>
      <c r="D494" s="866"/>
      <c r="E494" s="871"/>
      <c r="F494" s="872"/>
      <c r="G494" s="872"/>
      <c r="H494" s="878"/>
      <c r="I494" s="878"/>
      <c r="J494" s="878"/>
      <c r="K494" s="878"/>
      <c r="L494" s="878"/>
    </row>
    <row r="495" spans="1:12" ht="25" x14ac:dyDescent="0.25">
      <c r="A495" s="166" t="s">
        <v>1564</v>
      </c>
      <c r="B495" s="900"/>
      <c r="C495" s="886" t="s">
        <v>943</v>
      </c>
      <c r="D495" s="197"/>
      <c r="E495" s="871"/>
      <c r="F495" s="872"/>
      <c r="G495" s="872"/>
      <c r="H495" s="878"/>
      <c r="I495" s="878"/>
      <c r="J495" s="878"/>
      <c r="K495" s="878"/>
      <c r="L495" s="878"/>
    </row>
    <row r="496" spans="1:12" ht="25" x14ac:dyDescent="0.25">
      <c r="A496" s="166" t="s">
        <v>1565</v>
      </c>
      <c r="B496" s="900"/>
      <c r="C496" s="865" t="s">
        <v>857</v>
      </c>
      <c r="D496" s="866" t="s">
        <v>51</v>
      </c>
      <c r="E496" s="871">
        <v>1</v>
      </c>
      <c r="F496" s="872"/>
      <c r="G496" s="872"/>
      <c r="H496" s="878"/>
      <c r="I496" s="878"/>
      <c r="J496" s="878"/>
      <c r="K496" s="878"/>
      <c r="L496" s="878"/>
    </row>
    <row r="497" spans="1:12" ht="37.5" x14ac:dyDescent="0.25">
      <c r="A497" s="166" t="s">
        <v>1566</v>
      </c>
      <c r="B497" s="900"/>
      <c r="C497" s="865" t="s">
        <v>858</v>
      </c>
      <c r="D497" s="866" t="s">
        <v>51</v>
      </c>
      <c r="E497" s="871">
        <v>1</v>
      </c>
      <c r="F497" s="872"/>
      <c r="G497" s="872"/>
      <c r="H497" s="878"/>
      <c r="I497" s="878"/>
      <c r="J497" s="878"/>
      <c r="K497" s="878"/>
      <c r="L497" s="878"/>
    </row>
    <row r="498" spans="1:12" ht="14.5" x14ac:dyDescent="0.25">
      <c r="A498" s="166"/>
      <c r="B498" s="900"/>
      <c r="C498" s="886"/>
      <c r="D498" s="197"/>
      <c r="E498" s="871"/>
      <c r="F498" s="872"/>
      <c r="G498" s="872"/>
      <c r="H498" s="878"/>
      <c r="I498" s="878"/>
      <c r="J498" s="878"/>
      <c r="K498" s="878"/>
      <c r="L498" s="878"/>
    </row>
    <row r="499" spans="1:12" ht="14.5" x14ac:dyDescent="0.25">
      <c r="A499" s="166"/>
      <c r="B499" s="900"/>
      <c r="C499" s="886"/>
      <c r="D499" s="197"/>
      <c r="E499" s="871"/>
      <c r="F499" s="872"/>
      <c r="G499" s="872"/>
      <c r="H499" s="878"/>
      <c r="I499" s="878"/>
      <c r="J499" s="878"/>
      <c r="K499" s="878"/>
      <c r="L499" s="878"/>
    </row>
    <row r="500" spans="1:12" ht="14.5" x14ac:dyDescent="0.25">
      <c r="A500" s="166"/>
      <c r="B500" s="900"/>
      <c r="C500" s="886"/>
      <c r="D500" s="197"/>
      <c r="E500" s="871"/>
      <c r="F500" s="872"/>
      <c r="G500" s="872"/>
      <c r="H500" s="878"/>
      <c r="I500" s="878"/>
      <c r="J500" s="878"/>
      <c r="K500" s="878"/>
      <c r="L500" s="878"/>
    </row>
    <row r="501" spans="1:12" ht="14.5" x14ac:dyDescent="0.25">
      <c r="A501" s="895"/>
      <c r="B501" s="890"/>
      <c r="C501" s="896"/>
      <c r="D501" s="892"/>
      <c r="E501" s="888"/>
      <c r="F501" s="893"/>
      <c r="G501" s="893"/>
      <c r="H501" s="878"/>
      <c r="I501" s="878"/>
      <c r="J501" s="878"/>
      <c r="K501" s="878"/>
      <c r="L501" s="878"/>
    </row>
    <row r="502" spans="1:12" ht="14.5" x14ac:dyDescent="0.25">
      <c r="A502" s="895"/>
      <c r="B502" s="890"/>
      <c r="C502" s="896"/>
      <c r="D502" s="892"/>
      <c r="E502" s="888"/>
      <c r="F502" s="893"/>
      <c r="G502" s="893"/>
      <c r="H502" s="878"/>
      <c r="I502" s="878"/>
      <c r="J502" s="878"/>
      <c r="K502" s="878"/>
      <c r="L502" s="878"/>
    </row>
    <row r="503" spans="1:12" s="98" customFormat="1" ht="25" customHeight="1" x14ac:dyDescent="0.25">
      <c r="A503" s="1999" t="s">
        <v>1567</v>
      </c>
      <c r="B503" s="2000"/>
      <c r="C503" s="2000"/>
      <c r="D503" s="2000"/>
      <c r="E503" s="2000"/>
      <c r="F503" s="2001"/>
      <c r="G503" s="438"/>
      <c r="H503" s="464"/>
    </row>
    <row r="504" spans="1:12" ht="14.5" x14ac:dyDescent="0.25">
      <c r="A504" s="911"/>
      <c r="B504" s="878"/>
      <c r="C504" s="878"/>
      <c r="D504" s="878"/>
      <c r="E504" s="912"/>
      <c r="F504" s="878"/>
      <c r="G504" s="878"/>
      <c r="H504" s="878"/>
      <c r="I504" s="878"/>
      <c r="J504" s="878"/>
      <c r="K504" s="878"/>
      <c r="L504" s="878"/>
    </row>
    <row r="505" spans="1:12" ht="14.5" x14ac:dyDescent="0.25">
      <c r="A505" s="911"/>
      <c r="B505" s="878"/>
      <c r="C505" s="878"/>
      <c r="D505" s="878"/>
      <c r="E505" s="912"/>
      <c r="F505" s="878"/>
      <c r="G505" s="878"/>
      <c r="H505" s="878"/>
      <c r="I505" s="878"/>
      <c r="J505" s="878"/>
      <c r="K505" s="878"/>
      <c r="L505" s="878"/>
    </row>
    <row r="506" spans="1:12" ht="14.5" x14ac:dyDescent="0.25">
      <c r="A506" s="911"/>
      <c r="B506" s="878"/>
      <c r="C506" s="878"/>
      <c r="D506" s="878"/>
      <c r="E506" s="912"/>
      <c r="F506" s="878"/>
      <c r="G506" s="878"/>
      <c r="H506" s="878"/>
      <c r="I506" s="878"/>
      <c r="J506" s="878"/>
      <c r="K506" s="878"/>
      <c r="L506" s="878"/>
    </row>
    <row r="507" spans="1:12" ht="14.5" x14ac:dyDescent="0.25">
      <c r="A507" s="911"/>
      <c r="B507" s="878"/>
      <c r="C507" s="878"/>
      <c r="D507" s="878"/>
      <c r="E507" s="912"/>
      <c r="F507" s="878"/>
      <c r="G507" s="878"/>
      <c r="H507" s="878"/>
      <c r="I507" s="878"/>
      <c r="J507" s="878"/>
      <c r="K507" s="878"/>
      <c r="L507" s="878"/>
    </row>
    <row r="508" spans="1:12" ht="14.5" x14ac:dyDescent="0.25">
      <c r="A508" s="911"/>
      <c r="B508" s="878"/>
      <c r="C508" s="878"/>
      <c r="D508" s="878"/>
      <c r="E508" s="912"/>
      <c r="F508" s="878"/>
      <c r="G508" s="878"/>
      <c r="H508" s="878"/>
      <c r="I508" s="878"/>
      <c r="J508" s="878"/>
      <c r="K508" s="878"/>
      <c r="L508" s="878"/>
    </row>
    <row r="509" spans="1:12" ht="14.5" x14ac:dyDescent="0.25">
      <c r="A509" s="911"/>
      <c r="B509" s="878"/>
      <c r="C509" s="878"/>
      <c r="D509" s="878"/>
      <c r="E509" s="912"/>
      <c r="F509" s="878"/>
      <c r="G509" s="878"/>
      <c r="H509" s="878"/>
      <c r="I509" s="878"/>
      <c r="J509" s="878"/>
      <c r="K509" s="878"/>
      <c r="L509" s="878"/>
    </row>
    <row r="510" spans="1:12" ht="14.5" x14ac:dyDescent="0.25">
      <c r="A510" s="911"/>
      <c r="B510" s="878"/>
      <c r="C510" s="878"/>
      <c r="D510" s="878"/>
      <c r="E510" s="912"/>
      <c r="F510" s="878"/>
      <c r="G510" s="878"/>
      <c r="H510" s="878"/>
      <c r="I510" s="878"/>
      <c r="J510" s="878"/>
      <c r="K510" s="878"/>
      <c r="L510" s="878"/>
    </row>
    <row r="511" spans="1:12" ht="14.5" x14ac:dyDescent="0.25">
      <c r="A511" s="911"/>
      <c r="B511" s="878"/>
      <c r="C511" s="878"/>
      <c r="D511" s="878"/>
      <c r="E511" s="912"/>
      <c r="F511" s="878"/>
      <c r="G511" s="878"/>
      <c r="H511" s="878"/>
      <c r="I511" s="878"/>
      <c r="J511" s="878"/>
      <c r="K511" s="878"/>
      <c r="L511" s="878"/>
    </row>
    <row r="512" spans="1:12" ht="14.5" x14ac:dyDescent="0.25">
      <c r="A512" s="911"/>
      <c r="B512" s="878"/>
      <c r="C512" s="878"/>
      <c r="D512" s="878"/>
      <c r="E512" s="912"/>
      <c r="F512" s="878"/>
      <c r="G512" s="878"/>
      <c r="H512" s="878"/>
      <c r="I512" s="878"/>
      <c r="J512" s="878"/>
      <c r="K512" s="878"/>
      <c r="L512" s="878"/>
    </row>
    <row r="513" spans="1:12" ht="14.5" x14ac:dyDescent="0.25">
      <c r="A513" s="911"/>
      <c r="B513" s="878"/>
      <c r="C513" s="878"/>
      <c r="D513" s="878"/>
      <c r="E513" s="912"/>
      <c r="F513" s="878"/>
      <c r="G513" s="878"/>
      <c r="H513" s="878"/>
      <c r="I513" s="878"/>
      <c r="J513" s="878"/>
      <c r="K513" s="878"/>
      <c r="L513" s="878"/>
    </row>
    <row r="514" spans="1:12" ht="14.5" x14ac:dyDescent="0.25">
      <c r="A514" s="911"/>
      <c r="B514" s="878"/>
      <c r="C514" s="878"/>
      <c r="D514" s="878"/>
      <c r="E514" s="912"/>
      <c r="F514" s="878"/>
      <c r="G514" s="878"/>
      <c r="H514" s="878"/>
      <c r="I514" s="878"/>
      <c r="J514" s="878"/>
      <c r="K514" s="878"/>
      <c r="L514" s="878"/>
    </row>
    <row r="515" spans="1:12" ht="14.5" x14ac:dyDescent="0.25">
      <c r="A515" s="911"/>
      <c r="B515" s="878"/>
      <c r="C515" s="878"/>
      <c r="D515" s="878"/>
      <c r="E515" s="912"/>
      <c r="F515" s="878"/>
      <c r="G515" s="878"/>
      <c r="H515" s="878"/>
      <c r="I515" s="878"/>
      <c r="J515" s="878"/>
      <c r="K515" s="878"/>
      <c r="L515" s="878"/>
    </row>
    <row r="516" spans="1:12" ht="14.5" x14ac:dyDescent="0.25">
      <c r="A516" s="911"/>
      <c r="B516" s="878"/>
      <c r="C516" s="878"/>
      <c r="D516" s="878"/>
      <c r="E516" s="912"/>
      <c r="F516" s="878"/>
      <c r="G516" s="878"/>
      <c r="H516" s="878"/>
      <c r="I516" s="878"/>
      <c r="J516" s="878"/>
      <c r="K516" s="878"/>
      <c r="L516" s="878"/>
    </row>
    <row r="517" spans="1:12" ht="14.5" x14ac:dyDescent="0.25">
      <c r="A517" s="911"/>
      <c r="B517" s="878"/>
      <c r="C517" s="878"/>
      <c r="D517" s="878"/>
      <c r="E517" s="912"/>
      <c r="F517" s="878"/>
      <c r="G517" s="878"/>
      <c r="H517" s="878"/>
      <c r="I517" s="878"/>
      <c r="J517" s="878"/>
      <c r="K517" s="878"/>
      <c r="L517" s="878"/>
    </row>
    <row r="518" spans="1:12" ht="14.5" x14ac:dyDescent="0.25">
      <c r="A518" s="911"/>
      <c r="B518" s="878"/>
      <c r="C518" s="878"/>
      <c r="D518" s="878"/>
      <c r="E518" s="912"/>
      <c r="F518" s="878"/>
      <c r="G518" s="878"/>
      <c r="H518" s="878"/>
      <c r="I518" s="878"/>
      <c r="J518" s="878"/>
      <c r="K518" s="878"/>
      <c r="L518" s="878"/>
    </row>
    <row r="519" spans="1:12" ht="14.5" x14ac:dyDescent="0.25">
      <c r="A519" s="911"/>
      <c r="B519" s="878"/>
      <c r="C519" s="878"/>
      <c r="D519" s="878"/>
      <c r="E519" s="912"/>
      <c r="F519" s="878"/>
      <c r="G519" s="878"/>
      <c r="H519" s="878"/>
      <c r="I519" s="878"/>
      <c r="J519" s="878"/>
      <c r="K519" s="878"/>
      <c r="L519" s="878"/>
    </row>
    <row r="520" spans="1:12" ht="14.5" x14ac:dyDescent="0.25">
      <c r="A520" s="911"/>
      <c r="B520" s="878"/>
      <c r="C520" s="878"/>
      <c r="D520" s="878"/>
      <c r="E520" s="912"/>
      <c r="F520" s="878"/>
      <c r="G520" s="878"/>
      <c r="H520" s="878"/>
      <c r="I520" s="878"/>
      <c r="J520" s="878"/>
      <c r="K520" s="878"/>
      <c r="L520" s="878"/>
    </row>
    <row r="521" spans="1:12" ht="14.5" x14ac:dyDescent="0.25">
      <c r="A521" s="911"/>
      <c r="B521" s="878"/>
      <c r="C521" s="878"/>
      <c r="D521" s="878"/>
      <c r="E521" s="912"/>
      <c r="F521" s="878"/>
      <c r="G521" s="878"/>
      <c r="H521" s="878"/>
      <c r="I521" s="878"/>
      <c r="J521" s="878"/>
      <c r="K521" s="878"/>
      <c r="L521" s="878"/>
    </row>
    <row r="522" spans="1:12" ht="14.5" x14ac:dyDescent="0.25">
      <c r="A522" s="911"/>
      <c r="B522" s="878"/>
      <c r="C522" s="878"/>
      <c r="D522" s="878"/>
      <c r="E522" s="912"/>
      <c r="F522" s="878"/>
      <c r="G522" s="878"/>
      <c r="H522" s="878"/>
      <c r="I522" s="878"/>
      <c r="J522" s="878"/>
      <c r="K522" s="878"/>
      <c r="L522" s="878"/>
    </row>
    <row r="523" spans="1:12" ht="14.5" x14ac:dyDescent="0.25">
      <c r="A523" s="911"/>
      <c r="B523" s="878"/>
      <c r="C523" s="878"/>
      <c r="D523" s="878"/>
      <c r="E523" s="912"/>
      <c r="F523" s="878"/>
      <c r="G523" s="878"/>
      <c r="H523" s="878"/>
      <c r="I523" s="878"/>
      <c r="J523" s="878"/>
      <c r="K523" s="878"/>
      <c r="L523" s="878"/>
    </row>
    <row r="524" spans="1:12" ht="14.5" x14ac:dyDescent="0.25">
      <c r="A524" s="911"/>
      <c r="B524" s="878"/>
      <c r="C524" s="878"/>
      <c r="D524" s="878"/>
      <c r="E524" s="912"/>
      <c r="F524" s="878"/>
      <c r="G524" s="878"/>
      <c r="H524" s="878"/>
      <c r="I524" s="878"/>
      <c r="J524" s="878"/>
      <c r="K524" s="878"/>
      <c r="L524" s="878"/>
    </row>
    <row r="525" spans="1:12" ht="14.5" x14ac:dyDescent="0.25">
      <c r="A525" s="911"/>
      <c r="B525" s="878"/>
      <c r="C525" s="878"/>
      <c r="D525" s="878"/>
      <c r="E525" s="912"/>
      <c r="F525" s="878"/>
      <c r="G525" s="878"/>
      <c r="H525" s="878"/>
      <c r="I525" s="878"/>
      <c r="J525" s="878"/>
      <c r="K525" s="878"/>
      <c r="L525" s="878"/>
    </row>
    <row r="526" spans="1:12" ht="14.5" x14ac:dyDescent="0.25">
      <c r="A526" s="911"/>
      <c r="B526" s="878"/>
      <c r="C526" s="878"/>
      <c r="D526" s="878"/>
      <c r="E526" s="912"/>
      <c r="F526" s="878"/>
      <c r="G526" s="878"/>
      <c r="H526" s="878"/>
      <c r="I526" s="878"/>
      <c r="J526" s="878"/>
      <c r="K526" s="878"/>
      <c r="L526" s="878"/>
    </row>
    <row r="527" spans="1:12" ht="14.5" x14ac:dyDescent="0.25">
      <c r="A527" s="911"/>
      <c r="B527" s="878"/>
      <c r="C527" s="878"/>
      <c r="D527" s="878"/>
      <c r="E527" s="912"/>
      <c r="F527" s="878"/>
      <c r="G527" s="878"/>
      <c r="H527" s="878"/>
      <c r="I527" s="878"/>
      <c r="J527" s="878"/>
      <c r="K527" s="878"/>
      <c r="L527" s="878"/>
    </row>
    <row r="528" spans="1:12" ht="14.5" x14ac:dyDescent="0.25">
      <c r="A528" s="911"/>
      <c r="B528" s="878"/>
      <c r="C528" s="878"/>
      <c r="D528" s="878"/>
      <c r="E528" s="912"/>
      <c r="F528" s="878"/>
      <c r="G528" s="878"/>
      <c r="H528" s="878"/>
      <c r="I528" s="878"/>
      <c r="J528" s="878"/>
      <c r="K528" s="878"/>
      <c r="L528" s="878"/>
    </row>
    <row r="529" spans="1:12" ht="14.5" x14ac:dyDescent="0.25">
      <c r="A529" s="911"/>
      <c r="B529" s="878"/>
      <c r="C529" s="878"/>
      <c r="D529" s="878"/>
      <c r="E529" s="912"/>
      <c r="F529" s="878"/>
      <c r="G529" s="878"/>
      <c r="H529" s="878"/>
      <c r="I529" s="878"/>
      <c r="J529" s="878"/>
      <c r="K529" s="878"/>
      <c r="L529" s="878"/>
    </row>
    <row r="530" spans="1:12" ht="14.5" x14ac:dyDescent="0.25">
      <c r="A530" s="911"/>
      <c r="B530" s="878"/>
      <c r="C530" s="878"/>
      <c r="D530" s="878"/>
      <c r="E530" s="912"/>
      <c r="F530" s="878"/>
      <c r="G530" s="878"/>
      <c r="H530" s="878"/>
      <c r="I530" s="878"/>
      <c r="J530" s="878"/>
      <c r="K530" s="878"/>
      <c r="L530" s="878"/>
    </row>
    <row r="531" spans="1:12" ht="14.5" x14ac:dyDescent="0.25">
      <c r="A531" s="911"/>
      <c r="B531" s="878"/>
      <c r="C531" s="878"/>
      <c r="D531" s="878"/>
      <c r="E531" s="912"/>
      <c r="F531" s="878"/>
      <c r="G531" s="878"/>
      <c r="H531" s="878"/>
      <c r="I531" s="878"/>
      <c r="J531" s="878"/>
      <c r="K531" s="878"/>
      <c r="L531" s="878"/>
    </row>
    <row r="532" spans="1:12" ht="14.5" x14ac:dyDescent="0.25">
      <c r="A532" s="911"/>
      <c r="B532" s="878"/>
      <c r="C532" s="878"/>
      <c r="D532" s="878"/>
      <c r="E532" s="912"/>
      <c r="F532" s="878"/>
      <c r="G532" s="878"/>
      <c r="H532" s="878"/>
      <c r="I532" s="878"/>
      <c r="J532" s="878"/>
      <c r="K532" s="878"/>
      <c r="L532" s="878"/>
    </row>
    <row r="533" spans="1:12" ht="14.5" x14ac:dyDescent="0.25">
      <c r="A533" s="911"/>
      <c r="B533" s="878"/>
      <c r="C533" s="878"/>
      <c r="D533" s="878"/>
      <c r="E533" s="912"/>
      <c r="F533" s="878"/>
      <c r="G533" s="878"/>
      <c r="H533" s="878"/>
      <c r="I533" s="878"/>
      <c r="J533" s="878"/>
      <c r="K533" s="878"/>
      <c r="L533" s="878"/>
    </row>
    <row r="534" spans="1:12" ht="14.5" x14ac:dyDescent="0.25">
      <c r="A534" s="911"/>
      <c r="B534" s="878"/>
      <c r="C534" s="878"/>
      <c r="D534" s="878"/>
      <c r="E534" s="912"/>
      <c r="F534" s="878"/>
      <c r="G534" s="878"/>
      <c r="H534" s="878"/>
      <c r="I534" s="878"/>
      <c r="J534" s="878"/>
      <c r="K534" s="878"/>
      <c r="L534" s="878"/>
    </row>
    <row r="535" spans="1:12" ht="14.5" x14ac:dyDescent="0.25">
      <c r="A535" s="911"/>
      <c r="B535" s="878"/>
      <c r="C535" s="878"/>
      <c r="D535" s="878"/>
      <c r="E535" s="912"/>
      <c r="F535" s="878"/>
      <c r="G535" s="878"/>
      <c r="H535" s="878"/>
      <c r="I535" s="878"/>
      <c r="J535" s="878"/>
      <c r="K535" s="878"/>
      <c r="L535" s="878"/>
    </row>
    <row r="536" spans="1:12" ht="14.5" x14ac:dyDescent="0.25">
      <c r="A536" s="911"/>
      <c r="B536" s="878"/>
      <c r="C536" s="878"/>
      <c r="D536" s="878"/>
      <c r="E536" s="912"/>
      <c r="F536" s="878"/>
      <c r="G536" s="878"/>
      <c r="H536" s="878"/>
      <c r="I536" s="878"/>
      <c r="J536" s="878"/>
      <c r="K536" s="878"/>
      <c r="L536" s="878"/>
    </row>
    <row r="537" spans="1:12" ht="14.5" x14ac:dyDescent="0.25">
      <c r="A537" s="911"/>
      <c r="B537" s="878"/>
      <c r="C537" s="878"/>
      <c r="D537" s="878"/>
      <c r="E537" s="912"/>
      <c r="F537" s="878"/>
      <c r="G537" s="878"/>
      <c r="H537" s="878"/>
      <c r="I537" s="878"/>
      <c r="J537" s="878"/>
      <c r="K537" s="878"/>
      <c r="L537" s="878"/>
    </row>
    <row r="538" spans="1:12" ht="14.5" x14ac:dyDescent="0.25">
      <c r="A538" s="911"/>
      <c r="B538" s="878"/>
      <c r="C538" s="878"/>
      <c r="D538" s="878"/>
      <c r="E538" s="912"/>
      <c r="F538" s="878"/>
      <c r="G538" s="878"/>
      <c r="H538" s="878"/>
      <c r="I538" s="878"/>
      <c r="J538" s="878"/>
      <c r="K538" s="878"/>
      <c r="L538" s="878"/>
    </row>
    <row r="539" spans="1:12" ht="14.5" x14ac:dyDescent="0.25">
      <c r="A539" s="911"/>
      <c r="B539" s="878"/>
      <c r="C539" s="878"/>
      <c r="D539" s="878"/>
      <c r="E539" s="912"/>
      <c r="F539" s="878"/>
      <c r="G539" s="878"/>
      <c r="H539" s="878"/>
      <c r="I539" s="878"/>
      <c r="J539" s="878"/>
      <c r="K539" s="878"/>
      <c r="L539" s="878"/>
    </row>
    <row r="540" spans="1:12" ht="14.5" x14ac:dyDescent="0.25">
      <c r="A540" s="911"/>
      <c r="B540" s="878"/>
      <c r="C540" s="878"/>
      <c r="D540" s="878"/>
      <c r="E540" s="912"/>
      <c r="F540" s="878"/>
      <c r="G540" s="878"/>
      <c r="H540" s="878"/>
      <c r="I540" s="878"/>
      <c r="J540" s="878"/>
      <c r="K540" s="878"/>
      <c r="L540" s="878"/>
    </row>
    <row r="541" spans="1:12" ht="14.5" x14ac:dyDescent="0.25">
      <c r="A541" s="911"/>
      <c r="B541" s="878"/>
      <c r="C541" s="878"/>
      <c r="D541" s="878"/>
      <c r="E541" s="912"/>
      <c r="F541" s="878"/>
      <c r="G541" s="878"/>
      <c r="H541" s="878"/>
      <c r="I541" s="878"/>
      <c r="J541" s="878"/>
      <c r="K541" s="878"/>
      <c r="L541" s="878"/>
    </row>
    <row r="542" spans="1:12" ht="14.5" x14ac:dyDescent="0.25">
      <c r="A542" s="911"/>
      <c r="B542" s="878"/>
      <c r="C542" s="878"/>
      <c r="D542" s="878"/>
      <c r="E542" s="912"/>
      <c r="F542" s="878"/>
      <c r="G542" s="878"/>
      <c r="H542" s="878"/>
      <c r="I542" s="878"/>
      <c r="J542" s="878"/>
      <c r="K542" s="878"/>
      <c r="L542" s="878"/>
    </row>
    <row r="543" spans="1:12" ht="14.5" x14ac:dyDescent="0.25">
      <c r="A543" s="911"/>
      <c r="B543" s="878"/>
      <c r="C543" s="878"/>
      <c r="D543" s="878"/>
      <c r="E543" s="912"/>
      <c r="F543" s="878"/>
      <c r="G543" s="878"/>
      <c r="H543" s="878"/>
      <c r="I543" s="878"/>
      <c r="J543" s="878"/>
      <c r="K543" s="878"/>
      <c r="L543" s="878"/>
    </row>
    <row r="544" spans="1:12" ht="14.5" x14ac:dyDescent="0.25">
      <c r="A544" s="911"/>
      <c r="B544" s="878"/>
      <c r="C544" s="878"/>
      <c r="D544" s="878"/>
      <c r="E544" s="912"/>
      <c r="F544" s="878"/>
      <c r="G544" s="878"/>
      <c r="H544" s="878"/>
      <c r="I544" s="878"/>
      <c r="J544" s="878"/>
      <c r="K544" s="878"/>
      <c r="L544" s="878"/>
    </row>
    <row r="545" spans="1:12" ht="14.5" x14ac:dyDescent="0.25">
      <c r="A545" s="911"/>
      <c r="B545" s="878"/>
      <c r="C545" s="878"/>
      <c r="D545" s="878"/>
      <c r="E545" s="912"/>
      <c r="F545" s="878"/>
      <c r="G545" s="878"/>
      <c r="H545" s="878"/>
      <c r="I545" s="878"/>
      <c r="J545" s="878"/>
      <c r="K545" s="878"/>
      <c r="L545" s="878"/>
    </row>
    <row r="546" spans="1:12" ht="14.5" x14ac:dyDescent="0.25">
      <c r="A546" s="911"/>
      <c r="B546" s="878"/>
      <c r="C546" s="878"/>
      <c r="D546" s="878"/>
      <c r="E546" s="912"/>
      <c r="F546" s="878"/>
      <c r="G546" s="878"/>
      <c r="H546" s="878"/>
      <c r="I546" s="878"/>
      <c r="J546" s="878"/>
      <c r="K546" s="878"/>
      <c r="L546" s="878"/>
    </row>
    <row r="547" spans="1:12" ht="14.5" x14ac:dyDescent="0.25">
      <c r="A547" s="911"/>
      <c r="B547" s="878"/>
      <c r="C547" s="878"/>
      <c r="D547" s="878"/>
      <c r="E547" s="912"/>
      <c r="F547" s="878"/>
      <c r="G547" s="878"/>
      <c r="H547" s="878"/>
      <c r="I547" s="878"/>
      <c r="J547" s="878"/>
      <c r="K547" s="878"/>
      <c r="L547" s="878"/>
    </row>
    <row r="548" spans="1:12" ht="14.5" x14ac:dyDescent="0.25">
      <c r="A548" s="911"/>
      <c r="B548" s="878"/>
      <c r="C548" s="878"/>
      <c r="D548" s="878"/>
      <c r="E548" s="912"/>
      <c r="F548" s="878"/>
      <c r="G548" s="878"/>
      <c r="H548" s="878"/>
      <c r="I548" s="878"/>
      <c r="J548" s="878"/>
      <c r="K548" s="878"/>
      <c r="L548" s="878"/>
    </row>
    <row r="549" spans="1:12" ht="14.5" x14ac:dyDescent="0.25">
      <c r="A549" s="911"/>
      <c r="B549" s="878"/>
      <c r="C549" s="878"/>
      <c r="D549" s="878"/>
      <c r="E549" s="912"/>
      <c r="F549" s="878"/>
      <c r="G549" s="878"/>
      <c r="H549" s="878"/>
      <c r="I549" s="878"/>
      <c r="J549" s="878"/>
      <c r="K549" s="878"/>
      <c r="L549" s="878"/>
    </row>
    <row r="550" spans="1:12" ht="14.5" x14ac:dyDescent="0.25">
      <c r="A550" s="911"/>
      <c r="B550" s="878"/>
      <c r="C550" s="878"/>
      <c r="D550" s="878"/>
      <c r="E550" s="912"/>
      <c r="F550" s="878"/>
      <c r="G550" s="878"/>
      <c r="H550" s="878"/>
      <c r="I550" s="878"/>
      <c r="J550" s="878"/>
      <c r="K550" s="878"/>
      <c r="L550" s="878"/>
    </row>
    <row r="551" spans="1:12" ht="14.5" x14ac:dyDescent="0.25">
      <c r="A551" s="911"/>
      <c r="B551" s="878"/>
      <c r="C551" s="878"/>
      <c r="D551" s="878"/>
      <c r="E551" s="912"/>
      <c r="F551" s="878"/>
      <c r="G551" s="878"/>
      <c r="H551" s="878"/>
      <c r="I551" s="878"/>
      <c r="J551" s="878"/>
      <c r="K551" s="878"/>
      <c r="L551" s="878"/>
    </row>
    <row r="552" spans="1:12" ht="14.5" x14ac:dyDescent="0.25">
      <c r="A552" s="911"/>
      <c r="B552" s="878"/>
      <c r="C552" s="878"/>
      <c r="D552" s="878"/>
      <c r="E552" s="912"/>
      <c r="F552" s="878"/>
      <c r="G552" s="878"/>
      <c r="H552" s="878"/>
      <c r="I552" s="878"/>
      <c r="J552" s="878"/>
      <c r="K552" s="878"/>
      <c r="L552" s="878"/>
    </row>
    <row r="553" spans="1:12" ht="14.5" x14ac:dyDescent="0.25">
      <c r="A553" s="911"/>
      <c r="B553" s="878"/>
      <c r="C553" s="878"/>
      <c r="D553" s="878"/>
      <c r="E553" s="912"/>
      <c r="F553" s="878"/>
      <c r="G553" s="878"/>
      <c r="H553" s="878"/>
      <c r="I553" s="878"/>
      <c r="J553" s="878"/>
      <c r="K553" s="878"/>
      <c r="L553" s="878"/>
    </row>
    <row r="554" spans="1:12" ht="14.5" x14ac:dyDescent="0.25">
      <c r="A554" s="911"/>
      <c r="B554" s="878"/>
      <c r="C554" s="878"/>
      <c r="D554" s="878"/>
      <c r="E554" s="912"/>
      <c r="F554" s="878"/>
      <c r="G554" s="878"/>
      <c r="H554" s="878"/>
      <c r="I554" s="878"/>
      <c r="J554" s="878"/>
      <c r="K554" s="878"/>
      <c r="L554" s="878"/>
    </row>
    <row r="555" spans="1:12" ht="14.5" x14ac:dyDescent="0.25">
      <c r="A555" s="911"/>
      <c r="B555" s="878"/>
      <c r="C555" s="878"/>
      <c r="D555" s="878"/>
      <c r="E555" s="912"/>
      <c r="F555" s="878"/>
      <c r="G555" s="878"/>
      <c r="H555" s="878"/>
      <c r="I555" s="878"/>
      <c r="J555" s="878"/>
      <c r="K555" s="878"/>
      <c r="L555" s="878"/>
    </row>
    <row r="556" spans="1:12" ht="14.5" x14ac:dyDescent="0.25">
      <c r="A556" s="911"/>
      <c r="B556" s="878"/>
      <c r="C556" s="878"/>
      <c r="D556" s="878"/>
      <c r="E556" s="912"/>
      <c r="F556" s="878"/>
      <c r="G556" s="878"/>
      <c r="H556" s="878"/>
      <c r="I556" s="878"/>
      <c r="J556" s="878"/>
      <c r="K556" s="878"/>
      <c r="L556" s="878"/>
    </row>
    <row r="557" spans="1:12" ht="14.5" x14ac:dyDescent="0.25">
      <c r="A557" s="911"/>
      <c r="B557" s="878"/>
      <c r="C557" s="878"/>
      <c r="D557" s="878"/>
      <c r="E557" s="912"/>
      <c r="F557" s="878"/>
      <c r="G557" s="878"/>
      <c r="H557" s="878"/>
      <c r="I557" s="878"/>
      <c r="J557" s="878"/>
      <c r="K557" s="878"/>
      <c r="L557" s="878"/>
    </row>
    <row r="558" spans="1:12" ht="14.5" x14ac:dyDescent="0.25">
      <c r="A558" s="911"/>
      <c r="B558" s="878"/>
      <c r="C558" s="878"/>
      <c r="D558" s="878"/>
      <c r="E558" s="912"/>
      <c r="F558" s="878"/>
      <c r="G558" s="878"/>
      <c r="H558" s="878"/>
      <c r="I558" s="878"/>
      <c r="J558" s="878"/>
      <c r="K558" s="878"/>
      <c r="L558" s="878"/>
    </row>
    <row r="559" spans="1:12" ht="14.5" x14ac:dyDescent="0.25">
      <c r="A559" s="911"/>
      <c r="B559" s="878"/>
      <c r="C559" s="878"/>
      <c r="D559" s="878"/>
      <c r="E559" s="912"/>
      <c r="F559" s="878"/>
      <c r="G559" s="878"/>
      <c r="H559" s="878"/>
      <c r="I559" s="878"/>
      <c r="J559" s="878"/>
      <c r="K559" s="878"/>
      <c r="L559" s="878"/>
    </row>
    <row r="560" spans="1:12" ht="14.5" x14ac:dyDescent="0.25">
      <c r="A560" s="911"/>
      <c r="B560" s="878"/>
      <c r="C560" s="878"/>
      <c r="D560" s="878"/>
      <c r="E560" s="912"/>
      <c r="F560" s="878"/>
      <c r="G560" s="878"/>
      <c r="H560" s="878"/>
      <c r="I560" s="878"/>
      <c r="J560" s="878"/>
      <c r="K560" s="878"/>
      <c r="L560" s="878"/>
    </row>
    <row r="561" spans="1:12" ht="14.5" x14ac:dyDescent="0.25">
      <c r="A561" s="911"/>
      <c r="B561" s="878"/>
      <c r="C561" s="878"/>
      <c r="D561" s="878"/>
      <c r="E561" s="912"/>
      <c r="F561" s="878"/>
      <c r="G561" s="878"/>
      <c r="H561" s="878"/>
      <c r="I561" s="878"/>
      <c r="J561" s="878"/>
      <c r="K561" s="878"/>
      <c r="L561" s="878"/>
    </row>
    <row r="562" spans="1:12" ht="14.5" x14ac:dyDescent="0.25">
      <c r="A562" s="911"/>
      <c r="B562" s="878"/>
      <c r="C562" s="878"/>
      <c r="D562" s="878"/>
      <c r="E562" s="912"/>
      <c r="F562" s="878"/>
      <c r="G562" s="878"/>
      <c r="H562" s="878"/>
      <c r="I562" s="878"/>
      <c r="J562" s="878"/>
      <c r="K562" s="878"/>
      <c r="L562" s="878"/>
    </row>
    <row r="563" spans="1:12" ht="14.5" x14ac:dyDescent="0.25">
      <c r="A563" s="911"/>
      <c r="B563" s="878"/>
      <c r="C563" s="878"/>
      <c r="D563" s="878"/>
      <c r="E563" s="912"/>
      <c r="F563" s="878"/>
      <c r="G563" s="878"/>
      <c r="H563" s="878"/>
      <c r="I563" s="878"/>
      <c r="J563" s="878"/>
      <c r="K563" s="878"/>
      <c r="L563" s="878"/>
    </row>
    <row r="564" spans="1:12" ht="14.5" x14ac:dyDescent="0.25">
      <c r="A564" s="911"/>
      <c r="B564" s="878"/>
      <c r="C564" s="878"/>
      <c r="D564" s="878"/>
      <c r="E564" s="912"/>
      <c r="F564" s="878"/>
      <c r="G564" s="878"/>
      <c r="H564" s="878"/>
      <c r="I564" s="878"/>
      <c r="J564" s="878"/>
      <c r="K564" s="878"/>
      <c r="L564" s="878"/>
    </row>
    <row r="565" spans="1:12" ht="14.5" x14ac:dyDescent="0.25">
      <c r="A565" s="911"/>
      <c r="B565" s="878"/>
      <c r="C565" s="878"/>
      <c r="D565" s="878"/>
      <c r="E565" s="912"/>
      <c r="F565" s="878"/>
      <c r="G565" s="878"/>
      <c r="H565" s="878"/>
      <c r="I565" s="878"/>
      <c r="J565" s="878"/>
      <c r="K565" s="878"/>
      <c r="L565" s="878"/>
    </row>
    <row r="566" spans="1:12" ht="14.5" x14ac:dyDescent="0.25">
      <c r="A566" s="911"/>
      <c r="B566" s="878"/>
      <c r="C566" s="878"/>
      <c r="D566" s="878"/>
      <c r="E566" s="912"/>
      <c r="F566" s="878"/>
      <c r="G566" s="878"/>
      <c r="H566" s="878"/>
      <c r="I566" s="878"/>
      <c r="J566" s="878"/>
      <c r="K566" s="878"/>
      <c r="L566" s="878"/>
    </row>
    <row r="567" spans="1:12" ht="14.5" x14ac:dyDescent="0.25">
      <c r="A567" s="911"/>
      <c r="B567" s="878"/>
      <c r="C567" s="878"/>
      <c r="D567" s="878"/>
      <c r="E567" s="912"/>
      <c r="F567" s="878"/>
      <c r="G567" s="878"/>
      <c r="H567" s="878"/>
      <c r="I567" s="878"/>
      <c r="J567" s="878"/>
      <c r="K567" s="878"/>
      <c r="L567" s="878"/>
    </row>
    <row r="568" spans="1:12" ht="14.5" x14ac:dyDescent="0.25">
      <c r="A568" s="911"/>
      <c r="B568" s="878"/>
      <c r="C568" s="878"/>
      <c r="D568" s="878"/>
      <c r="E568" s="912"/>
      <c r="F568" s="878"/>
      <c r="G568" s="878"/>
      <c r="H568" s="878"/>
      <c r="I568" s="878"/>
      <c r="J568" s="878"/>
      <c r="K568" s="878"/>
      <c r="L568" s="878"/>
    </row>
    <row r="569" spans="1:12" ht="14.5" x14ac:dyDescent="0.25">
      <c r="A569" s="911"/>
      <c r="B569" s="878"/>
      <c r="C569" s="878"/>
      <c r="D569" s="878"/>
      <c r="E569" s="912"/>
      <c r="F569" s="878"/>
      <c r="G569" s="878"/>
      <c r="H569" s="878"/>
      <c r="I569" s="878"/>
      <c r="J569" s="878"/>
      <c r="K569" s="878"/>
      <c r="L569" s="878"/>
    </row>
    <row r="570" spans="1:12" ht="14.5" x14ac:dyDescent="0.25">
      <c r="A570" s="911"/>
      <c r="B570" s="878"/>
      <c r="C570" s="878"/>
      <c r="D570" s="878"/>
      <c r="E570" s="912"/>
      <c r="F570" s="878"/>
      <c r="G570" s="878"/>
      <c r="H570" s="878"/>
      <c r="I570" s="878"/>
      <c r="J570" s="878"/>
      <c r="K570" s="878"/>
      <c r="L570" s="878"/>
    </row>
    <row r="571" spans="1:12" ht="14.5" x14ac:dyDescent="0.25">
      <c r="A571" s="911"/>
      <c r="B571" s="878"/>
      <c r="C571" s="878"/>
      <c r="D571" s="878"/>
      <c r="E571" s="912"/>
      <c r="F571" s="878"/>
      <c r="G571" s="878"/>
      <c r="H571" s="878"/>
      <c r="I571" s="878"/>
      <c r="J571" s="878"/>
      <c r="K571" s="878"/>
      <c r="L571" s="878"/>
    </row>
    <row r="572" spans="1:12" ht="14.5" x14ac:dyDescent="0.25">
      <c r="A572" s="911"/>
      <c r="B572" s="878"/>
      <c r="C572" s="878"/>
      <c r="D572" s="878"/>
      <c r="E572" s="912"/>
      <c r="F572" s="878"/>
      <c r="G572" s="878"/>
      <c r="H572" s="878"/>
      <c r="I572" s="878"/>
      <c r="J572" s="878"/>
      <c r="K572" s="878"/>
      <c r="L572" s="878"/>
    </row>
    <row r="573" spans="1:12" ht="14.5" x14ac:dyDescent="0.25">
      <c r="A573" s="911"/>
      <c r="B573" s="878"/>
      <c r="C573" s="878"/>
      <c r="D573" s="878"/>
      <c r="E573" s="912"/>
      <c r="F573" s="878"/>
      <c r="G573" s="878"/>
      <c r="H573" s="878"/>
      <c r="I573" s="878"/>
      <c r="J573" s="878"/>
      <c r="K573" s="878"/>
      <c r="L573" s="878"/>
    </row>
    <row r="574" spans="1:12" ht="14.5" x14ac:dyDescent="0.25">
      <c r="A574" s="911"/>
      <c r="B574" s="878"/>
      <c r="C574" s="878"/>
      <c r="D574" s="878"/>
      <c r="E574" s="912"/>
      <c r="F574" s="878"/>
      <c r="G574" s="878"/>
      <c r="H574" s="878"/>
      <c r="I574" s="878"/>
      <c r="J574" s="878"/>
      <c r="K574" s="878"/>
      <c r="L574" s="878"/>
    </row>
    <row r="575" spans="1:12" ht="14.5" x14ac:dyDescent="0.25">
      <c r="A575" s="911"/>
      <c r="B575" s="878"/>
      <c r="C575" s="878"/>
      <c r="D575" s="878"/>
      <c r="E575" s="912"/>
      <c r="F575" s="878"/>
      <c r="G575" s="878"/>
      <c r="H575" s="878"/>
      <c r="I575" s="878"/>
      <c r="J575" s="878"/>
      <c r="K575" s="878"/>
      <c r="L575" s="878"/>
    </row>
    <row r="576" spans="1:12" ht="14.5" x14ac:dyDescent="0.25">
      <c r="A576" s="911"/>
      <c r="B576" s="878"/>
      <c r="C576" s="878"/>
      <c r="D576" s="878"/>
      <c r="E576" s="912"/>
      <c r="F576" s="878"/>
      <c r="G576" s="878"/>
      <c r="H576" s="878"/>
      <c r="I576" s="878"/>
      <c r="J576" s="878"/>
      <c r="K576" s="878"/>
      <c r="L576" s="878"/>
    </row>
    <row r="577" spans="1:12" ht="14.5" x14ac:dyDescent="0.25">
      <c r="A577" s="911"/>
      <c r="B577" s="878"/>
      <c r="C577" s="878"/>
      <c r="D577" s="878"/>
      <c r="E577" s="912"/>
      <c r="F577" s="878"/>
      <c r="G577" s="878"/>
      <c r="H577" s="878"/>
      <c r="I577" s="878"/>
      <c r="J577" s="878"/>
      <c r="K577" s="878"/>
      <c r="L577" s="878"/>
    </row>
    <row r="578" spans="1:12" ht="14.5" x14ac:dyDescent="0.25">
      <c r="A578" s="911"/>
      <c r="B578" s="878"/>
      <c r="C578" s="878"/>
      <c r="D578" s="878"/>
      <c r="E578" s="912"/>
      <c r="F578" s="878"/>
      <c r="G578" s="878"/>
      <c r="H578" s="878"/>
      <c r="I578" s="878"/>
      <c r="J578" s="878"/>
      <c r="K578" s="878"/>
      <c r="L578" s="878"/>
    </row>
    <row r="579" spans="1:12" ht="14.5" x14ac:dyDescent="0.25">
      <c r="A579" s="911"/>
      <c r="B579" s="878"/>
      <c r="C579" s="878"/>
      <c r="D579" s="878"/>
      <c r="E579" s="912"/>
      <c r="F579" s="878"/>
      <c r="G579" s="878"/>
      <c r="H579" s="878"/>
      <c r="I579" s="878"/>
      <c r="J579" s="878"/>
      <c r="K579" s="878"/>
      <c r="L579" s="878"/>
    </row>
    <row r="580" spans="1:12" ht="14.5" x14ac:dyDescent="0.25">
      <c r="A580" s="911"/>
      <c r="B580" s="878"/>
      <c r="C580" s="878"/>
      <c r="D580" s="878"/>
      <c r="E580" s="912"/>
      <c r="F580" s="878"/>
      <c r="G580" s="878"/>
      <c r="H580" s="878"/>
      <c r="I580" s="878"/>
      <c r="J580" s="878"/>
      <c r="K580" s="878"/>
      <c r="L580" s="878"/>
    </row>
    <row r="581" spans="1:12" ht="14.5" x14ac:dyDescent="0.25">
      <c r="A581" s="911"/>
      <c r="B581" s="878"/>
      <c r="C581" s="878"/>
      <c r="D581" s="878"/>
      <c r="E581" s="912"/>
      <c r="F581" s="878"/>
      <c r="G581" s="878"/>
      <c r="H581" s="878"/>
      <c r="I581" s="878"/>
      <c r="J581" s="878"/>
      <c r="K581" s="878"/>
      <c r="L581" s="878"/>
    </row>
    <row r="582" spans="1:12" ht="14.5" x14ac:dyDescent="0.25">
      <c r="A582" s="911"/>
      <c r="B582" s="878"/>
      <c r="C582" s="878"/>
      <c r="D582" s="878"/>
      <c r="E582" s="912"/>
      <c r="F582" s="878"/>
      <c r="G582" s="878"/>
      <c r="H582" s="878"/>
      <c r="I582" s="878"/>
      <c r="J582" s="878"/>
      <c r="K582" s="878"/>
      <c r="L582" s="878"/>
    </row>
    <row r="583" spans="1:12" ht="14.5" x14ac:dyDescent="0.25">
      <c r="A583" s="911"/>
      <c r="B583" s="878"/>
      <c r="C583" s="878"/>
      <c r="D583" s="878"/>
      <c r="E583" s="912"/>
      <c r="F583" s="878"/>
      <c r="G583" s="878"/>
      <c r="H583" s="878"/>
      <c r="I583" s="878"/>
      <c r="J583" s="878"/>
      <c r="K583" s="878"/>
      <c r="L583" s="878"/>
    </row>
    <row r="584" spans="1:12" ht="14.5" x14ac:dyDescent="0.25">
      <c r="A584" s="911"/>
      <c r="B584" s="878"/>
      <c r="C584" s="878"/>
      <c r="D584" s="878"/>
      <c r="E584" s="912"/>
      <c r="F584" s="878"/>
      <c r="G584" s="878"/>
      <c r="H584" s="878"/>
      <c r="I584" s="878"/>
      <c r="J584" s="878"/>
      <c r="K584" s="878"/>
      <c r="L584" s="878"/>
    </row>
    <row r="585" spans="1:12" ht="14.5" x14ac:dyDescent="0.25">
      <c r="A585" s="911"/>
      <c r="B585" s="878"/>
      <c r="C585" s="878"/>
      <c r="D585" s="878"/>
      <c r="E585" s="912"/>
      <c r="F585" s="878"/>
      <c r="G585" s="878"/>
      <c r="H585" s="878"/>
      <c r="I585" s="878"/>
      <c r="J585" s="878"/>
      <c r="K585" s="878"/>
      <c r="L585" s="878"/>
    </row>
    <row r="586" spans="1:12" ht="14.5" x14ac:dyDescent="0.25">
      <c r="A586" s="911"/>
      <c r="B586" s="878"/>
      <c r="C586" s="878"/>
      <c r="D586" s="878"/>
      <c r="E586" s="912"/>
      <c r="F586" s="878"/>
      <c r="G586" s="878"/>
      <c r="H586" s="878"/>
      <c r="I586" s="878"/>
      <c r="J586" s="878"/>
      <c r="K586" s="878"/>
      <c r="L586" s="878"/>
    </row>
    <row r="587" spans="1:12" ht="14.5" x14ac:dyDescent="0.25">
      <c r="A587" s="911"/>
      <c r="B587" s="878"/>
      <c r="C587" s="878"/>
      <c r="D587" s="878"/>
      <c r="E587" s="912"/>
      <c r="F587" s="878"/>
      <c r="G587" s="878"/>
      <c r="H587" s="878"/>
      <c r="I587" s="878"/>
      <c r="J587" s="878"/>
      <c r="K587" s="878"/>
      <c r="L587" s="878"/>
    </row>
    <row r="588" spans="1:12" ht="14.5" x14ac:dyDescent="0.25">
      <c r="A588" s="911"/>
      <c r="B588" s="878"/>
      <c r="C588" s="878"/>
      <c r="D588" s="878"/>
      <c r="E588" s="912"/>
      <c r="F588" s="878"/>
      <c r="G588" s="878"/>
      <c r="H588" s="878"/>
      <c r="I588" s="878"/>
      <c r="J588" s="878"/>
      <c r="K588" s="878"/>
      <c r="L588" s="878"/>
    </row>
    <row r="589" spans="1:12" ht="14.5" x14ac:dyDescent="0.25">
      <c r="A589" s="911"/>
      <c r="B589" s="878"/>
      <c r="C589" s="878"/>
      <c r="D589" s="878"/>
      <c r="E589" s="912"/>
      <c r="F589" s="878"/>
      <c r="G589" s="878"/>
      <c r="H589" s="878"/>
      <c r="I589" s="878"/>
      <c r="J589" s="878"/>
      <c r="K589" s="878"/>
      <c r="L589" s="878"/>
    </row>
    <row r="590" spans="1:12" ht="14.5" x14ac:dyDescent="0.25">
      <c r="A590" s="911"/>
      <c r="B590" s="878"/>
      <c r="C590" s="878"/>
      <c r="D590" s="878"/>
      <c r="E590" s="912"/>
      <c r="F590" s="878"/>
      <c r="G590" s="878"/>
      <c r="H590" s="878"/>
      <c r="I590" s="878"/>
      <c r="J590" s="878"/>
      <c r="K590" s="878"/>
      <c r="L590" s="878"/>
    </row>
    <row r="591" spans="1:12" ht="14.5" x14ac:dyDescent="0.25">
      <c r="A591" s="911"/>
      <c r="B591" s="878"/>
      <c r="C591" s="878"/>
      <c r="D591" s="878"/>
      <c r="E591" s="912"/>
      <c r="F591" s="878"/>
      <c r="G591" s="878"/>
      <c r="H591" s="878"/>
      <c r="I591" s="878"/>
      <c r="J591" s="878"/>
      <c r="K591" s="878"/>
      <c r="L591" s="878"/>
    </row>
    <row r="592" spans="1:12" ht="14.5" x14ac:dyDescent="0.25">
      <c r="A592" s="911"/>
      <c r="B592" s="878"/>
      <c r="C592" s="878"/>
      <c r="D592" s="878"/>
      <c r="E592" s="912"/>
      <c r="F592" s="878"/>
      <c r="G592" s="878"/>
      <c r="H592" s="878"/>
      <c r="I592" s="878"/>
      <c r="J592" s="878"/>
      <c r="K592" s="878"/>
      <c r="L592" s="878"/>
    </row>
    <row r="593" spans="1:12" ht="14.5" x14ac:dyDescent="0.25">
      <c r="A593" s="911"/>
      <c r="B593" s="878"/>
      <c r="C593" s="878"/>
      <c r="D593" s="878"/>
      <c r="E593" s="912"/>
      <c r="F593" s="878"/>
      <c r="G593" s="878"/>
      <c r="H593" s="878"/>
      <c r="I593" s="878"/>
      <c r="J593" s="878"/>
      <c r="K593" s="878"/>
      <c r="L593" s="878"/>
    </row>
    <row r="594" spans="1:12" ht="14.5" x14ac:dyDescent="0.25">
      <c r="A594" s="911"/>
      <c r="B594" s="878"/>
      <c r="C594" s="878"/>
      <c r="D594" s="878"/>
      <c r="E594" s="912"/>
      <c r="F594" s="878"/>
      <c r="G594" s="878"/>
      <c r="H594" s="878"/>
      <c r="I594" s="878"/>
      <c r="J594" s="878"/>
      <c r="K594" s="878"/>
      <c r="L594" s="878"/>
    </row>
    <row r="595" spans="1:12" ht="14.5" x14ac:dyDescent="0.25">
      <c r="A595" s="911"/>
      <c r="B595" s="878"/>
      <c r="C595" s="878"/>
      <c r="D595" s="878"/>
      <c r="E595" s="912"/>
      <c r="F595" s="878"/>
      <c r="G595" s="878"/>
      <c r="H595" s="878"/>
      <c r="I595" s="878"/>
      <c r="J595" s="878"/>
      <c r="K595" s="878"/>
      <c r="L595" s="878"/>
    </row>
    <row r="596" spans="1:12" ht="14.5" x14ac:dyDescent="0.25">
      <c r="A596" s="911"/>
      <c r="B596" s="878"/>
      <c r="C596" s="878"/>
      <c r="D596" s="878"/>
      <c r="E596" s="912"/>
      <c r="F596" s="878"/>
      <c r="G596" s="878"/>
      <c r="H596" s="878"/>
      <c r="I596" s="878"/>
      <c r="J596" s="878"/>
      <c r="K596" s="878"/>
      <c r="L596" s="878"/>
    </row>
    <row r="597" spans="1:12" ht="14.5" x14ac:dyDescent="0.25">
      <c r="A597" s="911"/>
      <c r="B597" s="878"/>
      <c r="C597" s="878"/>
      <c r="D597" s="878"/>
      <c r="E597" s="912"/>
      <c r="F597" s="878"/>
      <c r="G597" s="878"/>
      <c r="H597" s="878"/>
      <c r="I597" s="878"/>
      <c r="J597" s="878"/>
      <c r="K597" s="878"/>
      <c r="L597" s="878"/>
    </row>
    <row r="598" spans="1:12" ht="14.5" x14ac:dyDescent="0.25">
      <c r="A598" s="911"/>
      <c r="B598" s="878"/>
      <c r="C598" s="878"/>
      <c r="D598" s="878"/>
      <c r="E598" s="912"/>
      <c r="F598" s="878"/>
      <c r="G598" s="878"/>
      <c r="H598" s="878"/>
      <c r="I598" s="878"/>
      <c r="J598" s="878"/>
      <c r="K598" s="878"/>
      <c r="L598" s="878"/>
    </row>
    <row r="599" spans="1:12" ht="14.5" x14ac:dyDescent="0.25">
      <c r="A599" s="911"/>
      <c r="B599" s="878"/>
      <c r="C599" s="878"/>
      <c r="D599" s="878"/>
      <c r="E599" s="912"/>
      <c r="F599" s="878"/>
      <c r="G599" s="878"/>
      <c r="H599" s="878"/>
      <c r="I599" s="878"/>
      <c r="J599" s="878"/>
      <c r="K599" s="878"/>
      <c r="L599" s="878"/>
    </row>
    <row r="600" spans="1:12" ht="14.5" x14ac:dyDescent="0.25">
      <c r="A600" s="911"/>
      <c r="B600" s="878"/>
      <c r="C600" s="878"/>
      <c r="D600" s="878"/>
      <c r="E600" s="912"/>
      <c r="F600" s="878"/>
      <c r="G600" s="878"/>
      <c r="H600" s="878"/>
      <c r="I600" s="878"/>
      <c r="J600" s="878"/>
      <c r="K600" s="878"/>
      <c r="L600" s="878"/>
    </row>
    <row r="601" spans="1:12" ht="14.5" x14ac:dyDescent="0.25">
      <c r="A601" s="911"/>
      <c r="B601" s="878"/>
      <c r="C601" s="878"/>
      <c r="D601" s="878"/>
      <c r="E601" s="912"/>
      <c r="F601" s="878"/>
      <c r="G601" s="878"/>
      <c r="H601" s="878"/>
      <c r="I601" s="878"/>
      <c r="J601" s="878"/>
      <c r="K601" s="878"/>
      <c r="L601" s="878"/>
    </row>
    <row r="602" spans="1:12" ht="14.5" x14ac:dyDescent="0.25">
      <c r="A602" s="911"/>
      <c r="B602" s="878"/>
      <c r="C602" s="878"/>
      <c r="D602" s="878"/>
      <c r="E602" s="912"/>
      <c r="F602" s="878"/>
      <c r="G602" s="878"/>
      <c r="H602" s="878"/>
      <c r="I602" s="878"/>
      <c r="J602" s="878"/>
      <c r="K602" s="878"/>
      <c r="L602" s="878"/>
    </row>
    <row r="603" spans="1:12" ht="14.5" x14ac:dyDescent="0.25">
      <c r="A603" s="911"/>
      <c r="B603" s="878"/>
      <c r="C603" s="878"/>
      <c r="D603" s="878"/>
      <c r="E603" s="912"/>
      <c r="F603" s="878"/>
      <c r="G603" s="878"/>
      <c r="H603" s="878"/>
      <c r="I603" s="878"/>
      <c r="J603" s="878"/>
      <c r="K603" s="878"/>
      <c r="L603" s="878"/>
    </row>
    <row r="604" spans="1:12" ht="14.5" x14ac:dyDescent="0.25">
      <c r="A604" s="911"/>
      <c r="B604" s="878"/>
      <c r="C604" s="878"/>
      <c r="D604" s="878"/>
      <c r="E604" s="912"/>
      <c r="F604" s="878"/>
      <c r="G604" s="878"/>
      <c r="H604" s="878"/>
      <c r="I604" s="878"/>
      <c r="J604" s="878"/>
      <c r="K604" s="878"/>
      <c r="L604" s="878"/>
    </row>
    <row r="605" spans="1:12" ht="14.5" x14ac:dyDescent="0.25">
      <c r="A605" s="911"/>
      <c r="B605" s="878"/>
      <c r="C605" s="878"/>
      <c r="D605" s="878"/>
      <c r="E605" s="912"/>
      <c r="F605" s="878"/>
      <c r="G605" s="878"/>
      <c r="H605" s="878"/>
      <c r="I605" s="878"/>
      <c r="J605" s="878"/>
      <c r="K605" s="878"/>
      <c r="L605" s="878"/>
    </row>
    <row r="606" spans="1:12" ht="14.5" x14ac:dyDescent="0.25">
      <c r="A606" s="911"/>
      <c r="B606" s="878"/>
      <c r="C606" s="878"/>
      <c r="D606" s="878"/>
      <c r="E606" s="912"/>
      <c r="F606" s="878"/>
      <c r="G606" s="878"/>
      <c r="H606" s="878"/>
      <c r="I606" s="878"/>
      <c r="J606" s="878"/>
      <c r="K606" s="878"/>
      <c r="L606" s="878"/>
    </row>
    <row r="607" spans="1:12" ht="14.5" x14ac:dyDescent="0.25">
      <c r="A607" s="911"/>
      <c r="B607" s="878"/>
      <c r="C607" s="878"/>
      <c r="D607" s="878"/>
      <c r="E607" s="912"/>
      <c r="F607" s="878"/>
      <c r="G607" s="878"/>
      <c r="H607" s="878"/>
      <c r="I607" s="878"/>
      <c r="J607" s="878"/>
      <c r="K607" s="878"/>
      <c r="L607" s="878"/>
    </row>
    <row r="608" spans="1:12" ht="14.5" x14ac:dyDescent="0.25">
      <c r="A608" s="911"/>
      <c r="B608" s="878"/>
      <c r="C608" s="878"/>
      <c r="D608" s="878"/>
      <c r="E608" s="912"/>
      <c r="F608" s="878"/>
      <c r="G608" s="878"/>
      <c r="H608" s="878"/>
      <c r="I608" s="878"/>
      <c r="J608" s="878"/>
      <c r="K608" s="878"/>
      <c r="L608" s="878"/>
    </row>
    <row r="609" spans="1:12" ht="14.5" x14ac:dyDescent="0.25">
      <c r="A609" s="911"/>
      <c r="B609" s="878"/>
      <c r="C609" s="878"/>
      <c r="D609" s="878"/>
      <c r="E609" s="912"/>
      <c r="F609" s="878"/>
      <c r="G609" s="878"/>
      <c r="H609" s="878"/>
      <c r="I609" s="878"/>
      <c r="J609" s="878"/>
      <c r="K609" s="878"/>
      <c r="L609" s="878"/>
    </row>
    <row r="610" spans="1:12" ht="14.5" x14ac:dyDescent="0.25">
      <c r="A610" s="911"/>
      <c r="B610" s="878"/>
      <c r="C610" s="878"/>
      <c r="D610" s="878"/>
      <c r="E610" s="912"/>
      <c r="F610" s="878"/>
      <c r="G610" s="878"/>
      <c r="H610" s="878"/>
      <c r="I610" s="878"/>
      <c r="J610" s="878"/>
      <c r="K610" s="878"/>
      <c r="L610" s="878"/>
    </row>
    <row r="611" spans="1:12" ht="14.5" x14ac:dyDescent="0.25">
      <c r="A611" s="911"/>
      <c r="B611" s="878"/>
      <c r="C611" s="878"/>
      <c r="D611" s="878"/>
      <c r="E611" s="912"/>
      <c r="F611" s="878"/>
      <c r="G611" s="878"/>
      <c r="H611" s="878"/>
      <c r="I611" s="878"/>
      <c r="J611" s="878"/>
      <c r="K611" s="878"/>
      <c r="L611" s="878"/>
    </row>
    <row r="612" spans="1:12" ht="14.5" x14ac:dyDescent="0.25">
      <c r="A612" s="911"/>
      <c r="B612" s="878"/>
      <c r="C612" s="878"/>
      <c r="D612" s="878"/>
      <c r="E612" s="912"/>
      <c r="F612" s="878"/>
      <c r="G612" s="878"/>
      <c r="H612" s="878"/>
      <c r="I612" s="878"/>
      <c r="J612" s="878"/>
      <c r="K612" s="878"/>
      <c r="L612" s="878"/>
    </row>
    <row r="613" spans="1:12" ht="14.5" x14ac:dyDescent="0.25">
      <c r="A613" s="911"/>
      <c r="B613" s="878"/>
      <c r="C613" s="878"/>
      <c r="D613" s="878"/>
      <c r="E613" s="912"/>
      <c r="F613" s="878"/>
      <c r="G613" s="878"/>
      <c r="H613" s="878"/>
      <c r="I613" s="878"/>
      <c r="J613" s="878"/>
      <c r="K613" s="878"/>
      <c r="L613" s="878"/>
    </row>
    <row r="614" spans="1:12" ht="14.5" x14ac:dyDescent="0.25">
      <c r="A614" s="911"/>
      <c r="B614" s="878"/>
      <c r="C614" s="878"/>
      <c r="D614" s="878"/>
      <c r="E614" s="912"/>
      <c r="F614" s="878"/>
      <c r="G614" s="878"/>
      <c r="H614" s="878"/>
      <c r="I614" s="878"/>
      <c r="J614" s="878"/>
      <c r="K614" s="878"/>
      <c r="L614" s="878"/>
    </row>
    <row r="615" spans="1:12" ht="14.5" x14ac:dyDescent="0.25">
      <c r="A615" s="911"/>
      <c r="B615" s="878"/>
      <c r="C615" s="878"/>
      <c r="D615" s="878"/>
      <c r="E615" s="912"/>
      <c r="F615" s="878"/>
      <c r="G615" s="878"/>
      <c r="H615" s="878"/>
      <c r="I615" s="878"/>
      <c r="J615" s="878"/>
      <c r="K615" s="878"/>
      <c r="L615" s="878"/>
    </row>
    <row r="616" spans="1:12" ht="14.5" x14ac:dyDescent="0.25">
      <c r="A616" s="911"/>
      <c r="B616" s="878"/>
      <c r="C616" s="878"/>
      <c r="D616" s="878"/>
      <c r="E616" s="912"/>
      <c r="F616" s="878"/>
      <c r="G616" s="878"/>
      <c r="H616" s="878"/>
      <c r="I616" s="878"/>
      <c r="J616" s="878"/>
      <c r="K616" s="878"/>
      <c r="L616" s="878"/>
    </row>
    <row r="617" spans="1:12" ht="14.5" x14ac:dyDescent="0.25">
      <c r="A617" s="911"/>
      <c r="B617" s="878"/>
      <c r="C617" s="878"/>
      <c r="D617" s="878"/>
      <c r="E617" s="912"/>
      <c r="F617" s="878"/>
      <c r="G617" s="878"/>
      <c r="H617" s="878"/>
      <c r="I617" s="878"/>
      <c r="J617" s="878"/>
      <c r="K617" s="878"/>
      <c r="L617" s="878"/>
    </row>
    <row r="618" spans="1:12" ht="14.5" x14ac:dyDescent="0.25">
      <c r="A618" s="911"/>
      <c r="B618" s="878"/>
      <c r="C618" s="878"/>
      <c r="D618" s="878"/>
      <c r="E618" s="912"/>
      <c r="F618" s="878"/>
      <c r="G618" s="878"/>
      <c r="H618" s="878"/>
      <c r="I618" s="878"/>
      <c r="J618" s="878"/>
      <c r="K618" s="878"/>
      <c r="L618" s="878"/>
    </row>
    <row r="619" spans="1:12" ht="14.5" x14ac:dyDescent="0.25">
      <c r="A619" s="911"/>
      <c r="B619" s="878"/>
      <c r="C619" s="878"/>
      <c r="D619" s="878"/>
      <c r="E619" s="912"/>
      <c r="F619" s="878"/>
      <c r="G619" s="878"/>
      <c r="H619" s="878"/>
      <c r="I619" s="878"/>
      <c r="J619" s="878"/>
      <c r="K619" s="878"/>
      <c r="L619" s="878"/>
    </row>
    <row r="620" spans="1:12" ht="14.5" x14ac:dyDescent="0.25">
      <c r="A620" s="911"/>
      <c r="B620" s="878"/>
      <c r="C620" s="878"/>
      <c r="D620" s="878"/>
      <c r="E620" s="912"/>
      <c r="F620" s="878"/>
      <c r="G620" s="878"/>
      <c r="H620" s="878"/>
      <c r="I620" s="878"/>
      <c r="J620" s="878"/>
      <c r="K620" s="878"/>
      <c r="L620" s="878"/>
    </row>
    <row r="621" spans="1:12" ht="14.5" x14ac:dyDescent="0.25">
      <c r="A621" s="911"/>
      <c r="B621" s="878"/>
      <c r="C621" s="878"/>
      <c r="D621" s="878"/>
      <c r="E621" s="912"/>
      <c r="F621" s="878"/>
      <c r="G621" s="878"/>
      <c r="H621" s="878"/>
      <c r="I621" s="878"/>
      <c r="J621" s="878"/>
      <c r="K621" s="878"/>
      <c r="L621" s="878"/>
    </row>
    <row r="622" spans="1:12" ht="14.5" x14ac:dyDescent="0.25">
      <c r="A622" s="911"/>
      <c r="B622" s="878"/>
      <c r="C622" s="878"/>
      <c r="D622" s="878"/>
      <c r="E622" s="912"/>
      <c r="F622" s="878"/>
      <c r="G622" s="878"/>
      <c r="H622" s="878"/>
      <c r="I622" s="878"/>
      <c r="J622" s="878"/>
      <c r="K622" s="878"/>
      <c r="L622" s="878"/>
    </row>
    <row r="623" spans="1:12" ht="14.5" x14ac:dyDescent="0.25">
      <c r="A623" s="911"/>
      <c r="B623" s="878"/>
      <c r="C623" s="878"/>
      <c r="D623" s="878"/>
      <c r="E623" s="912"/>
      <c r="F623" s="878"/>
      <c r="G623" s="878"/>
      <c r="H623" s="878"/>
      <c r="I623" s="878"/>
      <c r="J623" s="878"/>
      <c r="K623" s="878"/>
      <c r="L623" s="878"/>
    </row>
    <row r="624" spans="1:12" ht="14.5" x14ac:dyDescent="0.25">
      <c r="A624" s="911"/>
      <c r="B624" s="878"/>
      <c r="C624" s="878"/>
      <c r="D624" s="878"/>
      <c r="E624" s="912"/>
      <c r="F624" s="878"/>
      <c r="G624" s="878"/>
      <c r="H624" s="878"/>
      <c r="I624" s="878"/>
      <c r="J624" s="878"/>
      <c r="K624" s="878"/>
      <c r="L624" s="878"/>
    </row>
    <row r="625" spans="1:12" ht="14.5" x14ac:dyDescent="0.25">
      <c r="A625" s="911"/>
      <c r="B625" s="878"/>
      <c r="C625" s="878"/>
      <c r="D625" s="878"/>
      <c r="E625" s="912"/>
      <c r="F625" s="878"/>
      <c r="G625" s="878"/>
      <c r="H625" s="878"/>
      <c r="I625" s="878"/>
      <c r="J625" s="878"/>
      <c r="K625" s="878"/>
      <c r="L625" s="878"/>
    </row>
    <row r="626" spans="1:12" ht="14.5" x14ac:dyDescent="0.25">
      <c r="A626" s="911"/>
      <c r="B626" s="878"/>
      <c r="C626" s="878"/>
      <c r="D626" s="878"/>
      <c r="E626" s="912"/>
      <c r="F626" s="878"/>
      <c r="G626" s="878"/>
      <c r="H626" s="878"/>
      <c r="I626" s="878"/>
      <c r="J626" s="878"/>
      <c r="K626" s="878"/>
      <c r="L626" s="878"/>
    </row>
    <row r="627" spans="1:12" ht="14.5" x14ac:dyDescent="0.25">
      <c r="A627" s="911"/>
      <c r="B627" s="878"/>
      <c r="C627" s="878"/>
      <c r="D627" s="878"/>
      <c r="E627" s="912"/>
      <c r="F627" s="878"/>
      <c r="G627" s="878"/>
      <c r="H627" s="878"/>
      <c r="I627" s="878"/>
      <c r="J627" s="878"/>
      <c r="K627" s="878"/>
      <c r="L627" s="878"/>
    </row>
    <row r="628" spans="1:12" ht="14.5" x14ac:dyDescent="0.25">
      <c r="A628" s="911"/>
      <c r="B628" s="878"/>
      <c r="C628" s="878"/>
      <c r="D628" s="878"/>
      <c r="E628" s="912"/>
      <c r="F628" s="878"/>
      <c r="G628" s="878"/>
      <c r="H628" s="878"/>
      <c r="I628" s="878"/>
      <c r="J628" s="878"/>
      <c r="K628" s="878"/>
      <c r="L628" s="878"/>
    </row>
    <row r="629" spans="1:12" ht="14.5" x14ac:dyDescent="0.25">
      <c r="A629" s="911"/>
      <c r="B629" s="878"/>
      <c r="C629" s="878"/>
      <c r="D629" s="878"/>
      <c r="E629" s="912"/>
      <c r="F629" s="878"/>
      <c r="G629" s="878"/>
      <c r="H629" s="878"/>
      <c r="I629" s="878"/>
      <c r="J629" s="878"/>
      <c r="K629" s="878"/>
      <c r="L629" s="878"/>
    </row>
    <row r="630" spans="1:12" ht="14.5" x14ac:dyDescent="0.25">
      <c r="A630" s="911"/>
      <c r="B630" s="878"/>
      <c r="C630" s="878"/>
      <c r="D630" s="878"/>
      <c r="E630" s="912"/>
      <c r="F630" s="878"/>
      <c r="G630" s="878"/>
      <c r="H630" s="878"/>
      <c r="I630" s="878"/>
      <c r="J630" s="878"/>
      <c r="K630" s="878"/>
      <c r="L630" s="878"/>
    </row>
    <row r="631" spans="1:12" ht="14.5" x14ac:dyDescent="0.25">
      <c r="A631" s="911"/>
      <c r="B631" s="878"/>
      <c r="C631" s="878"/>
      <c r="D631" s="878"/>
      <c r="E631" s="912"/>
      <c r="F631" s="878"/>
      <c r="G631" s="878"/>
      <c r="H631" s="878"/>
      <c r="I631" s="878"/>
      <c r="J631" s="878"/>
      <c r="K631" s="878"/>
      <c r="L631" s="878"/>
    </row>
    <row r="632" spans="1:12" ht="14.5" x14ac:dyDescent="0.25">
      <c r="A632" s="911"/>
      <c r="B632" s="878"/>
      <c r="C632" s="878"/>
      <c r="D632" s="878"/>
      <c r="E632" s="912"/>
      <c r="F632" s="878"/>
      <c r="G632" s="878"/>
      <c r="H632" s="878"/>
      <c r="I632" s="878"/>
      <c r="J632" s="878"/>
      <c r="K632" s="878"/>
      <c r="L632" s="878"/>
    </row>
    <row r="633" spans="1:12" ht="14.5" x14ac:dyDescent="0.25">
      <c r="A633" s="911"/>
      <c r="B633" s="878"/>
      <c r="C633" s="878"/>
      <c r="D633" s="878"/>
      <c r="E633" s="912"/>
      <c r="F633" s="878"/>
      <c r="G633" s="878"/>
      <c r="H633" s="878"/>
      <c r="I633" s="878"/>
      <c r="J633" s="878"/>
      <c r="K633" s="878"/>
      <c r="L633" s="878"/>
    </row>
    <row r="634" spans="1:12" ht="14.5" x14ac:dyDescent="0.25">
      <c r="A634" s="911"/>
      <c r="B634" s="878"/>
      <c r="C634" s="878"/>
      <c r="D634" s="878"/>
      <c r="E634" s="912"/>
      <c r="F634" s="878"/>
      <c r="G634" s="878"/>
      <c r="H634" s="878"/>
      <c r="I634" s="878"/>
      <c r="J634" s="878"/>
      <c r="K634" s="878"/>
      <c r="L634" s="878"/>
    </row>
    <row r="635" spans="1:12" ht="14.5" x14ac:dyDescent="0.25">
      <c r="A635" s="911"/>
      <c r="B635" s="878"/>
      <c r="C635" s="878"/>
      <c r="D635" s="878"/>
      <c r="E635" s="912"/>
      <c r="F635" s="878"/>
      <c r="G635" s="878"/>
      <c r="H635" s="878"/>
      <c r="I635" s="878"/>
      <c r="J635" s="878"/>
      <c r="K635" s="878"/>
      <c r="L635" s="878"/>
    </row>
    <row r="636" spans="1:12" ht="14.5" x14ac:dyDescent="0.25">
      <c r="A636" s="911"/>
      <c r="B636" s="878"/>
      <c r="C636" s="878"/>
      <c r="D636" s="878"/>
      <c r="E636" s="912"/>
      <c r="F636" s="878"/>
      <c r="G636" s="878"/>
      <c r="H636" s="878"/>
      <c r="I636" s="878"/>
      <c r="J636" s="878"/>
      <c r="K636" s="878"/>
      <c r="L636" s="878"/>
    </row>
    <row r="637" spans="1:12" ht="14.5" x14ac:dyDescent="0.25">
      <c r="A637" s="911"/>
      <c r="B637" s="878"/>
      <c r="C637" s="878"/>
      <c r="D637" s="878"/>
      <c r="E637" s="912"/>
      <c r="F637" s="878"/>
      <c r="G637" s="878"/>
      <c r="H637" s="878"/>
      <c r="I637" s="878"/>
      <c r="J637" s="878"/>
      <c r="K637" s="878"/>
      <c r="L637" s="878"/>
    </row>
    <row r="638" spans="1:12" ht="14.5" x14ac:dyDescent="0.25">
      <c r="A638" s="911"/>
      <c r="B638" s="878"/>
      <c r="C638" s="878"/>
      <c r="D638" s="878"/>
      <c r="E638" s="912"/>
      <c r="F638" s="878"/>
      <c r="G638" s="878"/>
      <c r="H638" s="878"/>
      <c r="I638" s="878"/>
      <c r="J638" s="878"/>
      <c r="K638" s="878"/>
      <c r="L638" s="878"/>
    </row>
    <row r="639" spans="1:12" ht="14.5" x14ac:dyDescent="0.25">
      <c r="A639" s="911"/>
      <c r="B639" s="878"/>
      <c r="C639" s="878"/>
      <c r="D639" s="878"/>
      <c r="E639" s="912"/>
      <c r="F639" s="878"/>
      <c r="G639" s="878"/>
      <c r="H639" s="878"/>
      <c r="I639" s="878"/>
      <c r="J639" s="878"/>
      <c r="K639" s="878"/>
      <c r="L639" s="878"/>
    </row>
    <row r="640" spans="1:12" ht="14.5" x14ac:dyDescent="0.25">
      <c r="A640" s="911"/>
      <c r="B640" s="878"/>
      <c r="C640" s="878"/>
      <c r="D640" s="878"/>
      <c r="E640" s="912"/>
      <c r="F640" s="878"/>
      <c r="G640" s="878"/>
      <c r="H640" s="878"/>
      <c r="I640" s="878"/>
      <c r="J640" s="878"/>
      <c r="K640" s="878"/>
      <c r="L640" s="878"/>
    </row>
    <row r="641" spans="1:12" ht="14.5" x14ac:dyDescent="0.25">
      <c r="A641" s="911"/>
      <c r="B641" s="878"/>
      <c r="C641" s="878"/>
      <c r="D641" s="878"/>
      <c r="E641" s="912"/>
      <c r="F641" s="878"/>
      <c r="G641" s="878"/>
      <c r="H641" s="878"/>
      <c r="I641" s="878"/>
      <c r="J641" s="878"/>
      <c r="K641" s="878"/>
      <c r="L641" s="878"/>
    </row>
    <row r="642" spans="1:12" ht="14.5" x14ac:dyDescent="0.25">
      <c r="A642" s="911"/>
      <c r="B642" s="878"/>
      <c r="C642" s="878"/>
      <c r="D642" s="878"/>
      <c r="E642" s="912"/>
      <c r="F642" s="878"/>
      <c r="G642" s="878"/>
      <c r="H642" s="878"/>
      <c r="I642" s="878"/>
      <c r="J642" s="878"/>
      <c r="K642" s="878"/>
      <c r="L642" s="878"/>
    </row>
    <row r="643" spans="1:12" ht="14.5" x14ac:dyDescent="0.25">
      <c r="A643" s="911"/>
      <c r="B643" s="878"/>
      <c r="C643" s="878"/>
      <c r="D643" s="878"/>
      <c r="E643" s="912"/>
      <c r="F643" s="878"/>
      <c r="G643" s="878"/>
      <c r="H643" s="878"/>
      <c r="I643" s="878"/>
      <c r="J643" s="878"/>
      <c r="K643" s="878"/>
      <c r="L643" s="878"/>
    </row>
    <row r="644" spans="1:12" ht="14.5" x14ac:dyDescent="0.25">
      <c r="A644" s="911"/>
      <c r="B644" s="878"/>
      <c r="C644" s="878"/>
      <c r="D644" s="878"/>
      <c r="E644" s="912"/>
      <c r="F644" s="878"/>
      <c r="G644" s="878"/>
      <c r="H644" s="878"/>
      <c r="I644" s="878"/>
      <c r="J644" s="878"/>
      <c r="K644" s="878"/>
      <c r="L644" s="878"/>
    </row>
    <row r="645" spans="1:12" ht="14.5" x14ac:dyDescent="0.25">
      <c r="A645" s="911"/>
      <c r="B645" s="878"/>
      <c r="C645" s="878"/>
      <c r="D645" s="878"/>
      <c r="E645" s="912"/>
      <c r="F645" s="878"/>
      <c r="G645" s="878"/>
      <c r="H645" s="878"/>
      <c r="I645" s="878"/>
      <c r="J645" s="878"/>
      <c r="K645" s="878"/>
      <c r="L645" s="878"/>
    </row>
    <row r="646" spans="1:12" ht="14.5" x14ac:dyDescent="0.25">
      <c r="A646" s="911"/>
      <c r="B646" s="878"/>
      <c r="C646" s="878"/>
      <c r="D646" s="878"/>
      <c r="E646" s="912"/>
      <c r="F646" s="878"/>
      <c r="G646" s="878"/>
      <c r="H646" s="878"/>
      <c r="I646" s="878"/>
      <c r="J646" s="878"/>
      <c r="K646" s="878"/>
      <c r="L646" s="878"/>
    </row>
    <row r="647" spans="1:12" ht="14.5" x14ac:dyDescent="0.25">
      <c r="A647" s="911"/>
      <c r="B647" s="878"/>
      <c r="C647" s="878"/>
      <c r="D647" s="878"/>
      <c r="E647" s="912"/>
      <c r="F647" s="878"/>
      <c r="G647" s="878"/>
      <c r="H647" s="878"/>
      <c r="I647" s="878"/>
      <c r="J647" s="878"/>
      <c r="K647" s="878"/>
      <c r="L647" s="878"/>
    </row>
    <row r="648" spans="1:12" ht="14.5" x14ac:dyDescent="0.25">
      <c r="A648" s="911"/>
      <c r="B648" s="878"/>
      <c r="C648" s="878"/>
      <c r="D648" s="878"/>
      <c r="E648" s="912"/>
      <c r="F648" s="878"/>
      <c r="G648" s="878"/>
      <c r="H648" s="878"/>
      <c r="I648" s="878"/>
      <c r="J648" s="878"/>
      <c r="K648" s="878"/>
      <c r="L648" s="878"/>
    </row>
    <row r="649" spans="1:12" ht="14.5" x14ac:dyDescent="0.25">
      <c r="A649" s="911"/>
      <c r="B649" s="878"/>
      <c r="C649" s="878"/>
      <c r="D649" s="878"/>
      <c r="E649" s="912"/>
      <c r="F649" s="878"/>
      <c r="G649" s="878"/>
      <c r="H649" s="878"/>
      <c r="I649" s="878"/>
      <c r="J649" s="878"/>
      <c r="K649" s="878"/>
      <c r="L649" s="878"/>
    </row>
    <row r="650" spans="1:12" ht="14.5" x14ac:dyDescent="0.25">
      <c r="A650" s="911"/>
      <c r="B650" s="878"/>
      <c r="C650" s="878"/>
      <c r="D650" s="878"/>
      <c r="E650" s="912"/>
      <c r="F650" s="878"/>
      <c r="G650" s="878"/>
      <c r="H650" s="878"/>
      <c r="I650" s="878"/>
      <c r="J650" s="878"/>
      <c r="K650" s="878"/>
      <c r="L650" s="878"/>
    </row>
    <row r="651" spans="1:12" ht="14.5" x14ac:dyDescent="0.25">
      <c r="A651" s="911"/>
      <c r="B651" s="878"/>
      <c r="C651" s="878"/>
      <c r="D651" s="878"/>
      <c r="E651" s="912"/>
      <c r="F651" s="878"/>
      <c r="G651" s="878"/>
      <c r="H651" s="878"/>
      <c r="I651" s="878"/>
      <c r="J651" s="878"/>
      <c r="K651" s="878"/>
      <c r="L651" s="878"/>
    </row>
    <row r="652" spans="1:12" ht="14.5" x14ac:dyDescent="0.25">
      <c r="A652" s="911"/>
      <c r="B652" s="878"/>
      <c r="C652" s="878"/>
      <c r="D652" s="878"/>
      <c r="E652" s="912"/>
      <c r="F652" s="878"/>
      <c r="G652" s="878"/>
      <c r="H652" s="878"/>
      <c r="I652" s="878"/>
      <c r="J652" s="878"/>
      <c r="K652" s="878"/>
      <c r="L652" s="878"/>
    </row>
    <row r="653" spans="1:12" ht="14.5" x14ac:dyDescent="0.25">
      <c r="A653" s="911"/>
      <c r="B653" s="878"/>
      <c r="C653" s="878"/>
      <c r="D653" s="878"/>
      <c r="E653" s="912"/>
      <c r="F653" s="878"/>
      <c r="G653" s="878"/>
      <c r="H653" s="878"/>
      <c r="I653" s="878"/>
      <c r="J653" s="878"/>
      <c r="K653" s="878"/>
      <c r="L653" s="878"/>
    </row>
    <row r="654" spans="1:12" ht="14.5" x14ac:dyDescent="0.25">
      <c r="A654" s="911"/>
      <c r="B654" s="878"/>
      <c r="C654" s="878"/>
      <c r="D654" s="878"/>
      <c r="E654" s="912"/>
      <c r="F654" s="878"/>
      <c r="G654" s="878"/>
      <c r="H654" s="878"/>
      <c r="I654" s="878"/>
      <c r="J654" s="878"/>
      <c r="K654" s="878"/>
      <c r="L654" s="878"/>
    </row>
    <row r="655" spans="1:12" ht="14.5" x14ac:dyDescent="0.25">
      <c r="A655" s="911"/>
      <c r="B655" s="878"/>
      <c r="C655" s="878"/>
      <c r="D655" s="878"/>
      <c r="E655" s="912"/>
      <c r="F655" s="878"/>
      <c r="G655" s="878"/>
      <c r="H655" s="878"/>
      <c r="I655" s="878"/>
      <c r="J655" s="878"/>
      <c r="K655" s="878"/>
      <c r="L655" s="878"/>
    </row>
    <row r="656" spans="1:12" ht="14.5" x14ac:dyDescent="0.25">
      <c r="A656" s="911"/>
      <c r="B656" s="878"/>
      <c r="C656" s="878"/>
      <c r="D656" s="878"/>
      <c r="E656" s="912"/>
      <c r="F656" s="878"/>
      <c r="G656" s="878"/>
      <c r="H656" s="878"/>
      <c r="I656" s="878"/>
      <c r="J656" s="878"/>
      <c r="K656" s="878"/>
      <c r="L656" s="878"/>
    </row>
    <row r="657" spans="1:12" ht="14.5" x14ac:dyDescent="0.25">
      <c r="A657" s="911"/>
      <c r="B657" s="878"/>
      <c r="C657" s="878"/>
      <c r="D657" s="878"/>
      <c r="E657" s="912"/>
      <c r="F657" s="878"/>
      <c r="G657" s="878"/>
      <c r="H657" s="878"/>
      <c r="I657" s="878"/>
      <c r="J657" s="878"/>
      <c r="K657" s="878"/>
      <c r="L657" s="878"/>
    </row>
    <row r="658" spans="1:12" ht="14.5" x14ac:dyDescent="0.25">
      <c r="A658" s="911"/>
      <c r="B658" s="878"/>
      <c r="C658" s="878"/>
      <c r="D658" s="878"/>
      <c r="E658" s="912"/>
      <c r="F658" s="878"/>
      <c r="G658" s="878"/>
      <c r="H658" s="878"/>
      <c r="I658" s="878"/>
      <c r="J658" s="878"/>
      <c r="K658" s="878"/>
      <c r="L658" s="878"/>
    </row>
    <row r="659" spans="1:12" ht="14.5" x14ac:dyDescent="0.25">
      <c r="A659" s="911"/>
      <c r="B659" s="878"/>
      <c r="C659" s="878"/>
      <c r="D659" s="878"/>
      <c r="E659" s="912"/>
      <c r="F659" s="878"/>
      <c r="G659" s="878"/>
      <c r="H659" s="878"/>
      <c r="I659" s="878"/>
      <c r="J659" s="878"/>
      <c r="K659" s="878"/>
      <c r="L659" s="878"/>
    </row>
    <row r="660" spans="1:12" ht="14.5" x14ac:dyDescent="0.25">
      <c r="A660" s="911"/>
      <c r="B660" s="878"/>
      <c r="C660" s="878"/>
      <c r="D660" s="878"/>
      <c r="E660" s="912"/>
      <c r="F660" s="878"/>
      <c r="G660" s="878"/>
      <c r="H660" s="878"/>
      <c r="I660" s="878"/>
      <c r="J660" s="878"/>
      <c r="K660" s="878"/>
      <c r="L660" s="878"/>
    </row>
    <row r="661" spans="1:12" ht="14.5" x14ac:dyDescent="0.25">
      <c r="A661" s="911"/>
      <c r="B661" s="878"/>
      <c r="C661" s="878"/>
      <c r="D661" s="878"/>
      <c r="E661" s="912"/>
      <c r="F661" s="878"/>
      <c r="G661" s="878"/>
      <c r="H661" s="878"/>
      <c r="I661" s="878"/>
      <c r="J661" s="878"/>
      <c r="K661" s="878"/>
      <c r="L661" s="878"/>
    </row>
    <row r="662" spans="1:12" ht="14.5" x14ac:dyDescent="0.25">
      <c r="A662" s="911"/>
      <c r="B662" s="878"/>
      <c r="C662" s="878"/>
      <c r="D662" s="878"/>
      <c r="E662" s="912"/>
      <c r="F662" s="878"/>
      <c r="G662" s="878"/>
      <c r="H662" s="878"/>
      <c r="I662" s="878"/>
      <c r="J662" s="878"/>
      <c r="K662" s="878"/>
      <c r="L662" s="878"/>
    </row>
    <row r="663" spans="1:12" ht="14.5" x14ac:dyDescent="0.25">
      <c r="A663" s="911"/>
      <c r="B663" s="878"/>
      <c r="C663" s="878"/>
      <c r="D663" s="878"/>
      <c r="E663" s="912"/>
      <c r="F663" s="878"/>
      <c r="G663" s="878"/>
      <c r="H663" s="878"/>
      <c r="I663" s="878"/>
      <c r="J663" s="878"/>
      <c r="K663" s="878"/>
      <c r="L663" s="878"/>
    </row>
    <row r="664" spans="1:12" ht="14.5" x14ac:dyDescent="0.25">
      <c r="A664" s="911"/>
      <c r="B664" s="878"/>
      <c r="C664" s="878"/>
      <c r="D664" s="878"/>
      <c r="E664" s="912"/>
      <c r="F664" s="878"/>
      <c r="G664" s="878"/>
      <c r="H664" s="878"/>
      <c r="I664" s="878"/>
      <c r="J664" s="878"/>
      <c r="K664" s="878"/>
      <c r="L664" s="878"/>
    </row>
    <row r="665" spans="1:12" ht="14.5" x14ac:dyDescent="0.25">
      <c r="A665" s="911"/>
      <c r="B665" s="878"/>
      <c r="C665" s="878"/>
      <c r="D665" s="878"/>
      <c r="E665" s="912"/>
      <c r="F665" s="878"/>
      <c r="G665" s="878"/>
      <c r="H665" s="878"/>
      <c r="I665" s="878"/>
      <c r="J665" s="878"/>
      <c r="K665" s="878"/>
      <c r="L665" s="878"/>
    </row>
    <row r="666" spans="1:12" ht="14.5" x14ac:dyDescent="0.25">
      <c r="A666" s="911"/>
      <c r="B666" s="878"/>
      <c r="C666" s="878"/>
      <c r="D666" s="878"/>
      <c r="E666" s="912"/>
      <c r="F666" s="878"/>
      <c r="G666" s="878"/>
      <c r="H666" s="878"/>
      <c r="I666" s="878"/>
      <c r="J666" s="878"/>
      <c r="K666" s="878"/>
      <c r="L666" s="878"/>
    </row>
    <row r="667" spans="1:12" ht="14.5" x14ac:dyDescent="0.25">
      <c r="A667" s="911"/>
      <c r="B667" s="878"/>
      <c r="C667" s="878"/>
      <c r="D667" s="878"/>
      <c r="E667" s="912"/>
      <c r="F667" s="878"/>
      <c r="G667" s="878"/>
      <c r="H667" s="878"/>
      <c r="I667" s="878"/>
      <c r="J667" s="878"/>
      <c r="K667" s="878"/>
      <c r="L667" s="878"/>
    </row>
    <row r="668" spans="1:12" ht="14.5" x14ac:dyDescent="0.25">
      <c r="A668" s="911"/>
      <c r="B668" s="878"/>
      <c r="C668" s="878"/>
      <c r="D668" s="878"/>
      <c r="E668" s="912"/>
      <c r="F668" s="878"/>
      <c r="G668" s="878"/>
      <c r="H668" s="878"/>
      <c r="I668" s="878"/>
      <c r="J668" s="878"/>
      <c r="K668" s="878"/>
      <c r="L668" s="878"/>
    </row>
    <row r="669" spans="1:12" ht="14.5" x14ac:dyDescent="0.25">
      <c r="A669" s="911"/>
      <c r="B669" s="878"/>
      <c r="C669" s="878"/>
      <c r="D669" s="878"/>
      <c r="E669" s="912"/>
      <c r="F669" s="878"/>
      <c r="G669" s="878"/>
      <c r="H669" s="878"/>
      <c r="I669" s="878"/>
      <c r="J669" s="878"/>
      <c r="K669" s="878"/>
      <c r="L669" s="878"/>
    </row>
    <row r="670" spans="1:12" ht="14.5" x14ac:dyDescent="0.25">
      <c r="A670" s="911"/>
      <c r="B670" s="878"/>
      <c r="C670" s="878"/>
      <c r="D670" s="878"/>
      <c r="E670" s="912"/>
      <c r="F670" s="878"/>
      <c r="G670" s="878"/>
      <c r="H670" s="878"/>
      <c r="I670" s="878"/>
      <c r="J670" s="878"/>
      <c r="K670" s="878"/>
      <c r="L670" s="878"/>
    </row>
    <row r="671" spans="1:12" ht="14.5" x14ac:dyDescent="0.25">
      <c r="A671" s="911"/>
      <c r="B671" s="878"/>
      <c r="C671" s="878"/>
      <c r="D671" s="878"/>
      <c r="E671" s="912"/>
      <c r="F671" s="878"/>
      <c r="G671" s="878"/>
      <c r="H671" s="878"/>
      <c r="I671" s="878"/>
      <c r="J671" s="878"/>
      <c r="K671" s="878"/>
      <c r="L671" s="878"/>
    </row>
    <row r="672" spans="1:12" ht="14.5" x14ac:dyDescent="0.25">
      <c r="A672" s="911"/>
      <c r="B672" s="878"/>
      <c r="C672" s="878"/>
      <c r="D672" s="878"/>
      <c r="E672" s="912"/>
      <c r="F672" s="878"/>
      <c r="G672" s="878"/>
      <c r="H672" s="878"/>
      <c r="I672" s="878"/>
      <c r="J672" s="878"/>
      <c r="K672" s="878"/>
      <c r="L672" s="878"/>
    </row>
    <row r="673" spans="1:12" ht="14.5" x14ac:dyDescent="0.25">
      <c r="A673" s="911"/>
      <c r="B673" s="878"/>
      <c r="C673" s="878"/>
      <c r="D673" s="878"/>
      <c r="E673" s="912"/>
      <c r="F673" s="878"/>
      <c r="G673" s="878"/>
      <c r="H673" s="878"/>
      <c r="I673" s="878"/>
      <c r="J673" s="878"/>
      <c r="K673" s="878"/>
      <c r="L673" s="878"/>
    </row>
    <row r="674" spans="1:12" ht="14.5" x14ac:dyDescent="0.25">
      <c r="A674" s="911"/>
      <c r="B674" s="878"/>
      <c r="C674" s="878"/>
      <c r="D674" s="878"/>
      <c r="E674" s="912"/>
      <c r="F674" s="878"/>
      <c r="G674" s="878"/>
      <c r="H674" s="878"/>
      <c r="I674" s="878"/>
      <c r="J674" s="878"/>
      <c r="K674" s="878"/>
      <c r="L674" s="878"/>
    </row>
    <row r="675" spans="1:12" ht="14.5" x14ac:dyDescent="0.25">
      <c r="A675" s="911"/>
      <c r="B675" s="878"/>
      <c r="C675" s="878"/>
      <c r="D675" s="878"/>
      <c r="E675" s="912"/>
      <c r="F675" s="878"/>
      <c r="G675" s="878"/>
      <c r="H675" s="878"/>
      <c r="I675" s="878"/>
      <c r="J675" s="878"/>
      <c r="K675" s="878"/>
      <c r="L675" s="878"/>
    </row>
    <row r="676" spans="1:12" ht="14.5" x14ac:dyDescent="0.25">
      <c r="A676" s="911"/>
      <c r="B676" s="878"/>
      <c r="C676" s="878"/>
      <c r="D676" s="878"/>
      <c r="E676" s="912"/>
      <c r="F676" s="878"/>
      <c r="G676" s="878"/>
      <c r="H676" s="878"/>
      <c r="I676" s="878"/>
      <c r="J676" s="878"/>
      <c r="K676" s="878"/>
      <c r="L676" s="878"/>
    </row>
    <row r="677" spans="1:12" ht="14.5" x14ac:dyDescent="0.25">
      <c r="A677" s="911"/>
      <c r="B677" s="878"/>
      <c r="C677" s="878"/>
      <c r="D677" s="878"/>
      <c r="E677" s="912"/>
      <c r="F677" s="878"/>
      <c r="G677" s="878"/>
      <c r="H677" s="878"/>
      <c r="I677" s="878"/>
      <c r="J677" s="878"/>
      <c r="K677" s="878"/>
      <c r="L677" s="878"/>
    </row>
    <row r="678" spans="1:12" ht="14.5" x14ac:dyDescent="0.25">
      <c r="A678" s="911"/>
      <c r="B678" s="878"/>
      <c r="C678" s="878"/>
      <c r="D678" s="878"/>
      <c r="E678" s="912"/>
      <c r="F678" s="878"/>
      <c r="G678" s="878"/>
      <c r="H678" s="878"/>
      <c r="I678" s="878"/>
      <c r="J678" s="878"/>
      <c r="K678" s="878"/>
      <c r="L678" s="878"/>
    </row>
    <row r="679" spans="1:12" ht="14.5" x14ac:dyDescent="0.25">
      <c r="A679" s="911"/>
      <c r="B679" s="878"/>
      <c r="C679" s="878"/>
      <c r="D679" s="878"/>
      <c r="E679" s="912"/>
      <c r="F679" s="878"/>
      <c r="G679" s="878"/>
      <c r="H679" s="878"/>
      <c r="I679" s="878"/>
      <c r="J679" s="878"/>
      <c r="K679" s="878"/>
      <c r="L679" s="878"/>
    </row>
    <row r="680" spans="1:12" ht="14.5" x14ac:dyDescent="0.25">
      <c r="A680" s="911"/>
      <c r="B680" s="878"/>
      <c r="C680" s="878"/>
      <c r="D680" s="878"/>
      <c r="E680" s="912"/>
      <c r="F680" s="878"/>
      <c r="G680" s="878"/>
      <c r="H680" s="878"/>
      <c r="I680" s="878"/>
      <c r="J680" s="878"/>
      <c r="K680" s="878"/>
      <c r="L680" s="878"/>
    </row>
    <row r="681" spans="1:12" ht="14.5" x14ac:dyDescent="0.25">
      <c r="A681" s="911"/>
      <c r="B681" s="878"/>
      <c r="C681" s="878"/>
      <c r="D681" s="878"/>
      <c r="E681" s="912"/>
      <c r="F681" s="878"/>
      <c r="G681" s="878"/>
      <c r="H681" s="878"/>
      <c r="I681" s="878"/>
      <c r="J681" s="878"/>
      <c r="K681" s="878"/>
      <c r="L681" s="878"/>
    </row>
    <row r="682" spans="1:12" ht="14.5" x14ac:dyDescent="0.25">
      <c r="A682" s="911"/>
      <c r="B682" s="878"/>
      <c r="C682" s="878"/>
      <c r="D682" s="878"/>
      <c r="E682" s="912"/>
      <c r="F682" s="878"/>
      <c r="G682" s="878"/>
      <c r="H682" s="878"/>
      <c r="I682" s="878"/>
      <c r="J682" s="878"/>
      <c r="K682" s="878"/>
      <c r="L682" s="878"/>
    </row>
    <row r="683" spans="1:12" ht="14.5" x14ac:dyDescent="0.25">
      <c r="A683" s="911"/>
      <c r="B683" s="878"/>
      <c r="C683" s="878"/>
      <c r="D683" s="878"/>
      <c r="E683" s="912"/>
      <c r="F683" s="878"/>
      <c r="G683" s="878"/>
      <c r="H683" s="878"/>
      <c r="I683" s="878"/>
      <c r="J683" s="878"/>
      <c r="K683" s="878"/>
      <c r="L683" s="878"/>
    </row>
    <row r="684" spans="1:12" ht="14.5" x14ac:dyDescent="0.25">
      <c r="A684" s="911"/>
      <c r="B684" s="878"/>
      <c r="C684" s="878"/>
      <c r="D684" s="878"/>
      <c r="E684" s="912"/>
      <c r="F684" s="878"/>
      <c r="G684" s="878"/>
      <c r="H684" s="878"/>
      <c r="I684" s="878"/>
      <c r="J684" s="878"/>
      <c r="K684" s="878"/>
      <c r="L684" s="878"/>
    </row>
    <row r="685" spans="1:12" ht="14.5" x14ac:dyDescent="0.25">
      <c r="A685" s="911"/>
      <c r="B685" s="878"/>
      <c r="C685" s="878"/>
      <c r="D685" s="878"/>
      <c r="E685" s="912"/>
      <c r="F685" s="878"/>
      <c r="G685" s="878"/>
      <c r="H685" s="878"/>
      <c r="I685" s="878"/>
      <c r="J685" s="878"/>
      <c r="K685" s="878"/>
      <c r="L685" s="878"/>
    </row>
    <row r="686" spans="1:12" ht="14.5" x14ac:dyDescent="0.25">
      <c r="A686" s="911"/>
      <c r="B686" s="878"/>
      <c r="C686" s="878"/>
      <c r="D686" s="878"/>
      <c r="E686" s="912"/>
      <c r="F686" s="878"/>
      <c r="G686" s="878"/>
      <c r="H686" s="878"/>
      <c r="I686" s="878"/>
      <c r="J686" s="878"/>
      <c r="K686" s="878"/>
      <c r="L686" s="878"/>
    </row>
    <row r="687" spans="1:12" ht="14.5" x14ac:dyDescent="0.25">
      <c r="A687" s="911"/>
      <c r="B687" s="878"/>
      <c r="C687" s="878"/>
      <c r="D687" s="878"/>
      <c r="E687" s="912"/>
      <c r="F687" s="878"/>
      <c r="G687" s="878"/>
      <c r="H687" s="878"/>
      <c r="I687" s="878"/>
      <c r="J687" s="878"/>
      <c r="K687" s="878"/>
      <c r="L687" s="878"/>
    </row>
    <row r="688" spans="1:12" ht="14.5" x14ac:dyDescent="0.25">
      <c r="A688" s="911"/>
      <c r="B688" s="878"/>
      <c r="C688" s="878"/>
      <c r="D688" s="878"/>
      <c r="E688" s="912"/>
      <c r="F688" s="878"/>
      <c r="G688" s="878"/>
      <c r="H688" s="878"/>
      <c r="I688" s="878"/>
      <c r="J688" s="878"/>
      <c r="K688" s="878"/>
      <c r="L688" s="878"/>
    </row>
    <row r="689" spans="1:12" ht="14.5" x14ac:dyDescent="0.25">
      <c r="A689" s="911"/>
      <c r="B689" s="878"/>
      <c r="C689" s="878"/>
      <c r="D689" s="878"/>
      <c r="E689" s="912"/>
      <c r="F689" s="878"/>
      <c r="G689" s="878"/>
      <c r="H689" s="878"/>
      <c r="I689" s="878"/>
      <c r="J689" s="878"/>
      <c r="K689" s="878"/>
      <c r="L689" s="878"/>
    </row>
    <row r="690" spans="1:12" ht="14.5" x14ac:dyDescent="0.25">
      <c r="A690" s="911"/>
      <c r="B690" s="878"/>
      <c r="C690" s="878"/>
      <c r="D690" s="878"/>
      <c r="E690" s="912"/>
      <c r="F690" s="878"/>
      <c r="G690" s="878"/>
      <c r="H690" s="878"/>
      <c r="I690" s="878"/>
      <c r="J690" s="878"/>
      <c r="K690" s="878"/>
      <c r="L690" s="878"/>
    </row>
    <row r="691" spans="1:12" ht="14.5" x14ac:dyDescent="0.25">
      <c r="A691" s="911"/>
      <c r="B691" s="878"/>
      <c r="C691" s="878"/>
      <c r="D691" s="878"/>
      <c r="E691" s="912"/>
      <c r="F691" s="878"/>
      <c r="G691" s="878"/>
      <c r="H691" s="878"/>
      <c r="I691" s="878"/>
      <c r="J691" s="878"/>
      <c r="K691" s="878"/>
      <c r="L691" s="878"/>
    </row>
    <row r="692" spans="1:12" ht="14.5" x14ac:dyDescent="0.25">
      <c r="A692" s="911"/>
      <c r="B692" s="878"/>
      <c r="C692" s="878"/>
      <c r="D692" s="878"/>
      <c r="E692" s="912"/>
      <c r="F692" s="878"/>
      <c r="G692" s="878"/>
      <c r="H692" s="878"/>
      <c r="I692" s="878"/>
      <c r="J692" s="878"/>
      <c r="K692" s="878"/>
      <c r="L692" s="878"/>
    </row>
  </sheetData>
  <mergeCells count="1">
    <mergeCell ref="A503:F503"/>
  </mergeCells>
  <conditionalFormatting sqref="G503">
    <cfRule type="expression" dxfId="48" priority="1" stopIfTrue="1">
      <formula>#REF!=0</formula>
    </cfRule>
  </conditionalFormatting>
  <pageMargins left="0.70866141732283472" right="0.70866141732283472" top="0.74803149606299213" bottom="0.74803149606299213" header="0.31496062992125984" footer="0.31496062992125984"/>
  <pageSetup paperSize="9" scale="79" fitToHeight="0" orientation="portrait" r:id="rId1"/>
  <headerFooter>
    <oddFooter>&amp;C&amp;P of &amp;N&amp;R&amp;A</oddFooter>
  </headerFooter>
  <rowBreaks count="14" manualBreakCount="14">
    <brk id="35" max="6" man="1"/>
    <brk id="70" max="6" man="1"/>
    <brk id="104" max="6" man="1"/>
    <brk id="133" max="6" man="1"/>
    <brk id="167" max="6" man="1"/>
    <brk id="200" max="6" man="1"/>
    <brk id="235" max="6" man="1"/>
    <brk id="268" max="6" man="1"/>
    <brk id="300" max="6" man="1"/>
    <brk id="330" max="6" man="1"/>
    <brk id="366" max="6" man="1"/>
    <brk id="399" max="6" man="1"/>
    <brk id="441" max="6" man="1"/>
    <brk id="478"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tint="0.79998168889431442"/>
    <pageSetUpPr fitToPage="1"/>
  </sheetPr>
  <dimension ref="A1:AS1486"/>
  <sheetViews>
    <sheetView view="pageBreakPreview" zoomScale="70" zoomScaleNormal="100" zoomScaleSheetLayoutView="70" workbookViewId="0">
      <selection activeCell="C10" sqref="C10"/>
    </sheetView>
  </sheetViews>
  <sheetFormatPr defaultColWidth="9.1796875" defaultRowHeight="12.5" x14ac:dyDescent="0.25"/>
  <cols>
    <col min="1" max="1" width="7.7265625" style="96" customWidth="1"/>
    <col min="2" max="2" width="9.7265625" style="96" customWidth="1"/>
    <col min="3" max="3" width="43.7265625" style="98" customWidth="1"/>
    <col min="4" max="4" width="8.26953125" style="98" customWidth="1"/>
    <col min="5" max="5" width="9.7265625" style="151" customWidth="1"/>
    <col min="6" max="6" width="11.7265625" style="96" customWidth="1"/>
    <col min="7" max="7" width="15.7265625" style="96" customWidth="1"/>
    <col min="8" max="8" width="9.1796875" style="96" customWidth="1"/>
    <col min="9" max="16384" width="9.1796875" style="96"/>
  </cols>
  <sheetData>
    <row r="1" spans="1:23" x14ac:dyDescent="0.25">
      <c r="A1" s="107"/>
      <c r="B1" s="105"/>
      <c r="C1" s="94"/>
      <c r="D1" s="108"/>
      <c r="E1" s="140"/>
      <c r="F1" s="110"/>
      <c r="G1" s="95" t="str">
        <f>'Sch 1 WP 3A P&amp;Gs'!G1</f>
        <v>VG Sludge Pipeline</v>
      </c>
      <c r="H1" s="160"/>
      <c r="I1" s="160"/>
      <c r="J1" s="160"/>
      <c r="K1" s="160"/>
      <c r="L1" s="160"/>
      <c r="M1" s="160"/>
      <c r="N1" s="160"/>
      <c r="O1" s="160"/>
      <c r="P1" s="160"/>
      <c r="Q1" s="160"/>
      <c r="R1" s="160"/>
      <c r="S1" s="160"/>
      <c r="T1" s="160"/>
      <c r="U1" s="160"/>
      <c r="V1" s="160"/>
      <c r="W1" s="160"/>
    </row>
    <row r="2" spans="1:23" x14ac:dyDescent="0.25">
      <c r="A2" s="107" t="s">
        <v>36</v>
      </c>
      <c r="B2" s="105"/>
      <c r="C2" s="94" t="str">
        <f>'Sch 1 WP 3A P&amp;Gs'!$C$2</f>
        <v>RW10397155/22</v>
      </c>
      <c r="D2" s="108"/>
      <c r="E2" s="141"/>
      <c r="F2" s="110"/>
      <c r="G2" s="111" t="s">
        <v>1187</v>
      </c>
      <c r="H2" s="160"/>
      <c r="I2" s="160"/>
      <c r="J2" s="160"/>
      <c r="K2" s="160"/>
      <c r="L2" s="160"/>
      <c r="M2" s="160"/>
      <c r="N2" s="160"/>
      <c r="O2" s="160"/>
      <c r="P2" s="160"/>
      <c r="Q2" s="160"/>
      <c r="R2" s="160"/>
      <c r="S2" s="160"/>
      <c r="T2" s="160"/>
      <c r="U2" s="160"/>
      <c r="V2" s="160"/>
      <c r="W2" s="160"/>
    </row>
    <row r="3" spans="1:23" x14ac:dyDescent="0.25">
      <c r="A3" s="107" t="s">
        <v>37</v>
      </c>
      <c r="B3" s="105"/>
      <c r="C3" s="98" t="str">
        <f>'Sch 1 WP 3A P&amp;Gs'!$C$3</f>
        <v>WP3A - Earthworks, pipe laying, jacking and associated civil works for a 6020m x 626mm OD</v>
      </c>
      <c r="D3" s="108"/>
      <c r="E3" s="109"/>
      <c r="F3" s="110"/>
      <c r="G3" s="97">
        <f>'Sch 1 WP 3A P&amp;Gs'!G3</f>
        <v>44470</v>
      </c>
      <c r="H3" s="160"/>
      <c r="I3" s="160"/>
      <c r="J3" s="160"/>
      <c r="K3" s="160"/>
      <c r="L3" s="160"/>
      <c r="M3" s="160"/>
      <c r="N3" s="160"/>
      <c r="O3" s="160"/>
      <c r="P3" s="160"/>
      <c r="Q3" s="160"/>
      <c r="R3" s="160"/>
      <c r="S3" s="160"/>
      <c r="T3" s="160"/>
      <c r="U3" s="160"/>
      <c r="V3" s="160"/>
      <c r="W3" s="160"/>
    </row>
    <row r="4" spans="1:23" x14ac:dyDescent="0.25">
      <c r="A4" s="112"/>
      <c r="B4" s="94"/>
      <c r="C4" s="98" t="str">
        <f>'Sch 1 WP 3A P&amp;Gs'!C4</f>
        <v>steel pipeline from Vereeniging Pumping Station to Vaal River Bridge Crossing in Maccauvlei (SL1 Pipeline)</v>
      </c>
      <c r="D4" s="113"/>
      <c r="E4" s="142"/>
      <c r="F4" s="114"/>
      <c r="G4" s="114"/>
      <c r="H4" s="160"/>
      <c r="I4" s="160"/>
      <c r="J4" s="160"/>
      <c r="K4" s="160"/>
      <c r="L4" s="160"/>
      <c r="M4" s="160"/>
      <c r="N4" s="160"/>
      <c r="O4" s="160"/>
      <c r="P4" s="160"/>
      <c r="Q4" s="160"/>
      <c r="R4" s="160"/>
      <c r="S4" s="160"/>
      <c r="T4" s="160"/>
      <c r="U4" s="160"/>
      <c r="V4" s="160"/>
      <c r="W4" s="160"/>
    </row>
    <row r="5" spans="1:23" s="143" customFormat="1" ht="6" customHeight="1" x14ac:dyDescent="0.25">
      <c r="A5" s="112"/>
      <c r="B5" s="94"/>
      <c r="C5" s="115"/>
      <c r="D5" s="113"/>
      <c r="E5" s="142"/>
      <c r="F5" s="114"/>
      <c r="G5" s="114"/>
      <c r="H5" s="161"/>
      <c r="I5" s="161"/>
      <c r="J5" s="161"/>
      <c r="K5" s="161"/>
      <c r="L5" s="161"/>
      <c r="M5" s="161"/>
      <c r="N5" s="161"/>
      <c r="O5" s="161"/>
      <c r="P5" s="161"/>
      <c r="Q5" s="161"/>
      <c r="R5" s="161"/>
      <c r="S5" s="161"/>
      <c r="T5" s="161"/>
      <c r="U5" s="161"/>
      <c r="V5" s="161"/>
      <c r="W5" s="161"/>
    </row>
    <row r="6" spans="1:23" x14ac:dyDescent="0.25">
      <c r="A6" s="116" t="s">
        <v>81</v>
      </c>
      <c r="B6" s="117" t="s">
        <v>44</v>
      </c>
      <c r="C6" s="118" t="s">
        <v>43</v>
      </c>
      <c r="D6" s="117" t="s">
        <v>45</v>
      </c>
      <c r="E6" s="125" t="s">
        <v>46</v>
      </c>
      <c r="F6" s="119" t="s">
        <v>47</v>
      </c>
      <c r="G6" s="119" t="s">
        <v>48</v>
      </c>
      <c r="H6" s="160"/>
      <c r="I6" s="160"/>
      <c r="J6" s="160"/>
      <c r="K6" s="160"/>
      <c r="L6" s="160"/>
      <c r="M6" s="160"/>
      <c r="N6" s="160"/>
      <c r="O6" s="160"/>
      <c r="P6" s="160"/>
      <c r="Q6" s="160"/>
      <c r="R6" s="160"/>
      <c r="S6" s="160"/>
      <c r="T6" s="160"/>
      <c r="U6" s="160"/>
      <c r="V6" s="160"/>
      <c r="W6" s="160"/>
    </row>
    <row r="7" spans="1:23" x14ac:dyDescent="0.25">
      <c r="A7" s="120" t="s">
        <v>51</v>
      </c>
      <c r="B7" s="121" t="s">
        <v>49</v>
      </c>
      <c r="C7" s="122"/>
      <c r="D7" s="121"/>
      <c r="E7" s="144"/>
      <c r="F7" s="123"/>
      <c r="G7" s="123"/>
      <c r="H7" s="160"/>
      <c r="I7" s="160"/>
      <c r="J7" s="160"/>
      <c r="K7" s="160"/>
      <c r="L7" s="160"/>
      <c r="M7" s="160"/>
      <c r="N7" s="160"/>
      <c r="O7" s="160"/>
      <c r="P7" s="160"/>
      <c r="Q7" s="160"/>
      <c r="R7" s="160"/>
      <c r="S7" s="160"/>
      <c r="T7" s="160"/>
      <c r="U7" s="160"/>
      <c r="V7" s="160"/>
      <c r="W7" s="160"/>
    </row>
    <row r="8" spans="1:23" x14ac:dyDescent="0.25">
      <c r="A8" s="145"/>
      <c r="B8" s="135"/>
      <c r="C8" s="135"/>
      <c r="D8" s="136"/>
      <c r="E8" s="146"/>
      <c r="F8" s="169"/>
      <c r="G8" s="169"/>
      <c r="H8" s="160"/>
      <c r="I8" s="160"/>
      <c r="J8" s="160"/>
      <c r="K8" s="160"/>
      <c r="L8" s="160"/>
      <c r="M8" s="160"/>
      <c r="N8" s="160"/>
      <c r="O8" s="160"/>
      <c r="P8" s="160"/>
      <c r="Q8" s="160"/>
      <c r="R8" s="160"/>
      <c r="S8" s="160"/>
      <c r="T8" s="160"/>
      <c r="U8" s="160"/>
      <c r="V8" s="160"/>
      <c r="W8" s="160"/>
    </row>
    <row r="9" spans="1:23" ht="13" x14ac:dyDescent="0.3">
      <c r="A9" s="1154"/>
      <c r="B9" s="1155"/>
      <c r="C9" s="1156" t="s">
        <v>1588</v>
      </c>
      <c r="D9" s="1157"/>
      <c r="E9" s="1158"/>
      <c r="F9" s="1155"/>
      <c r="G9" s="1155"/>
      <c r="H9" s="160"/>
      <c r="I9" s="160"/>
      <c r="J9" s="160"/>
      <c r="K9" s="160"/>
      <c r="L9" s="160"/>
      <c r="M9" s="160"/>
      <c r="N9" s="160"/>
      <c r="O9" s="160"/>
      <c r="P9" s="160"/>
      <c r="Q9" s="160"/>
      <c r="R9" s="160"/>
      <c r="S9" s="160"/>
      <c r="T9" s="160"/>
      <c r="U9" s="160"/>
      <c r="V9" s="160"/>
      <c r="W9" s="160"/>
    </row>
    <row r="10" spans="1:23" x14ac:dyDescent="0.25">
      <c r="A10" s="1078"/>
      <c r="B10" s="1079"/>
      <c r="C10" s="1079"/>
      <c r="D10" s="1080"/>
      <c r="E10" s="1081"/>
      <c r="F10" s="183"/>
      <c r="G10" s="183"/>
      <c r="H10" s="160"/>
      <c r="I10" s="160"/>
      <c r="J10" s="160"/>
      <c r="K10" s="160"/>
      <c r="L10" s="160"/>
      <c r="M10" s="160"/>
      <c r="N10" s="160"/>
      <c r="O10" s="160"/>
      <c r="P10" s="160"/>
      <c r="Q10" s="160"/>
      <c r="R10" s="160"/>
      <c r="S10" s="160"/>
      <c r="T10" s="160"/>
      <c r="U10" s="160"/>
      <c r="V10" s="160"/>
      <c r="W10" s="160"/>
    </row>
    <row r="11" spans="1:23" ht="28.9" customHeight="1" x14ac:dyDescent="0.25">
      <c r="A11" s="1090"/>
      <c r="B11" s="1091" t="s">
        <v>111</v>
      </c>
      <c r="C11" s="1092" t="s">
        <v>1171</v>
      </c>
      <c r="D11" s="1093"/>
      <c r="E11" s="1094"/>
      <c r="F11" s="1095"/>
      <c r="G11" s="1095"/>
      <c r="H11" s="160"/>
      <c r="I11" s="160"/>
      <c r="J11" s="160"/>
      <c r="K11" s="160"/>
      <c r="L11" s="160"/>
      <c r="M11" s="160"/>
      <c r="N11" s="160"/>
      <c r="O11" s="160"/>
      <c r="P11" s="160"/>
      <c r="Q11" s="160"/>
      <c r="R11" s="160"/>
      <c r="S11" s="160"/>
      <c r="T11" s="160"/>
      <c r="U11" s="160"/>
      <c r="V11" s="160"/>
      <c r="W11" s="160"/>
    </row>
    <row r="12" spans="1:23" ht="13" x14ac:dyDescent="0.25">
      <c r="A12" s="92"/>
      <c r="B12" s="147"/>
      <c r="C12" s="104"/>
      <c r="D12" s="126"/>
      <c r="E12" s="129"/>
      <c r="F12" s="78"/>
      <c r="G12" s="78"/>
      <c r="H12" s="160"/>
      <c r="I12" s="160"/>
      <c r="J12" s="160"/>
      <c r="K12" s="160"/>
      <c r="L12" s="160"/>
      <c r="M12" s="160"/>
      <c r="N12" s="160"/>
      <c r="O12" s="160"/>
      <c r="P12" s="160"/>
      <c r="Q12" s="160"/>
      <c r="R12" s="160"/>
      <c r="S12" s="160"/>
      <c r="T12" s="160"/>
      <c r="U12" s="160"/>
      <c r="V12" s="160"/>
      <c r="W12" s="160"/>
    </row>
    <row r="13" spans="1:23" ht="13.9" customHeight="1" x14ac:dyDescent="0.25">
      <c r="A13" s="92">
        <v>1</v>
      </c>
      <c r="B13" s="93"/>
      <c r="C13" s="148" t="s">
        <v>6</v>
      </c>
      <c r="D13" s="126"/>
      <c r="E13" s="129"/>
      <c r="F13" s="78"/>
      <c r="G13" s="78"/>
      <c r="H13" s="160"/>
      <c r="I13" s="160"/>
      <c r="J13" s="160"/>
      <c r="K13" s="160"/>
      <c r="L13" s="160"/>
      <c r="M13" s="160"/>
      <c r="N13" s="160"/>
      <c r="O13" s="160"/>
      <c r="P13" s="160"/>
      <c r="Q13" s="160"/>
      <c r="R13" s="160"/>
      <c r="S13" s="160"/>
      <c r="T13" s="160"/>
      <c r="U13" s="160"/>
      <c r="V13" s="160"/>
      <c r="W13" s="160"/>
    </row>
    <row r="14" spans="1:23" x14ac:dyDescent="0.25">
      <c r="A14" s="149"/>
      <c r="B14" s="150"/>
      <c r="C14" s="93"/>
      <c r="D14" s="126"/>
      <c r="E14" s="129"/>
      <c r="F14" s="78"/>
      <c r="G14" s="78"/>
      <c r="H14" s="160"/>
      <c r="I14" s="160"/>
      <c r="J14" s="160"/>
      <c r="K14" s="160"/>
      <c r="L14" s="160"/>
      <c r="M14" s="160"/>
      <c r="N14" s="160"/>
      <c r="O14" s="160"/>
      <c r="P14" s="160"/>
      <c r="Q14" s="160"/>
      <c r="R14" s="160"/>
      <c r="S14" s="160"/>
      <c r="T14" s="160"/>
      <c r="U14" s="160"/>
      <c r="V14" s="160"/>
      <c r="W14" s="160"/>
    </row>
    <row r="15" spans="1:23" ht="75" x14ac:dyDescent="0.25">
      <c r="A15" s="200">
        <v>1.1000000000000001</v>
      </c>
      <c r="B15" s="89" t="s">
        <v>63</v>
      </c>
      <c r="C15" s="167" t="s">
        <v>422</v>
      </c>
      <c r="D15" s="153" t="s">
        <v>52</v>
      </c>
      <c r="E15" s="78">
        <v>6020</v>
      </c>
      <c r="F15" s="78"/>
      <c r="G15" s="78"/>
      <c r="H15" s="160"/>
      <c r="I15" s="160"/>
      <c r="J15" s="160"/>
      <c r="K15" s="160"/>
      <c r="L15" s="160"/>
      <c r="M15" s="160"/>
      <c r="N15" s="160"/>
      <c r="O15" s="160"/>
      <c r="P15" s="160"/>
      <c r="Q15" s="160"/>
      <c r="R15" s="160"/>
      <c r="S15" s="160"/>
      <c r="T15" s="160"/>
      <c r="U15" s="160"/>
      <c r="V15" s="160"/>
      <c r="W15" s="160"/>
    </row>
    <row r="16" spans="1:23" x14ac:dyDescent="0.25">
      <c r="A16" s="200"/>
      <c r="B16" s="201"/>
      <c r="C16" s="167"/>
      <c r="D16" s="153"/>
      <c r="E16" s="78"/>
      <c r="F16" s="78"/>
      <c r="G16" s="78"/>
      <c r="H16" s="160"/>
      <c r="I16" s="160"/>
      <c r="J16" s="160"/>
      <c r="K16" s="160"/>
      <c r="L16" s="160"/>
      <c r="M16" s="160"/>
      <c r="N16" s="160"/>
      <c r="O16" s="160"/>
      <c r="P16" s="160"/>
      <c r="Q16" s="160"/>
      <c r="R16" s="160"/>
      <c r="S16" s="160"/>
      <c r="T16" s="160"/>
      <c r="U16" s="160"/>
      <c r="V16" s="160"/>
      <c r="W16" s="160"/>
    </row>
    <row r="17" spans="1:23" ht="25" x14ac:dyDescent="0.25">
      <c r="A17" s="200">
        <v>1.2</v>
      </c>
      <c r="B17" s="201" t="s">
        <v>162</v>
      </c>
      <c r="C17" s="167" t="s">
        <v>247</v>
      </c>
      <c r="D17" s="153"/>
      <c r="E17" s="78"/>
      <c r="F17" s="78"/>
      <c r="G17" s="78"/>
      <c r="H17" s="160"/>
      <c r="I17" s="160"/>
      <c r="J17" s="160"/>
      <c r="K17" s="160"/>
      <c r="L17" s="160"/>
      <c r="M17" s="160"/>
      <c r="N17" s="160"/>
      <c r="O17" s="160"/>
      <c r="P17" s="160"/>
      <c r="Q17" s="160"/>
      <c r="R17" s="160"/>
      <c r="S17" s="160"/>
      <c r="T17" s="160"/>
      <c r="U17" s="160"/>
      <c r="V17" s="160"/>
      <c r="W17" s="160"/>
    </row>
    <row r="18" spans="1:23" x14ac:dyDescent="0.25">
      <c r="A18" s="200"/>
      <c r="B18" s="201"/>
      <c r="C18" s="167"/>
      <c r="D18" s="153"/>
      <c r="E18" s="78"/>
      <c r="F18" s="78"/>
      <c r="G18" s="78"/>
      <c r="H18" s="160"/>
      <c r="I18" s="160"/>
      <c r="J18" s="160"/>
      <c r="K18" s="160"/>
      <c r="L18" s="160"/>
      <c r="M18" s="160"/>
      <c r="N18" s="160"/>
      <c r="O18" s="160"/>
      <c r="P18" s="160"/>
      <c r="Q18" s="160"/>
      <c r="R18" s="160"/>
      <c r="S18" s="160"/>
      <c r="T18" s="160"/>
      <c r="U18" s="160"/>
      <c r="V18" s="160"/>
      <c r="W18" s="160"/>
    </row>
    <row r="19" spans="1:23" ht="13.15" customHeight="1" x14ac:dyDescent="0.25">
      <c r="A19" s="154" t="s">
        <v>248</v>
      </c>
      <c r="B19" s="201"/>
      <c r="C19" s="167" t="s">
        <v>179</v>
      </c>
      <c r="D19" s="153" t="s">
        <v>182</v>
      </c>
      <c r="E19" s="78">
        <v>70</v>
      </c>
      <c r="F19" s="78"/>
      <c r="G19" s="78"/>
      <c r="H19" s="160"/>
      <c r="I19" s="160"/>
      <c r="J19" s="160"/>
      <c r="K19" s="160"/>
      <c r="L19" s="160"/>
      <c r="M19" s="160"/>
      <c r="N19" s="160"/>
      <c r="O19" s="160"/>
      <c r="P19" s="160"/>
      <c r="Q19" s="160"/>
      <c r="R19" s="160"/>
      <c r="S19" s="160"/>
      <c r="T19" s="160"/>
      <c r="U19" s="160"/>
      <c r="V19" s="160"/>
      <c r="W19" s="160"/>
    </row>
    <row r="20" spans="1:23" x14ac:dyDescent="0.25">
      <c r="A20" s="154"/>
      <c r="B20" s="201"/>
      <c r="C20" s="167"/>
      <c r="D20" s="153"/>
      <c r="E20" s="78"/>
      <c r="F20" s="78"/>
      <c r="G20" s="78"/>
      <c r="H20" s="160"/>
      <c r="I20" s="160"/>
      <c r="J20" s="160"/>
      <c r="K20" s="160"/>
      <c r="L20" s="160"/>
      <c r="M20" s="160"/>
      <c r="N20" s="160"/>
      <c r="O20" s="160"/>
      <c r="P20" s="160"/>
      <c r="Q20" s="160"/>
      <c r="R20" s="160"/>
      <c r="S20" s="160"/>
      <c r="T20" s="160"/>
      <c r="U20" s="160"/>
      <c r="V20" s="160"/>
      <c r="W20" s="160"/>
    </row>
    <row r="21" spans="1:23" x14ac:dyDescent="0.25">
      <c r="A21" s="154" t="s">
        <v>249</v>
      </c>
      <c r="B21" s="201"/>
      <c r="C21" s="167" t="s">
        <v>180</v>
      </c>
      <c r="D21" s="153" t="s">
        <v>182</v>
      </c>
      <c r="E21" s="78">
        <v>25</v>
      </c>
      <c r="F21" s="78"/>
      <c r="G21" s="78"/>
      <c r="H21" s="160"/>
      <c r="I21" s="160"/>
      <c r="J21" s="160"/>
      <c r="K21" s="160"/>
      <c r="L21" s="160"/>
      <c r="M21" s="160"/>
      <c r="N21" s="160"/>
      <c r="O21" s="160"/>
      <c r="P21" s="160"/>
      <c r="Q21" s="160"/>
      <c r="R21" s="160"/>
      <c r="S21" s="160"/>
      <c r="T21" s="160"/>
      <c r="U21" s="160"/>
      <c r="V21" s="160"/>
      <c r="W21" s="160"/>
    </row>
    <row r="22" spans="1:23" x14ac:dyDescent="0.25">
      <c r="A22" s="154"/>
      <c r="B22" s="201"/>
      <c r="C22" s="167"/>
      <c r="D22" s="153"/>
      <c r="E22" s="78"/>
      <c r="F22" s="78"/>
      <c r="G22" s="78"/>
      <c r="H22" s="160"/>
      <c r="I22" s="160"/>
      <c r="J22" s="160"/>
      <c r="K22" s="160"/>
      <c r="L22" s="160"/>
      <c r="M22" s="160"/>
      <c r="N22" s="160"/>
      <c r="O22" s="160"/>
      <c r="P22" s="160"/>
      <c r="Q22" s="160"/>
      <c r="R22" s="160"/>
      <c r="S22" s="160"/>
      <c r="T22" s="160"/>
      <c r="U22" s="160"/>
      <c r="V22" s="160"/>
      <c r="W22" s="160"/>
    </row>
    <row r="23" spans="1:23" x14ac:dyDescent="0.25">
      <c r="A23" s="154" t="s">
        <v>250</v>
      </c>
      <c r="B23" s="201"/>
      <c r="C23" s="167" t="s">
        <v>181</v>
      </c>
      <c r="D23" s="153" t="s">
        <v>182</v>
      </c>
      <c r="E23" s="78">
        <v>10</v>
      </c>
      <c r="F23" s="78"/>
      <c r="G23" s="78"/>
      <c r="H23" s="160"/>
      <c r="I23" s="160"/>
      <c r="J23" s="160"/>
      <c r="K23" s="160"/>
      <c r="L23" s="160"/>
      <c r="M23" s="160"/>
      <c r="N23" s="160"/>
      <c r="O23" s="160"/>
      <c r="P23" s="160"/>
      <c r="Q23" s="160"/>
      <c r="R23" s="160"/>
      <c r="S23" s="160"/>
      <c r="T23" s="160"/>
      <c r="U23" s="160"/>
      <c r="V23" s="160"/>
      <c r="W23" s="160"/>
    </row>
    <row r="24" spans="1:23" x14ac:dyDescent="0.25">
      <c r="A24" s="154"/>
      <c r="B24" s="201"/>
      <c r="C24" s="167"/>
      <c r="D24" s="153"/>
      <c r="E24" s="78"/>
      <c r="F24" s="78"/>
      <c r="G24" s="78"/>
      <c r="H24" s="160"/>
      <c r="I24" s="160"/>
      <c r="J24" s="160"/>
      <c r="K24" s="160"/>
      <c r="L24" s="160"/>
      <c r="M24" s="160"/>
      <c r="N24" s="160"/>
      <c r="O24" s="160"/>
      <c r="P24" s="160"/>
      <c r="Q24" s="160"/>
      <c r="R24" s="160"/>
      <c r="S24" s="160"/>
      <c r="T24" s="160"/>
      <c r="U24" s="160"/>
      <c r="V24" s="160"/>
      <c r="W24" s="160"/>
    </row>
    <row r="25" spans="1:23" ht="13" x14ac:dyDescent="0.25">
      <c r="A25" s="154">
        <v>2</v>
      </c>
      <c r="B25" s="201"/>
      <c r="C25" s="235" t="s">
        <v>341</v>
      </c>
      <c r="D25" s="153"/>
      <c r="E25" s="78"/>
      <c r="F25" s="78"/>
      <c r="G25" s="78"/>
      <c r="H25" s="160"/>
      <c r="I25" s="160"/>
      <c r="J25" s="160"/>
      <c r="K25" s="160"/>
      <c r="L25" s="160"/>
      <c r="M25" s="160"/>
      <c r="N25" s="160"/>
      <c r="O25" s="160"/>
      <c r="P25" s="160"/>
      <c r="Q25" s="160"/>
      <c r="R25" s="160"/>
      <c r="S25" s="160"/>
      <c r="T25" s="160"/>
      <c r="U25" s="160"/>
      <c r="V25" s="160"/>
      <c r="W25" s="160"/>
    </row>
    <row r="26" spans="1:23" x14ac:dyDescent="0.25">
      <c r="A26" s="154"/>
      <c r="B26" s="201"/>
      <c r="C26" s="167"/>
      <c r="D26" s="153"/>
      <c r="E26" s="78"/>
      <c r="F26" s="78"/>
      <c r="G26" s="78"/>
      <c r="H26" s="160"/>
      <c r="I26" s="160"/>
      <c r="J26" s="160"/>
      <c r="K26" s="160"/>
      <c r="L26" s="160"/>
      <c r="M26" s="160"/>
      <c r="N26" s="160"/>
      <c r="O26" s="160"/>
      <c r="P26" s="160"/>
      <c r="Q26" s="160"/>
      <c r="R26" s="160"/>
      <c r="S26" s="160"/>
      <c r="T26" s="160"/>
      <c r="U26" s="160"/>
      <c r="V26" s="160"/>
      <c r="W26" s="160"/>
    </row>
    <row r="27" spans="1:23" ht="37.5" x14ac:dyDescent="0.25">
      <c r="A27" s="200">
        <v>2.1</v>
      </c>
      <c r="B27" s="201" t="s">
        <v>154</v>
      </c>
      <c r="C27" s="167" t="s">
        <v>199</v>
      </c>
      <c r="D27" s="153" t="s">
        <v>69</v>
      </c>
      <c r="E27" s="78">
        <v>7224</v>
      </c>
      <c r="F27" s="78"/>
      <c r="G27" s="78"/>
      <c r="H27" s="160"/>
      <c r="I27" s="160"/>
      <c r="J27" s="160"/>
      <c r="K27" s="160"/>
      <c r="L27" s="160"/>
      <c r="M27" s="160"/>
      <c r="N27" s="160"/>
      <c r="O27" s="160"/>
      <c r="P27" s="160"/>
      <c r="Q27" s="160"/>
      <c r="R27" s="160"/>
      <c r="S27" s="160"/>
      <c r="T27" s="160"/>
      <c r="U27" s="160"/>
      <c r="V27" s="160"/>
      <c r="W27" s="160"/>
    </row>
    <row r="28" spans="1:23" x14ac:dyDescent="0.25">
      <c r="A28" s="200"/>
      <c r="B28" s="201"/>
      <c r="C28" s="167"/>
      <c r="D28" s="153"/>
      <c r="E28" s="78"/>
      <c r="F28" s="78"/>
      <c r="G28" s="78"/>
      <c r="H28" s="160"/>
      <c r="I28" s="160"/>
      <c r="J28" s="160"/>
      <c r="K28" s="160"/>
      <c r="L28" s="160"/>
      <c r="M28" s="160"/>
      <c r="N28" s="160"/>
      <c r="O28" s="160"/>
      <c r="P28" s="160"/>
      <c r="Q28" s="160"/>
      <c r="R28" s="160"/>
      <c r="S28" s="160"/>
      <c r="T28" s="160"/>
      <c r="U28" s="160"/>
      <c r="V28" s="160"/>
      <c r="W28" s="160"/>
    </row>
    <row r="29" spans="1:23" ht="26" x14ac:dyDescent="0.25">
      <c r="A29" s="88">
        <v>3</v>
      </c>
      <c r="B29" s="201"/>
      <c r="C29" s="821" t="s">
        <v>670</v>
      </c>
      <c r="D29" s="153"/>
      <c r="E29" s="78"/>
      <c r="F29" s="78"/>
      <c r="G29" s="78"/>
      <c r="H29" s="160"/>
      <c r="I29" s="160"/>
      <c r="J29" s="160"/>
      <c r="K29" s="160"/>
      <c r="L29" s="160"/>
      <c r="M29" s="160"/>
      <c r="N29" s="160"/>
      <c r="O29" s="160"/>
      <c r="P29" s="160"/>
      <c r="Q29" s="160"/>
      <c r="R29" s="160"/>
      <c r="S29" s="160"/>
      <c r="T29" s="160"/>
      <c r="U29" s="160"/>
      <c r="V29" s="160"/>
      <c r="W29" s="160"/>
    </row>
    <row r="30" spans="1:23" x14ac:dyDescent="0.25">
      <c r="A30" s="200"/>
      <c r="B30" s="202"/>
      <c r="C30" s="167"/>
      <c r="D30" s="153"/>
      <c r="E30" s="78"/>
      <c r="F30" s="78"/>
      <c r="G30" s="78"/>
      <c r="H30" s="160"/>
      <c r="I30" s="160"/>
      <c r="J30" s="160"/>
      <c r="K30" s="160"/>
      <c r="L30" s="160"/>
      <c r="M30" s="160"/>
      <c r="N30" s="160"/>
      <c r="O30" s="160"/>
      <c r="P30" s="160"/>
      <c r="Q30" s="160"/>
      <c r="R30" s="160"/>
      <c r="S30" s="160"/>
      <c r="T30" s="160"/>
      <c r="U30" s="160"/>
      <c r="V30" s="160"/>
      <c r="W30" s="160"/>
    </row>
    <row r="31" spans="1:23" ht="25" x14ac:dyDescent="0.25">
      <c r="A31" s="200">
        <v>3.1</v>
      </c>
      <c r="B31" s="153" t="s">
        <v>104</v>
      </c>
      <c r="C31" s="167" t="s">
        <v>423</v>
      </c>
      <c r="D31" s="153"/>
      <c r="E31" s="78"/>
      <c r="F31" s="78"/>
      <c r="G31" s="78"/>
      <c r="H31" s="160"/>
      <c r="I31" s="160"/>
      <c r="J31" s="160"/>
      <c r="K31" s="160"/>
      <c r="L31" s="160"/>
      <c r="M31" s="160"/>
      <c r="N31" s="160"/>
      <c r="O31" s="160"/>
      <c r="P31" s="160"/>
      <c r="Q31" s="160"/>
      <c r="R31" s="160"/>
      <c r="S31" s="160"/>
      <c r="T31" s="160"/>
      <c r="U31" s="160"/>
      <c r="V31" s="160"/>
      <c r="W31" s="160"/>
    </row>
    <row r="32" spans="1:23" x14ac:dyDescent="0.25">
      <c r="A32" s="200"/>
      <c r="B32" s="153"/>
      <c r="C32" s="167"/>
      <c r="D32" s="153"/>
      <c r="E32" s="78"/>
      <c r="F32" s="78"/>
      <c r="G32" s="78"/>
      <c r="H32" s="160"/>
      <c r="I32" s="160"/>
      <c r="J32" s="160"/>
      <c r="K32" s="160"/>
      <c r="L32" s="160"/>
      <c r="M32" s="160"/>
      <c r="N32" s="160"/>
      <c r="O32" s="160"/>
      <c r="P32" s="160"/>
      <c r="Q32" s="160"/>
      <c r="R32" s="160"/>
      <c r="S32" s="160"/>
      <c r="T32" s="160"/>
      <c r="U32" s="160"/>
      <c r="V32" s="160"/>
      <c r="W32" s="160"/>
    </row>
    <row r="33" spans="1:23" ht="14.5" x14ac:dyDescent="0.25">
      <c r="A33" s="154" t="s">
        <v>61</v>
      </c>
      <c r="B33" s="153"/>
      <c r="C33" s="167" t="s">
        <v>424</v>
      </c>
      <c r="D33" s="153" t="s">
        <v>56</v>
      </c>
      <c r="E33" s="78">
        <v>20</v>
      </c>
      <c r="F33" s="78"/>
      <c r="G33" s="332"/>
      <c r="H33" s="160"/>
      <c r="I33" s="160"/>
      <c r="J33" s="160"/>
      <c r="K33" s="160"/>
      <c r="L33" s="160"/>
      <c r="M33" s="160"/>
      <c r="N33" s="160"/>
      <c r="O33" s="160"/>
      <c r="P33" s="160"/>
      <c r="Q33" s="160"/>
      <c r="R33" s="160"/>
      <c r="S33" s="160"/>
      <c r="T33" s="160"/>
      <c r="U33" s="160"/>
      <c r="V33" s="160"/>
      <c r="W33" s="160"/>
    </row>
    <row r="34" spans="1:23" x14ac:dyDescent="0.25">
      <c r="A34" s="154"/>
      <c r="B34" s="153"/>
      <c r="C34" s="167"/>
      <c r="D34" s="153"/>
      <c r="E34" s="78"/>
      <c r="F34" s="78"/>
      <c r="G34" s="332"/>
      <c r="H34" s="160"/>
      <c r="I34" s="160"/>
      <c r="J34" s="160"/>
      <c r="K34" s="160"/>
      <c r="L34" s="160"/>
      <c r="M34" s="160"/>
      <c r="N34" s="160"/>
      <c r="O34" s="160"/>
      <c r="P34" s="160"/>
      <c r="Q34" s="160"/>
      <c r="R34" s="160"/>
      <c r="S34" s="160"/>
      <c r="T34" s="160"/>
      <c r="U34" s="160"/>
      <c r="V34" s="160"/>
      <c r="W34" s="160"/>
    </row>
    <row r="35" spans="1:23" ht="14.5" x14ac:dyDescent="0.25">
      <c r="A35" s="154" t="s">
        <v>57</v>
      </c>
      <c r="B35" s="153"/>
      <c r="C35" s="167" t="s">
        <v>425</v>
      </c>
      <c r="D35" s="153" t="s">
        <v>56</v>
      </c>
      <c r="E35" s="78">
        <v>5</v>
      </c>
      <c r="F35" s="78"/>
      <c r="G35" s="332"/>
      <c r="H35" s="160"/>
      <c r="I35" s="160"/>
      <c r="J35" s="160"/>
      <c r="K35" s="160"/>
      <c r="L35" s="160"/>
      <c r="M35" s="160"/>
      <c r="N35" s="160"/>
      <c r="O35" s="160"/>
      <c r="P35" s="160"/>
      <c r="Q35" s="160"/>
      <c r="R35" s="160"/>
      <c r="S35" s="160"/>
      <c r="T35" s="160"/>
      <c r="U35" s="160"/>
      <c r="V35" s="160"/>
      <c r="W35" s="160"/>
    </row>
    <row r="36" spans="1:23" x14ac:dyDescent="0.25">
      <c r="A36" s="154"/>
      <c r="B36" s="153"/>
      <c r="C36" s="215"/>
      <c r="D36" s="153"/>
      <c r="E36" s="394"/>
      <c r="F36" s="78"/>
      <c r="G36" s="332"/>
      <c r="H36" s="160"/>
      <c r="I36" s="160"/>
      <c r="J36" s="160"/>
      <c r="K36" s="160"/>
      <c r="L36" s="160"/>
      <c r="M36" s="160"/>
      <c r="N36" s="160"/>
      <c r="O36" s="160"/>
      <c r="P36" s="160"/>
      <c r="Q36" s="160"/>
      <c r="R36" s="160"/>
      <c r="S36" s="160"/>
      <c r="T36" s="160"/>
      <c r="U36" s="160"/>
      <c r="V36" s="160"/>
      <c r="W36" s="160"/>
    </row>
    <row r="37" spans="1:23" s="400" customFormat="1" ht="13.15" customHeight="1" x14ac:dyDescent="0.25">
      <c r="A37" s="401"/>
      <c r="B37" s="359"/>
      <c r="C37" s="162" t="s">
        <v>426</v>
      </c>
      <c r="D37" s="153" t="s">
        <v>69</v>
      </c>
      <c r="E37" s="78">
        <v>3600</v>
      </c>
      <c r="F37" s="340"/>
      <c r="G37" s="340"/>
      <c r="H37" s="171"/>
      <c r="I37" s="171"/>
      <c r="J37" s="171"/>
      <c r="K37" s="171"/>
      <c r="L37" s="171"/>
      <c r="M37" s="171"/>
      <c r="N37" s="171"/>
      <c r="O37" s="171"/>
      <c r="P37" s="171"/>
      <c r="Q37" s="171"/>
      <c r="R37" s="171"/>
      <c r="S37" s="171"/>
      <c r="T37" s="171"/>
      <c r="U37" s="171"/>
      <c r="V37" s="171"/>
      <c r="W37" s="171"/>
    </row>
    <row r="38" spans="1:23" ht="13.15" customHeight="1" x14ac:dyDescent="0.25">
      <c r="A38" s="200"/>
      <c r="B38" s="153"/>
      <c r="C38" s="162"/>
      <c r="D38" s="153"/>
      <c r="E38" s="608"/>
      <c r="F38" s="78"/>
      <c r="G38" s="78"/>
      <c r="H38" s="160"/>
      <c r="I38" s="160"/>
      <c r="J38" s="160"/>
      <c r="K38" s="160"/>
      <c r="L38" s="160"/>
      <c r="M38" s="160"/>
      <c r="N38" s="160"/>
      <c r="O38" s="160"/>
      <c r="P38" s="160"/>
      <c r="Q38" s="160"/>
      <c r="R38" s="160"/>
      <c r="S38" s="160"/>
      <c r="T38" s="160"/>
      <c r="U38" s="160"/>
      <c r="V38" s="160"/>
      <c r="W38" s="160"/>
    </row>
    <row r="39" spans="1:23" ht="26" x14ac:dyDescent="0.25">
      <c r="A39" s="154">
        <v>4</v>
      </c>
      <c r="B39" s="2003"/>
      <c r="C39" s="822" t="s">
        <v>671</v>
      </c>
      <c r="D39" s="89"/>
      <c r="E39" s="78"/>
      <c r="F39" s="78"/>
      <c r="G39" s="78"/>
      <c r="H39" s="160"/>
      <c r="I39" s="160"/>
      <c r="J39" s="160"/>
      <c r="K39" s="160"/>
      <c r="L39" s="160"/>
      <c r="M39" s="160"/>
      <c r="N39" s="160"/>
      <c r="O39" s="160"/>
      <c r="P39" s="160"/>
      <c r="Q39" s="160"/>
      <c r="R39" s="160"/>
      <c r="S39" s="160"/>
      <c r="T39" s="160"/>
      <c r="U39" s="160"/>
      <c r="V39" s="160"/>
      <c r="W39" s="160"/>
    </row>
    <row r="40" spans="1:23" ht="12" customHeight="1" x14ac:dyDescent="0.25">
      <c r="A40" s="154"/>
      <c r="B40" s="2003"/>
      <c r="C40" s="172"/>
      <c r="D40" s="89"/>
      <c r="E40" s="78"/>
      <c r="F40" s="78"/>
      <c r="G40" s="78"/>
      <c r="H40" s="160"/>
      <c r="I40" s="160"/>
      <c r="J40" s="160"/>
      <c r="K40" s="160"/>
      <c r="L40" s="160"/>
      <c r="M40" s="160"/>
      <c r="N40" s="160"/>
      <c r="O40" s="160"/>
      <c r="P40" s="160"/>
      <c r="Q40" s="160"/>
      <c r="R40" s="160"/>
      <c r="S40" s="160"/>
      <c r="T40" s="160"/>
      <c r="U40" s="160"/>
      <c r="V40" s="160"/>
      <c r="W40" s="160"/>
    </row>
    <row r="41" spans="1:23" ht="25" x14ac:dyDescent="0.25">
      <c r="A41" s="154">
        <v>4.0999999999999996</v>
      </c>
      <c r="B41" s="89" t="s">
        <v>150</v>
      </c>
      <c r="C41" s="172" t="s">
        <v>29</v>
      </c>
      <c r="D41" s="89"/>
      <c r="E41" s="78"/>
      <c r="F41" s="78"/>
      <c r="G41" s="78"/>
      <c r="H41" s="160"/>
      <c r="I41" s="160"/>
      <c r="J41" s="160"/>
      <c r="K41" s="160"/>
      <c r="L41" s="160"/>
      <c r="M41" s="160"/>
      <c r="N41" s="160"/>
      <c r="O41" s="160"/>
      <c r="P41" s="160"/>
      <c r="Q41" s="160"/>
      <c r="R41" s="160"/>
      <c r="S41" s="160"/>
      <c r="T41" s="160"/>
      <c r="U41" s="160"/>
      <c r="V41" s="160"/>
      <c r="W41" s="160"/>
    </row>
    <row r="42" spans="1:23" x14ac:dyDescent="0.25">
      <c r="A42" s="154"/>
      <c r="B42" s="89"/>
      <c r="C42" s="172"/>
      <c r="D42" s="89"/>
      <c r="E42" s="78"/>
      <c r="F42" s="78"/>
      <c r="G42" s="78"/>
      <c r="H42" s="160"/>
      <c r="I42" s="160"/>
      <c r="J42" s="160"/>
      <c r="K42" s="160"/>
      <c r="L42" s="160"/>
      <c r="M42" s="160"/>
      <c r="N42" s="160"/>
      <c r="O42" s="160"/>
      <c r="P42" s="160"/>
      <c r="Q42" s="160"/>
      <c r="R42" s="160"/>
      <c r="S42" s="160"/>
      <c r="T42" s="160"/>
      <c r="U42" s="160"/>
      <c r="V42" s="160"/>
      <c r="W42" s="160"/>
    </row>
    <row r="43" spans="1:23" x14ac:dyDescent="0.25">
      <c r="A43" s="154" t="s">
        <v>156</v>
      </c>
      <c r="B43" s="174"/>
      <c r="C43" s="172" t="s">
        <v>11</v>
      </c>
      <c r="D43" s="89" t="s">
        <v>52</v>
      </c>
      <c r="E43" s="78">
        <v>20</v>
      </c>
      <c r="F43" s="78"/>
      <c r="G43" s="332"/>
      <c r="H43" s="160"/>
      <c r="I43" s="160"/>
      <c r="J43" s="160"/>
      <c r="K43" s="160"/>
      <c r="L43" s="160"/>
      <c r="M43" s="160"/>
      <c r="N43" s="160"/>
      <c r="O43" s="160"/>
      <c r="P43" s="160"/>
      <c r="Q43" s="160"/>
      <c r="R43" s="160"/>
      <c r="S43" s="160"/>
      <c r="T43" s="160"/>
      <c r="U43" s="160"/>
      <c r="V43" s="160"/>
      <c r="W43" s="160"/>
    </row>
    <row r="44" spans="1:23" ht="12.75" customHeight="1" x14ac:dyDescent="0.25">
      <c r="A44" s="154"/>
      <c r="B44" s="174"/>
      <c r="C44" s="172"/>
      <c r="D44" s="89"/>
      <c r="E44" s="78"/>
      <c r="F44" s="78"/>
      <c r="G44" s="332"/>
      <c r="H44" s="160"/>
      <c r="I44" s="160"/>
      <c r="J44" s="160"/>
      <c r="K44" s="160"/>
      <c r="L44" s="160"/>
      <c r="M44" s="160"/>
      <c r="N44" s="160"/>
      <c r="O44" s="160"/>
      <c r="P44" s="160"/>
      <c r="Q44" s="160"/>
      <c r="R44" s="160"/>
      <c r="S44" s="160"/>
      <c r="T44" s="160"/>
      <c r="U44" s="160"/>
      <c r="V44" s="160"/>
      <c r="W44" s="160"/>
    </row>
    <row r="45" spans="1:23" x14ac:dyDescent="0.25">
      <c r="A45" s="154" t="s">
        <v>211</v>
      </c>
      <c r="B45" s="174"/>
      <c r="C45" s="172" t="s">
        <v>8</v>
      </c>
      <c r="D45" s="89" t="s">
        <v>52</v>
      </c>
      <c r="E45" s="78">
        <v>200</v>
      </c>
      <c r="F45" s="78"/>
      <c r="G45" s="332"/>
      <c r="H45" s="160"/>
      <c r="I45" s="160"/>
      <c r="J45" s="160"/>
      <c r="K45" s="160"/>
      <c r="L45" s="160"/>
      <c r="M45" s="160"/>
      <c r="N45" s="160"/>
      <c r="O45" s="160"/>
      <c r="P45" s="160"/>
      <c r="Q45" s="160"/>
      <c r="R45" s="160"/>
      <c r="S45" s="160"/>
      <c r="T45" s="160"/>
      <c r="U45" s="160"/>
      <c r="V45" s="160"/>
      <c r="W45" s="160"/>
    </row>
    <row r="46" spans="1:23" ht="12.75" customHeight="1" x14ac:dyDescent="0.25">
      <c r="A46" s="154"/>
      <c r="B46" s="174"/>
      <c r="C46" s="172"/>
      <c r="D46" s="89"/>
      <c r="E46" s="78"/>
      <c r="F46" s="78"/>
      <c r="G46" s="332"/>
      <c r="H46" s="160"/>
      <c r="I46" s="160"/>
      <c r="J46" s="160"/>
      <c r="K46" s="160"/>
      <c r="L46" s="160"/>
      <c r="M46" s="160"/>
      <c r="N46" s="160"/>
      <c r="O46" s="160"/>
      <c r="P46" s="160"/>
      <c r="Q46" s="160"/>
      <c r="R46" s="160"/>
      <c r="S46" s="160"/>
      <c r="T46" s="160"/>
      <c r="U46" s="160"/>
      <c r="V46" s="160"/>
      <c r="W46" s="160"/>
    </row>
    <row r="47" spans="1:23" x14ac:dyDescent="0.25">
      <c r="A47" s="154" t="s">
        <v>212</v>
      </c>
      <c r="B47" s="174"/>
      <c r="C47" s="172" t="s">
        <v>9</v>
      </c>
      <c r="D47" s="89" t="s">
        <v>52</v>
      </c>
      <c r="E47" s="78">
        <v>50</v>
      </c>
      <c r="F47" s="78"/>
      <c r="G47" s="332"/>
      <c r="H47" s="160"/>
      <c r="I47" s="160"/>
      <c r="J47" s="160"/>
      <c r="K47" s="160"/>
      <c r="L47" s="160"/>
      <c r="M47" s="160"/>
      <c r="N47" s="160"/>
      <c r="O47" s="160"/>
      <c r="P47" s="160"/>
      <c r="Q47" s="160"/>
      <c r="R47" s="160"/>
      <c r="S47" s="160"/>
      <c r="T47" s="160"/>
      <c r="U47" s="160"/>
      <c r="V47" s="160"/>
      <c r="W47" s="160"/>
    </row>
    <row r="48" spans="1:23" x14ac:dyDescent="0.25">
      <c r="A48" s="154"/>
      <c r="B48" s="174"/>
      <c r="C48" s="172"/>
      <c r="D48" s="89"/>
      <c r="E48" s="78"/>
      <c r="F48" s="78"/>
      <c r="G48" s="332"/>
      <c r="H48" s="160"/>
      <c r="I48" s="160"/>
      <c r="J48" s="160"/>
      <c r="K48" s="160"/>
      <c r="L48" s="160"/>
      <c r="M48" s="160"/>
      <c r="N48" s="160"/>
      <c r="O48" s="160"/>
      <c r="P48" s="160"/>
      <c r="Q48" s="160"/>
      <c r="R48" s="160"/>
      <c r="S48" s="160"/>
      <c r="T48" s="160"/>
      <c r="U48" s="160"/>
      <c r="V48" s="160"/>
      <c r="W48" s="160"/>
    </row>
    <row r="49" spans="1:23" x14ac:dyDescent="0.25">
      <c r="A49" s="154" t="s">
        <v>213</v>
      </c>
      <c r="B49" s="174"/>
      <c r="C49" s="172" t="s">
        <v>10</v>
      </c>
      <c r="D49" s="89" t="s">
        <v>52</v>
      </c>
      <c r="E49" s="78">
        <v>2800</v>
      </c>
      <c r="F49" s="78"/>
      <c r="G49" s="332"/>
      <c r="H49" s="160"/>
      <c r="I49" s="160"/>
      <c r="J49" s="160"/>
      <c r="K49" s="160"/>
      <c r="L49" s="160"/>
      <c r="M49" s="160"/>
      <c r="N49" s="160"/>
      <c r="O49" s="160"/>
      <c r="P49" s="160"/>
      <c r="Q49" s="160"/>
      <c r="R49" s="160"/>
      <c r="S49" s="160"/>
      <c r="T49" s="160"/>
      <c r="U49" s="160"/>
      <c r="V49" s="160"/>
      <c r="W49" s="160"/>
    </row>
    <row r="50" spans="1:23" x14ac:dyDescent="0.25">
      <c r="A50" s="154"/>
      <c r="B50" s="174"/>
      <c r="C50" s="172"/>
      <c r="D50" s="89"/>
      <c r="E50" s="78"/>
      <c r="F50" s="78"/>
      <c r="G50" s="332"/>
      <c r="H50" s="160"/>
      <c r="I50" s="160"/>
      <c r="J50" s="160"/>
      <c r="K50" s="160"/>
      <c r="L50" s="160"/>
      <c r="M50" s="160"/>
      <c r="N50" s="160"/>
      <c r="O50" s="160"/>
      <c r="P50" s="160"/>
      <c r="Q50" s="160"/>
      <c r="R50" s="160"/>
      <c r="S50" s="160"/>
      <c r="T50" s="160"/>
      <c r="U50" s="160"/>
      <c r="V50" s="160"/>
      <c r="W50" s="160"/>
    </row>
    <row r="51" spans="1:23" x14ac:dyDescent="0.25">
      <c r="A51" s="362"/>
      <c r="B51" s="363"/>
      <c r="C51" s="364"/>
      <c r="D51" s="365"/>
      <c r="E51" s="609"/>
      <c r="F51" s="367"/>
      <c r="G51" s="369"/>
      <c r="H51" s="160"/>
      <c r="I51" s="160"/>
      <c r="J51" s="160"/>
      <c r="K51" s="160"/>
      <c r="L51" s="160"/>
      <c r="M51" s="160"/>
      <c r="N51" s="160"/>
      <c r="O51" s="160"/>
      <c r="P51" s="160"/>
      <c r="Q51" s="160"/>
      <c r="R51" s="160"/>
      <c r="S51" s="160"/>
      <c r="T51" s="160"/>
      <c r="U51" s="160"/>
      <c r="V51" s="160"/>
      <c r="W51" s="160"/>
    </row>
    <row r="52" spans="1:23" ht="13" x14ac:dyDescent="0.25">
      <c r="A52" s="325"/>
      <c r="B52" s="370" t="s">
        <v>388</v>
      </c>
      <c r="C52" s="371"/>
      <c r="D52" s="326"/>
      <c r="E52" s="396"/>
      <c r="F52" s="372"/>
      <c r="G52" s="373"/>
      <c r="H52" s="160"/>
      <c r="I52" s="160"/>
      <c r="J52" s="160"/>
      <c r="K52" s="160"/>
      <c r="L52" s="160"/>
      <c r="M52" s="160"/>
      <c r="N52" s="160"/>
      <c r="O52" s="160"/>
      <c r="P52" s="160"/>
      <c r="Q52" s="160"/>
      <c r="R52" s="160"/>
      <c r="S52" s="160"/>
      <c r="T52" s="160"/>
      <c r="U52" s="160"/>
      <c r="V52" s="160"/>
      <c r="W52" s="160"/>
    </row>
    <row r="53" spans="1:23" ht="26" x14ac:dyDescent="0.25">
      <c r="A53" s="328"/>
      <c r="B53" s="375" t="s">
        <v>389</v>
      </c>
      <c r="C53" s="361"/>
      <c r="D53" s="329"/>
      <c r="E53" s="397"/>
      <c r="F53" s="351"/>
      <c r="G53" s="374"/>
      <c r="H53" s="160"/>
      <c r="I53" s="160"/>
      <c r="J53" s="160"/>
      <c r="K53" s="160"/>
      <c r="L53" s="160"/>
      <c r="M53" s="160"/>
      <c r="N53" s="160"/>
      <c r="O53" s="160"/>
      <c r="P53" s="160"/>
      <c r="Q53" s="160"/>
      <c r="R53" s="160"/>
      <c r="S53" s="160"/>
      <c r="T53" s="160"/>
      <c r="U53" s="160"/>
      <c r="V53" s="160"/>
      <c r="W53" s="160"/>
    </row>
    <row r="54" spans="1:23" x14ac:dyDescent="0.25">
      <c r="A54" s="154"/>
      <c r="B54" s="174"/>
      <c r="C54" s="172"/>
      <c r="D54" s="89"/>
      <c r="E54" s="78"/>
      <c r="F54" s="78"/>
      <c r="G54" s="332"/>
      <c r="H54" s="160"/>
      <c r="I54" s="160"/>
      <c r="J54" s="160"/>
      <c r="K54" s="160"/>
      <c r="L54" s="160"/>
      <c r="M54" s="160"/>
      <c r="N54" s="160"/>
      <c r="O54" s="160"/>
      <c r="P54" s="160"/>
      <c r="Q54" s="160"/>
      <c r="R54" s="160"/>
      <c r="S54" s="160"/>
      <c r="T54" s="160"/>
      <c r="U54" s="160"/>
      <c r="V54" s="160"/>
      <c r="W54" s="160"/>
    </row>
    <row r="55" spans="1:23" x14ac:dyDescent="0.25">
      <c r="A55" s="154" t="s">
        <v>225</v>
      </c>
      <c r="B55" s="174"/>
      <c r="C55" s="172" t="s">
        <v>186</v>
      </c>
      <c r="D55" s="89" t="s">
        <v>52</v>
      </c>
      <c r="E55" s="78">
        <v>50</v>
      </c>
      <c r="F55" s="78"/>
      <c r="G55" s="332"/>
      <c r="H55" s="160"/>
      <c r="I55" s="160"/>
      <c r="J55" s="160"/>
      <c r="K55" s="160"/>
      <c r="L55" s="160"/>
      <c r="M55" s="160"/>
      <c r="N55" s="160"/>
      <c r="O55" s="160"/>
      <c r="P55" s="160"/>
      <c r="Q55" s="160"/>
      <c r="R55" s="160"/>
      <c r="S55" s="160"/>
      <c r="T55" s="160"/>
      <c r="U55" s="160"/>
      <c r="V55" s="160"/>
      <c r="W55" s="160"/>
    </row>
    <row r="56" spans="1:23" x14ac:dyDescent="0.25">
      <c r="A56" s="154"/>
      <c r="B56" s="174"/>
      <c r="C56" s="172"/>
      <c r="D56" s="89"/>
      <c r="E56" s="78"/>
      <c r="F56" s="78"/>
      <c r="G56" s="332"/>
      <c r="H56" s="160"/>
      <c r="I56" s="160"/>
      <c r="J56" s="160"/>
      <c r="K56" s="160"/>
      <c r="L56" s="160"/>
      <c r="M56" s="160"/>
      <c r="N56" s="160"/>
      <c r="O56" s="160"/>
      <c r="P56" s="160"/>
      <c r="Q56" s="160"/>
      <c r="R56" s="160"/>
      <c r="S56" s="160"/>
      <c r="T56" s="160"/>
      <c r="U56" s="160"/>
      <c r="V56" s="160"/>
      <c r="W56" s="160"/>
    </row>
    <row r="57" spans="1:23" ht="12.75" customHeight="1" x14ac:dyDescent="0.25">
      <c r="A57" s="154" t="s">
        <v>253</v>
      </c>
      <c r="B57" s="174"/>
      <c r="C57" s="172" t="s">
        <v>12</v>
      </c>
      <c r="D57" s="89" t="s">
        <v>52</v>
      </c>
      <c r="E57" s="78">
        <v>10</v>
      </c>
      <c r="F57" s="78"/>
      <c r="G57" s="332"/>
      <c r="H57" s="160"/>
      <c r="I57" s="160"/>
      <c r="J57" s="160"/>
      <c r="K57" s="160"/>
      <c r="L57" s="160"/>
      <c r="M57" s="160"/>
      <c r="N57" s="160"/>
      <c r="O57" s="160"/>
      <c r="P57" s="160"/>
      <c r="Q57" s="160"/>
      <c r="R57" s="160"/>
      <c r="S57" s="160"/>
      <c r="T57" s="160"/>
      <c r="U57" s="160"/>
      <c r="V57" s="160"/>
      <c r="W57" s="160"/>
    </row>
    <row r="58" spans="1:23" x14ac:dyDescent="0.25">
      <c r="A58" s="154"/>
      <c r="B58" s="174"/>
      <c r="C58" s="172"/>
      <c r="D58" s="89"/>
      <c r="E58" s="78"/>
      <c r="F58" s="78"/>
      <c r="G58" s="332"/>
      <c r="H58" s="160"/>
      <c r="I58" s="160"/>
      <c r="J58" s="160"/>
      <c r="K58" s="160"/>
      <c r="L58" s="160"/>
      <c r="M58" s="160"/>
      <c r="N58" s="160"/>
      <c r="O58" s="160"/>
      <c r="P58" s="160"/>
      <c r="Q58" s="160"/>
      <c r="R58" s="160"/>
      <c r="S58" s="160"/>
      <c r="T58" s="160"/>
      <c r="U58" s="160"/>
      <c r="V58" s="160"/>
      <c r="W58" s="160"/>
    </row>
    <row r="59" spans="1:23" x14ac:dyDescent="0.25">
      <c r="A59" s="154" t="s">
        <v>254</v>
      </c>
      <c r="B59" s="174"/>
      <c r="C59" s="172" t="s">
        <v>13</v>
      </c>
      <c r="D59" s="89" t="s">
        <v>52</v>
      </c>
      <c r="E59" s="78">
        <v>10</v>
      </c>
      <c r="F59" s="78"/>
      <c r="G59" s="332"/>
      <c r="H59" s="160"/>
      <c r="I59" s="160"/>
      <c r="J59" s="160"/>
      <c r="K59" s="160"/>
      <c r="L59" s="160"/>
      <c r="M59" s="160"/>
      <c r="N59" s="160"/>
      <c r="O59" s="160"/>
      <c r="P59" s="160"/>
      <c r="Q59" s="160"/>
      <c r="R59" s="160"/>
      <c r="S59" s="160"/>
      <c r="T59" s="160"/>
      <c r="U59" s="160"/>
      <c r="V59" s="160"/>
      <c r="W59" s="160"/>
    </row>
    <row r="60" spans="1:23" x14ac:dyDescent="0.25">
      <c r="A60" s="154"/>
      <c r="B60" s="174"/>
      <c r="C60" s="172"/>
      <c r="D60" s="89"/>
      <c r="E60" s="78"/>
      <c r="F60" s="78"/>
      <c r="G60" s="332"/>
      <c r="H60" s="160"/>
      <c r="I60" s="160"/>
      <c r="J60" s="160"/>
      <c r="K60" s="160"/>
      <c r="L60" s="160"/>
      <c r="M60" s="160"/>
      <c r="N60" s="160"/>
      <c r="O60" s="160"/>
      <c r="P60" s="160"/>
      <c r="Q60" s="160"/>
      <c r="R60" s="160"/>
      <c r="S60" s="160"/>
      <c r="T60" s="160"/>
      <c r="U60" s="160"/>
      <c r="V60" s="160"/>
      <c r="W60" s="160"/>
    </row>
    <row r="61" spans="1:23" x14ac:dyDescent="0.25">
      <c r="A61" s="154" t="s">
        <v>255</v>
      </c>
      <c r="B61" s="174"/>
      <c r="C61" s="172" t="s">
        <v>500</v>
      </c>
      <c r="D61" s="89" t="s">
        <v>52</v>
      </c>
      <c r="E61" s="78">
        <v>50</v>
      </c>
      <c r="F61" s="78"/>
      <c r="G61" s="332"/>
      <c r="H61" s="160"/>
      <c r="I61" s="160"/>
      <c r="J61" s="160"/>
      <c r="K61" s="160"/>
      <c r="L61" s="160"/>
      <c r="M61" s="160"/>
      <c r="N61" s="160"/>
      <c r="O61" s="160"/>
      <c r="P61" s="160"/>
      <c r="Q61" s="160"/>
      <c r="R61" s="160"/>
      <c r="S61" s="160"/>
      <c r="T61" s="160"/>
      <c r="U61" s="160"/>
      <c r="V61" s="160"/>
      <c r="W61" s="160"/>
    </row>
    <row r="62" spans="1:23" x14ac:dyDescent="0.25">
      <c r="A62" s="154"/>
      <c r="B62" s="174"/>
      <c r="C62" s="172"/>
      <c r="D62" s="89"/>
      <c r="E62" s="78"/>
      <c r="F62" s="78"/>
      <c r="G62" s="332"/>
      <c r="H62" s="160"/>
      <c r="I62" s="160"/>
      <c r="J62" s="160"/>
      <c r="K62" s="160"/>
      <c r="L62" s="160"/>
      <c r="M62" s="160"/>
      <c r="N62" s="160"/>
      <c r="O62" s="160"/>
      <c r="P62" s="160"/>
      <c r="Q62" s="160"/>
      <c r="R62" s="160"/>
      <c r="S62" s="160"/>
      <c r="T62" s="160"/>
      <c r="U62" s="160"/>
      <c r="V62" s="160"/>
      <c r="W62" s="160"/>
    </row>
    <row r="63" spans="1:23" x14ac:dyDescent="0.25">
      <c r="A63" s="154" t="s">
        <v>256</v>
      </c>
      <c r="B63" s="174"/>
      <c r="C63" s="172" t="s">
        <v>187</v>
      </c>
      <c r="D63" s="89" t="s">
        <v>52</v>
      </c>
      <c r="E63" s="78">
        <v>150</v>
      </c>
      <c r="F63" s="78"/>
      <c r="G63" s="332"/>
      <c r="H63" s="160"/>
      <c r="I63" s="160"/>
      <c r="J63" s="160"/>
      <c r="K63" s="160"/>
      <c r="L63" s="160"/>
      <c r="M63" s="160"/>
      <c r="N63" s="160"/>
      <c r="O63" s="160"/>
      <c r="P63" s="160"/>
      <c r="Q63" s="160"/>
      <c r="R63" s="160"/>
      <c r="S63" s="160"/>
      <c r="T63" s="160"/>
      <c r="U63" s="160"/>
      <c r="V63" s="160"/>
      <c r="W63" s="160"/>
    </row>
    <row r="64" spans="1:23" x14ac:dyDescent="0.25">
      <c r="A64" s="154"/>
      <c r="B64" s="174"/>
      <c r="C64" s="172"/>
      <c r="D64" s="89"/>
      <c r="E64" s="78"/>
      <c r="F64" s="78"/>
      <c r="G64" s="78"/>
      <c r="H64" s="160"/>
      <c r="I64" s="160"/>
      <c r="J64" s="160"/>
      <c r="K64" s="160"/>
      <c r="L64" s="160"/>
      <c r="M64" s="160"/>
      <c r="N64" s="160"/>
      <c r="O64" s="160"/>
      <c r="P64" s="160"/>
      <c r="Q64" s="160"/>
      <c r="R64" s="160"/>
      <c r="S64" s="160"/>
      <c r="T64" s="160"/>
      <c r="U64" s="160"/>
      <c r="V64" s="160"/>
      <c r="W64" s="160"/>
    </row>
    <row r="65" spans="1:23" ht="13" x14ac:dyDescent="0.25">
      <c r="A65" s="88">
        <v>5</v>
      </c>
      <c r="B65" s="174"/>
      <c r="C65" s="91" t="s">
        <v>342</v>
      </c>
      <c r="D65" s="89"/>
      <c r="E65" s="78"/>
      <c r="F65" s="78"/>
      <c r="G65" s="78"/>
      <c r="H65" s="160"/>
      <c r="I65" s="160"/>
      <c r="J65" s="160"/>
      <c r="K65" s="160"/>
      <c r="L65" s="160"/>
      <c r="M65" s="160"/>
      <c r="N65" s="160"/>
      <c r="O65" s="160"/>
      <c r="P65" s="160"/>
      <c r="Q65" s="160"/>
      <c r="R65" s="160"/>
      <c r="S65" s="160"/>
      <c r="T65" s="160"/>
      <c r="U65" s="160"/>
      <c r="V65" s="160"/>
      <c r="W65" s="160"/>
    </row>
    <row r="66" spans="1:23" x14ac:dyDescent="0.25">
      <c r="A66" s="154"/>
      <c r="B66" s="174"/>
      <c r="C66" s="172"/>
      <c r="D66" s="89"/>
      <c r="E66" s="78"/>
      <c r="F66" s="78"/>
      <c r="G66" s="78"/>
      <c r="H66" s="160"/>
      <c r="I66" s="160"/>
      <c r="J66" s="160"/>
      <c r="K66" s="160"/>
      <c r="L66" s="160"/>
      <c r="M66" s="160"/>
      <c r="N66" s="160"/>
      <c r="O66" s="160"/>
      <c r="P66" s="160"/>
      <c r="Q66" s="160"/>
      <c r="R66" s="160"/>
      <c r="S66" s="160"/>
      <c r="T66" s="160"/>
      <c r="U66" s="160"/>
      <c r="V66" s="160"/>
      <c r="W66" s="160"/>
    </row>
    <row r="67" spans="1:23" ht="25" x14ac:dyDescent="0.25">
      <c r="A67" s="154">
        <v>5.0999999999999996</v>
      </c>
      <c r="B67" s="89" t="s">
        <v>14</v>
      </c>
      <c r="C67" s="172" t="s">
        <v>394</v>
      </c>
      <c r="D67" s="89" t="s">
        <v>82</v>
      </c>
      <c r="E67" s="78">
        <v>2</v>
      </c>
      <c r="F67" s="78"/>
      <c r="G67" s="332"/>
      <c r="H67" s="160"/>
      <c r="I67" s="160"/>
      <c r="J67" s="160"/>
      <c r="K67" s="160"/>
      <c r="L67" s="160"/>
      <c r="M67" s="160"/>
      <c r="N67" s="160"/>
      <c r="O67" s="160"/>
      <c r="P67" s="160"/>
      <c r="Q67" s="160"/>
      <c r="R67" s="160"/>
      <c r="S67" s="160"/>
      <c r="T67" s="160"/>
      <c r="U67" s="160"/>
      <c r="V67" s="160"/>
      <c r="W67" s="160"/>
    </row>
    <row r="68" spans="1:23" x14ac:dyDescent="0.25">
      <c r="A68" s="154"/>
      <c r="B68" s="89"/>
      <c r="C68" s="172"/>
      <c r="D68" s="89"/>
      <c r="E68" s="78"/>
      <c r="F68" s="78"/>
      <c r="G68" s="332"/>
      <c r="H68" s="160"/>
      <c r="I68" s="160"/>
      <c r="J68" s="160"/>
      <c r="K68" s="160"/>
      <c r="L68" s="160"/>
      <c r="M68" s="160"/>
      <c r="N68" s="160"/>
      <c r="O68" s="160"/>
      <c r="P68" s="160"/>
      <c r="Q68" s="160"/>
      <c r="R68" s="160"/>
      <c r="S68" s="160"/>
      <c r="T68" s="160"/>
      <c r="U68" s="160"/>
      <c r="V68" s="160"/>
      <c r="W68" s="160"/>
    </row>
    <row r="69" spans="1:23" ht="25" x14ac:dyDescent="0.25">
      <c r="A69" s="154">
        <v>5.2</v>
      </c>
      <c r="B69" s="89" t="s">
        <v>14</v>
      </c>
      <c r="C69" s="172" t="s">
        <v>183</v>
      </c>
      <c r="D69" s="89" t="s">
        <v>52</v>
      </c>
      <c r="E69" s="78">
        <v>25</v>
      </c>
      <c r="F69" s="78"/>
      <c r="G69" s="332"/>
      <c r="H69" s="160"/>
      <c r="I69" s="160"/>
      <c r="J69" s="160"/>
      <c r="K69" s="160"/>
      <c r="L69" s="160"/>
      <c r="M69" s="160"/>
      <c r="N69" s="160"/>
      <c r="O69" s="160"/>
      <c r="P69" s="160"/>
      <c r="Q69" s="160"/>
      <c r="R69" s="160"/>
      <c r="S69" s="160"/>
      <c r="T69" s="160"/>
      <c r="U69" s="160"/>
      <c r="V69" s="160"/>
      <c r="W69" s="160"/>
    </row>
    <row r="70" spans="1:23" x14ac:dyDescent="0.25">
      <c r="A70" s="154"/>
      <c r="B70" s="89"/>
      <c r="C70" s="172"/>
      <c r="D70" s="89"/>
      <c r="E70" s="78"/>
      <c r="F70" s="78"/>
      <c r="G70" s="332"/>
      <c r="H70" s="160"/>
      <c r="I70" s="160"/>
      <c r="J70" s="160"/>
      <c r="K70" s="160"/>
      <c r="L70" s="160"/>
      <c r="M70" s="160"/>
      <c r="N70" s="160"/>
      <c r="O70" s="160"/>
      <c r="P70" s="160"/>
      <c r="Q70" s="160"/>
      <c r="R70" s="160"/>
      <c r="S70" s="160"/>
      <c r="T70" s="160"/>
      <c r="U70" s="160"/>
      <c r="V70" s="160"/>
      <c r="W70" s="160"/>
    </row>
    <row r="71" spans="1:23" ht="25" x14ac:dyDescent="0.25">
      <c r="A71" s="154">
        <v>5.3</v>
      </c>
      <c r="B71" s="89" t="s">
        <v>14</v>
      </c>
      <c r="C71" s="172" t="s">
        <v>185</v>
      </c>
      <c r="D71" s="89" t="s">
        <v>52</v>
      </c>
      <c r="E71" s="78">
        <v>5</v>
      </c>
      <c r="F71" s="78"/>
      <c r="G71" s="332"/>
      <c r="H71" s="160"/>
      <c r="I71" s="160"/>
      <c r="J71" s="160"/>
      <c r="K71" s="160"/>
      <c r="L71" s="160"/>
      <c r="M71" s="160"/>
      <c r="N71" s="160"/>
      <c r="O71" s="160"/>
      <c r="P71" s="160"/>
      <c r="Q71" s="160"/>
      <c r="R71" s="160"/>
      <c r="S71" s="160"/>
      <c r="T71" s="160"/>
      <c r="U71" s="160"/>
      <c r="V71" s="160"/>
      <c r="W71" s="160"/>
    </row>
    <row r="72" spans="1:23" x14ac:dyDescent="0.25">
      <c r="A72" s="154"/>
      <c r="B72" s="89"/>
      <c r="C72" s="172"/>
      <c r="D72" s="89"/>
      <c r="E72" s="78"/>
      <c r="F72" s="78"/>
      <c r="G72" s="332"/>
      <c r="H72" s="160"/>
      <c r="I72" s="160"/>
      <c r="J72" s="160"/>
      <c r="K72" s="160"/>
      <c r="L72" s="160"/>
      <c r="M72" s="160"/>
      <c r="N72" s="160"/>
      <c r="O72" s="160"/>
      <c r="P72" s="160"/>
      <c r="Q72" s="160"/>
      <c r="R72" s="160"/>
      <c r="S72" s="160"/>
      <c r="T72" s="160"/>
      <c r="U72" s="160"/>
      <c r="V72" s="160"/>
      <c r="W72" s="160"/>
    </row>
    <row r="73" spans="1:23" s="412" customFormat="1" ht="13" x14ac:dyDescent="0.3">
      <c r="A73" s="154">
        <v>6</v>
      </c>
      <c r="B73" s="224"/>
      <c r="C73" s="104" t="s">
        <v>427</v>
      </c>
      <c r="D73" s="224"/>
      <c r="E73" s="409"/>
      <c r="F73" s="409"/>
      <c r="G73" s="410"/>
      <c r="H73" s="411"/>
      <c r="I73" s="411"/>
      <c r="J73" s="411"/>
      <c r="K73" s="411"/>
      <c r="L73" s="411"/>
      <c r="M73" s="411"/>
      <c r="N73" s="411"/>
      <c r="O73" s="411"/>
      <c r="P73" s="411"/>
      <c r="Q73" s="411"/>
      <c r="R73" s="411"/>
      <c r="S73" s="411"/>
      <c r="T73" s="411"/>
      <c r="U73" s="411"/>
      <c r="V73" s="411"/>
      <c r="W73" s="411"/>
    </row>
    <row r="74" spans="1:23" x14ac:dyDescent="0.25">
      <c r="A74" s="154"/>
      <c r="B74" s="399"/>
      <c r="C74" s="399"/>
      <c r="D74" s="399"/>
      <c r="E74" s="399"/>
      <c r="F74" s="78"/>
      <c r="G74" s="332"/>
      <c r="H74" s="160"/>
      <c r="I74" s="160"/>
      <c r="J74" s="160"/>
      <c r="K74" s="160"/>
      <c r="L74" s="160"/>
      <c r="M74" s="160"/>
      <c r="N74" s="160"/>
      <c r="O74" s="160"/>
      <c r="P74" s="160"/>
      <c r="Q74" s="160"/>
      <c r="R74" s="160"/>
      <c r="S74" s="160"/>
      <c r="T74" s="160"/>
      <c r="U74" s="160"/>
      <c r="V74" s="160"/>
      <c r="W74" s="160"/>
    </row>
    <row r="75" spans="1:23" s="400" customFormat="1" ht="25" x14ac:dyDescent="0.25">
      <c r="A75" s="154">
        <v>6.1</v>
      </c>
      <c r="B75" s="89" t="s">
        <v>226</v>
      </c>
      <c r="C75" s="127" t="s">
        <v>672</v>
      </c>
      <c r="D75" s="89" t="s">
        <v>53</v>
      </c>
      <c r="E75" s="78">
        <v>1500</v>
      </c>
      <c r="F75" s="340"/>
      <c r="G75" s="399"/>
      <c r="H75" s="171"/>
      <c r="I75" s="171"/>
      <c r="J75" s="171"/>
      <c r="K75" s="171"/>
      <c r="L75" s="171"/>
      <c r="M75" s="171"/>
      <c r="N75" s="171"/>
      <c r="O75" s="171"/>
      <c r="P75" s="171"/>
      <c r="Q75" s="171"/>
      <c r="R75" s="171"/>
      <c r="S75" s="171"/>
      <c r="T75" s="171"/>
      <c r="U75" s="171"/>
      <c r="V75" s="171"/>
      <c r="W75" s="171"/>
    </row>
    <row r="76" spans="1:23" ht="13.5" x14ac:dyDescent="0.25">
      <c r="A76" s="154"/>
      <c r="B76" s="89"/>
      <c r="C76" s="408"/>
      <c r="D76" s="89"/>
      <c r="E76" s="78"/>
      <c r="F76" s="78"/>
      <c r="G76" s="332"/>
      <c r="H76" s="160"/>
      <c r="I76" s="160"/>
      <c r="J76" s="160"/>
      <c r="K76" s="160"/>
      <c r="L76" s="160"/>
      <c r="M76" s="160"/>
      <c r="N76" s="160"/>
      <c r="O76" s="160"/>
      <c r="P76" s="160"/>
      <c r="Q76" s="160"/>
      <c r="R76" s="160"/>
      <c r="S76" s="160"/>
      <c r="T76" s="160"/>
      <c r="U76" s="160"/>
      <c r="V76" s="160"/>
      <c r="W76" s="160"/>
    </row>
    <row r="77" spans="1:23" ht="13" x14ac:dyDescent="0.25">
      <c r="A77" s="154">
        <v>7</v>
      </c>
      <c r="B77" s="89"/>
      <c r="C77" s="91" t="s">
        <v>343</v>
      </c>
      <c r="D77" s="89"/>
      <c r="E77" s="78"/>
      <c r="F77" s="78"/>
      <c r="G77" s="332"/>
      <c r="H77" s="160"/>
      <c r="I77" s="160"/>
      <c r="J77" s="160"/>
      <c r="K77" s="160"/>
      <c r="L77" s="160"/>
      <c r="M77" s="160"/>
      <c r="N77" s="160"/>
      <c r="O77" s="160"/>
      <c r="P77" s="160"/>
      <c r="Q77" s="160"/>
      <c r="R77" s="160"/>
      <c r="S77" s="160"/>
      <c r="T77" s="160"/>
      <c r="U77" s="160"/>
      <c r="V77" s="160"/>
      <c r="W77" s="160"/>
    </row>
    <row r="78" spans="1:23" ht="13" x14ac:dyDescent="0.25">
      <c r="A78" s="88"/>
      <c r="B78" s="89"/>
      <c r="C78" s="91"/>
      <c r="D78" s="89"/>
      <c r="E78" s="78"/>
      <c r="F78" s="78"/>
      <c r="G78" s="332"/>
      <c r="H78" s="160"/>
      <c r="I78" s="160"/>
      <c r="J78" s="160"/>
      <c r="K78" s="160"/>
      <c r="L78" s="160"/>
      <c r="M78" s="160"/>
      <c r="N78" s="160"/>
      <c r="O78" s="160"/>
      <c r="P78" s="160"/>
      <c r="Q78" s="160"/>
      <c r="R78" s="160"/>
      <c r="S78" s="160"/>
      <c r="T78" s="160"/>
      <c r="U78" s="160"/>
      <c r="V78" s="160"/>
      <c r="W78" s="160"/>
    </row>
    <row r="79" spans="1:23" ht="25" x14ac:dyDescent="0.25">
      <c r="A79" s="154">
        <v>7.1</v>
      </c>
      <c r="B79" s="89" t="s">
        <v>184</v>
      </c>
      <c r="C79" s="172" t="s">
        <v>17</v>
      </c>
      <c r="D79" s="89" t="s">
        <v>53</v>
      </c>
      <c r="E79" s="78">
        <v>24080</v>
      </c>
      <c r="F79" s="78"/>
      <c r="G79" s="332"/>
      <c r="H79" s="160"/>
      <c r="I79" s="160"/>
      <c r="J79" s="160"/>
      <c r="K79" s="160"/>
      <c r="L79" s="160"/>
      <c r="M79" s="160"/>
      <c r="N79" s="160"/>
      <c r="O79" s="160"/>
      <c r="P79" s="160"/>
      <c r="Q79" s="160"/>
      <c r="R79" s="160"/>
      <c r="S79" s="160"/>
      <c r="T79" s="160"/>
      <c r="U79" s="160"/>
      <c r="V79" s="160"/>
      <c r="W79" s="160"/>
    </row>
    <row r="80" spans="1:23" x14ac:dyDescent="0.25">
      <c r="A80" s="154"/>
      <c r="B80" s="89"/>
      <c r="C80" s="172"/>
      <c r="D80" s="89"/>
      <c r="E80" s="78"/>
      <c r="F80" s="78"/>
      <c r="G80" s="332"/>
      <c r="H80" s="160"/>
      <c r="I80" s="160"/>
      <c r="J80" s="160"/>
      <c r="K80" s="160"/>
      <c r="L80" s="160"/>
      <c r="M80" s="160"/>
      <c r="N80" s="160"/>
      <c r="O80" s="160"/>
      <c r="P80" s="160"/>
      <c r="Q80" s="160"/>
      <c r="R80" s="160"/>
      <c r="S80" s="160"/>
      <c r="T80" s="160"/>
      <c r="U80" s="160"/>
      <c r="V80" s="160"/>
      <c r="W80" s="160"/>
    </row>
    <row r="81" spans="1:23" s="400" customFormat="1" ht="13" x14ac:dyDescent="0.25">
      <c r="A81" s="88">
        <v>8</v>
      </c>
      <c r="B81" s="224"/>
      <c r="C81" s="90" t="s">
        <v>85</v>
      </c>
      <c r="D81" s="89"/>
      <c r="E81" s="173"/>
      <c r="F81" s="398"/>
      <c r="G81" s="399"/>
      <c r="H81" s="171"/>
      <c r="I81" s="171"/>
      <c r="J81" s="171"/>
      <c r="K81" s="171"/>
      <c r="L81" s="171"/>
      <c r="M81" s="171"/>
      <c r="N81" s="171"/>
      <c r="O81" s="171"/>
      <c r="P81" s="171"/>
      <c r="Q81" s="171"/>
      <c r="R81" s="171"/>
      <c r="S81" s="171"/>
      <c r="T81" s="171"/>
      <c r="U81" s="171"/>
      <c r="V81" s="171"/>
      <c r="W81" s="171"/>
    </row>
    <row r="82" spans="1:23" s="400" customFormat="1" x14ac:dyDescent="0.25">
      <c r="A82" s="154"/>
      <c r="B82" s="89"/>
      <c r="C82" s="174"/>
      <c r="D82" s="89"/>
      <c r="E82" s="173"/>
      <c r="F82" s="398"/>
      <c r="G82" s="399"/>
      <c r="H82" s="171"/>
      <c r="I82" s="171"/>
      <c r="J82" s="171"/>
      <c r="K82" s="171"/>
      <c r="L82" s="171"/>
      <c r="M82" s="171"/>
      <c r="N82" s="171"/>
      <c r="O82" s="171"/>
      <c r="P82" s="171"/>
      <c r="Q82" s="171"/>
      <c r="R82" s="171"/>
      <c r="S82" s="171"/>
      <c r="T82" s="171"/>
      <c r="U82" s="171"/>
      <c r="V82" s="171"/>
      <c r="W82" s="171"/>
    </row>
    <row r="83" spans="1:23" s="400" customFormat="1" ht="37.5" x14ac:dyDescent="0.25">
      <c r="A83" s="154">
        <v>8.1</v>
      </c>
      <c r="B83" s="89" t="s">
        <v>226</v>
      </c>
      <c r="C83" s="174" t="s">
        <v>305</v>
      </c>
      <c r="D83" s="89" t="s">
        <v>56</v>
      </c>
      <c r="E83" s="173">
        <v>120</v>
      </c>
      <c r="F83" s="398"/>
      <c r="G83" s="399"/>
      <c r="H83" s="171"/>
      <c r="I83" s="171"/>
      <c r="J83" s="171"/>
      <c r="K83" s="171"/>
      <c r="L83" s="171"/>
      <c r="M83" s="171"/>
      <c r="N83" s="171"/>
      <c r="O83" s="171"/>
      <c r="P83" s="171"/>
      <c r="Q83" s="171"/>
      <c r="R83" s="171"/>
      <c r="S83" s="171"/>
      <c r="T83" s="171"/>
      <c r="U83" s="171"/>
      <c r="V83" s="171"/>
      <c r="W83" s="171"/>
    </row>
    <row r="84" spans="1:23" x14ac:dyDescent="0.25">
      <c r="A84" s="248"/>
      <c r="B84" s="179"/>
      <c r="C84" s="219"/>
      <c r="D84" s="179"/>
      <c r="E84" s="226"/>
      <c r="F84" s="158"/>
      <c r="G84" s="213"/>
      <c r="H84" s="160"/>
      <c r="I84" s="160"/>
      <c r="J84" s="160"/>
      <c r="K84" s="160"/>
      <c r="L84" s="160"/>
      <c r="M84" s="160"/>
      <c r="N84" s="160"/>
      <c r="O84" s="160"/>
      <c r="P84" s="160"/>
      <c r="Q84" s="160"/>
      <c r="R84" s="160"/>
      <c r="S84" s="160"/>
      <c r="T84" s="160"/>
      <c r="U84" s="160"/>
      <c r="V84" s="160"/>
      <c r="W84" s="160"/>
    </row>
    <row r="85" spans="1:23" ht="13" x14ac:dyDescent="0.25">
      <c r="A85" s="248" t="s">
        <v>220</v>
      </c>
      <c r="B85" s="228"/>
      <c r="C85" s="218" t="s">
        <v>86</v>
      </c>
      <c r="D85" s="179"/>
      <c r="E85" s="227"/>
      <c r="F85" s="158"/>
      <c r="G85" s="213"/>
      <c r="H85" s="160"/>
      <c r="I85" s="160"/>
      <c r="J85" s="160"/>
      <c r="K85" s="160"/>
      <c r="L85" s="160"/>
      <c r="M85" s="160"/>
      <c r="N85" s="160"/>
      <c r="O85" s="160"/>
      <c r="P85" s="160"/>
      <c r="Q85" s="160"/>
      <c r="R85" s="160"/>
      <c r="S85" s="160"/>
      <c r="T85" s="160"/>
      <c r="U85" s="160"/>
      <c r="V85" s="160"/>
      <c r="W85" s="160"/>
    </row>
    <row r="86" spans="1:23" x14ac:dyDescent="0.25">
      <c r="A86" s="248"/>
      <c r="B86" s="179"/>
      <c r="C86" s="219"/>
      <c r="D86" s="179"/>
      <c r="E86" s="407"/>
      <c r="F86" s="158"/>
      <c r="G86" s="213"/>
      <c r="H86" s="160"/>
      <c r="I86" s="160"/>
      <c r="J86" s="160"/>
      <c r="K86" s="160"/>
      <c r="L86" s="160"/>
      <c r="M86" s="160"/>
      <c r="N86" s="160"/>
      <c r="O86" s="160"/>
      <c r="P86" s="160"/>
      <c r="Q86" s="160"/>
      <c r="R86" s="160"/>
      <c r="S86" s="160"/>
      <c r="T86" s="160"/>
      <c r="U86" s="160"/>
      <c r="V86" s="160"/>
      <c r="W86" s="160"/>
    </row>
    <row r="87" spans="1:23" ht="25" x14ac:dyDescent="0.25">
      <c r="A87" s="236" t="s">
        <v>221</v>
      </c>
      <c r="B87" s="89" t="s">
        <v>226</v>
      </c>
      <c r="C87" s="174" t="s">
        <v>306</v>
      </c>
      <c r="D87" s="89" t="s">
        <v>69</v>
      </c>
      <c r="E87" s="78">
        <v>48160</v>
      </c>
      <c r="F87" s="333"/>
      <c r="G87" s="213"/>
      <c r="H87" s="160"/>
      <c r="I87" s="160"/>
      <c r="J87" s="160"/>
      <c r="K87" s="160"/>
      <c r="L87" s="160"/>
      <c r="M87" s="160"/>
      <c r="N87" s="160"/>
      <c r="O87" s="160"/>
      <c r="P87" s="160"/>
      <c r="Q87" s="160"/>
      <c r="R87" s="160"/>
      <c r="S87" s="160"/>
      <c r="T87" s="160"/>
      <c r="U87" s="160"/>
      <c r="V87" s="160"/>
      <c r="W87" s="160"/>
    </row>
    <row r="88" spans="1:23" x14ac:dyDescent="0.25">
      <c r="A88" s="248"/>
      <c r="B88" s="179"/>
      <c r="C88" s="219"/>
      <c r="D88" s="89"/>
      <c r="E88" s="78"/>
      <c r="F88" s="158"/>
      <c r="G88" s="213"/>
      <c r="H88" s="160"/>
      <c r="I88" s="160"/>
      <c r="J88" s="160"/>
      <c r="K88" s="160"/>
      <c r="L88" s="160"/>
      <c r="M88" s="160"/>
      <c r="N88" s="160"/>
      <c r="O88" s="160"/>
      <c r="P88" s="160"/>
      <c r="Q88" s="160"/>
      <c r="R88" s="160"/>
      <c r="S88" s="160"/>
      <c r="T88" s="160"/>
      <c r="U88" s="160"/>
      <c r="V88" s="160"/>
      <c r="W88" s="160"/>
    </row>
    <row r="89" spans="1:23" ht="14.5" x14ac:dyDescent="0.25">
      <c r="A89" s="236" t="s">
        <v>339</v>
      </c>
      <c r="B89" s="89" t="s">
        <v>226</v>
      </c>
      <c r="C89" s="219" t="s">
        <v>307</v>
      </c>
      <c r="D89" s="89" t="s">
        <v>69</v>
      </c>
      <c r="E89" s="78">
        <v>12040</v>
      </c>
      <c r="F89" s="158"/>
      <c r="G89" s="213"/>
      <c r="H89" s="160"/>
      <c r="I89" s="160"/>
      <c r="J89" s="160"/>
      <c r="K89" s="160"/>
      <c r="L89" s="160"/>
      <c r="M89" s="160"/>
      <c r="N89" s="160"/>
      <c r="O89" s="160"/>
      <c r="P89" s="160"/>
      <c r="Q89" s="160"/>
      <c r="R89" s="160"/>
      <c r="S89" s="160"/>
      <c r="T89" s="160"/>
      <c r="U89" s="160"/>
      <c r="V89" s="160"/>
      <c r="W89" s="160"/>
    </row>
    <row r="90" spans="1:23" x14ac:dyDescent="0.25">
      <c r="A90" s="236"/>
      <c r="B90" s="225"/>
      <c r="C90" s="174"/>
      <c r="D90" s="89"/>
      <c r="E90" s="173"/>
      <c r="F90" s="158"/>
      <c r="G90" s="213"/>
      <c r="H90" s="160"/>
      <c r="I90" s="160"/>
      <c r="J90" s="160"/>
      <c r="K90" s="160"/>
      <c r="L90" s="160"/>
      <c r="M90" s="160"/>
      <c r="N90" s="160"/>
      <c r="O90" s="160"/>
      <c r="P90" s="160"/>
      <c r="Q90" s="160"/>
      <c r="R90" s="160"/>
      <c r="S90" s="160"/>
      <c r="T90" s="160"/>
      <c r="U90" s="160"/>
      <c r="V90" s="160"/>
      <c r="W90" s="160"/>
    </row>
    <row r="91" spans="1:23" ht="13" x14ac:dyDescent="0.25">
      <c r="A91" s="236" t="s">
        <v>227</v>
      </c>
      <c r="B91" s="2002"/>
      <c r="C91" s="91" t="s">
        <v>87</v>
      </c>
      <c r="D91" s="89"/>
      <c r="E91" s="173"/>
      <c r="F91" s="158"/>
      <c r="G91" s="213"/>
      <c r="H91" s="160"/>
      <c r="I91" s="160"/>
      <c r="J91" s="160"/>
      <c r="K91" s="160"/>
      <c r="L91" s="160"/>
      <c r="M91" s="160"/>
      <c r="N91" s="160"/>
      <c r="O91" s="160"/>
      <c r="P91" s="160"/>
      <c r="Q91" s="160"/>
      <c r="R91" s="160"/>
      <c r="S91" s="160"/>
      <c r="T91" s="160"/>
      <c r="U91" s="160"/>
      <c r="V91" s="160"/>
      <c r="W91" s="160"/>
    </row>
    <row r="92" spans="1:23" x14ac:dyDescent="0.25">
      <c r="A92" s="236"/>
      <c r="B92" s="2002"/>
      <c r="C92" s="172"/>
      <c r="D92" s="89"/>
      <c r="E92" s="173"/>
      <c r="F92" s="158"/>
      <c r="G92" s="213"/>
      <c r="H92" s="160"/>
      <c r="I92" s="160"/>
      <c r="J92" s="160"/>
      <c r="K92" s="160"/>
      <c r="L92" s="160"/>
      <c r="M92" s="160"/>
      <c r="N92" s="160"/>
      <c r="O92" s="160"/>
      <c r="P92" s="160"/>
      <c r="Q92" s="160"/>
      <c r="R92" s="160"/>
      <c r="S92" s="160"/>
      <c r="T92" s="160"/>
      <c r="U92" s="160"/>
      <c r="V92" s="160"/>
      <c r="W92" s="160"/>
    </row>
    <row r="93" spans="1:23" ht="15.65" customHeight="1" x14ac:dyDescent="0.25">
      <c r="A93" s="236" t="s">
        <v>228</v>
      </c>
      <c r="B93" s="2002" t="s">
        <v>149</v>
      </c>
      <c r="C93" s="172" t="s">
        <v>308</v>
      </c>
      <c r="D93" s="89" t="s">
        <v>69</v>
      </c>
      <c r="E93" s="176">
        <v>48160</v>
      </c>
      <c r="F93" s="158"/>
      <c r="G93" s="213"/>
      <c r="H93" s="160"/>
      <c r="I93" s="160"/>
      <c r="J93" s="160"/>
      <c r="K93" s="160"/>
      <c r="L93" s="160"/>
      <c r="M93" s="160"/>
      <c r="N93" s="160"/>
      <c r="O93" s="160"/>
      <c r="P93" s="160"/>
      <c r="Q93" s="160"/>
      <c r="R93" s="160"/>
      <c r="S93" s="160"/>
      <c r="T93" s="160"/>
      <c r="U93" s="160"/>
      <c r="V93" s="160"/>
      <c r="W93" s="160"/>
    </row>
    <row r="94" spans="1:23" ht="15.65" customHeight="1" x14ac:dyDescent="0.25">
      <c r="A94" s="236"/>
      <c r="B94" s="2002"/>
      <c r="C94" s="172"/>
      <c r="D94" s="89"/>
      <c r="E94" s="341"/>
      <c r="F94" s="158"/>
      <c r="G94" s="213"/>
      <c r="H94" s="160"/>
      <c r="I94" s="160"/>
      <c r="J94" s="160"/>
      <c r="K94" s="160"/>
      <c r="L94" s="160"/>
      <c r="M94" s="160"/>
      <c r="N94" s="160"/>
      <c r="O94" s="160"/>
      <c r="P94" s="160"/>
      <c r="Q94" s="160"/>
      <c r="R94" s="160"/>
      <c r="S94" s="160"/>
      <c r="T94" s="160"/>
      <c r="U94" s="160"/>
      <c r="V94" s="160"/>
      <c r="W94" s="160"/>
    </row>
    <row r="95" spans="1:23" ht="15.65" customHeight="1" x14ac:dyDescent="0.25">
      <c r="A95" s="236"/>
      <c r="B95" s="89"/>
      <c r="C95" s="172"/>
      <c r="D95" s="89"/>
      <c r="E95" s="402"/>
      <c r="F95" s="158"/>
      <c r="G95" s="213"/>
      <c r="H95" s="160"/>
      <c r="I95" s="160"/>
      <c r="J95" s="160"/>
      <c r="K95" s="160"/>
      <c r="L95" s="160"/>
      <c r="M95" s="160"/>
      <c r="N95" s="160"/>
      <c r="O95" s="160"/>
      <c r="P95" s="160"/>
      <c r="Q95" s="160"/>
      <c r="R95" s="160"/>
      <c r="S95" s="160"/>
      <c r="T95" s="160"/>
      <c r="U95" s="160"/>
      <c r="V95" s="160"/>
      <c r="W95" s="160"/>
    </row>
    <row r="96" spans="1:23" ht="15.65" customHeight="1" x14ac:dyDescent="0.25">
      <c r="A96" s="236"/>
      <c r="B96" s="89"/>
      <c r="C96" s="172"/>
      <c r="D96" s="89"/>
      <c r="E96" s="402"/>
      <c r="F96" s="158"/>
      <c r="G96" s="213"/>
      <c r="H96" s="160"/>
      <c r="I96" s="160"/>
      <c r="J96" s="160"/>
      <c r="K96" s="160"/>
      <c r="L96" s="160"/>
      <c r="M96" s="160"/>
      <c r="N96" s="160"/>
      <c r="O96" s="160"/>
      <c r="P96" s="160"/>
      <c r="Q96" s="160"/>
      <c r="R96" s="160"/>
      <c r="S96" s="160"/>
      <c r="T96" s="160"/>
      <c r="U96" s="160"/>
      <c r="V96" s="160"/>
      <c r="W96" s="160"/>
    </row>
    <row r="97" spans="1:23" ht="15.65" customHeight="1" x14ac:dyDescent="0.25">
      <c r="A97" s="236"/>
      <c r="B97" s="89"/>
      <c r="C97" s="172"/>
      <c r="D97" s="89"/>
      <c r="E97" s="402"/>
      <c r="F97" s="158"/>
      <c r="G97" s="213"/>
      <c r="H97" s="160"/>
      <c r="I97" s="160"/>
      <c r="J97" s="160"/>
      <c r="K97" s="160"/>
      <c r="L97" s="160"/>
      <c r="M97" s="160"/>
      <c r="N97" s="160"/>
      <c r="O97" s="160"/>
      <c r="P97" s="160"/>
      <c r="Q97" s="160"/>
      <c r="R97" s="160"/>
      <c r="S97" s="160"/>
      <c r="T97" s="160"/>
      <c r="U97" s="160"/>
      <c r="V97" s="160"/>
      <c r="W97" s="160"/>
    </row>
    <row r="98" spans="1:23" ht="15.65" customHeight="1" x14ac:dyDescent="0.25">
      <c r="A98" s="406"/>
      <c r="B98" s="403"/>
      <c r="C98" s="172"/>
      <c r="D98" s="403"/>
      <c r="E98" s="402"/>
      <c r="F98" s="404"/>
      <c r="G98" s="405"/>
      <c r="H98" s="160"/>
      <c r="I98" s="160"/>
      <c r="J98" s="160"/>
      <c r="K98" s="160"/>
      <c r="L98" s="160"/>
      <c r="M98" s="160"/>
      <c r="N98" s="160"/>
      <c r="O98" s="160"/>
      <c r="P98" s="160"/>
      <c r="Q98" s="160"/>
      <c r="R98" s="160"/>
      <c r="S98" s="160"/>
      <c r="T98" s="160"/>
      <c r="U98" s="160"/>
      <c r="V98" s="160"/>
      <c r="W98" s="160"/>
    </row>
    <row r="99" spans="1:23" x14ac:dyDescent="0.25">
      <c r="A99" s="362"/>
      <c r="B99" s="363"/>
      <c r="C99" s="364"/>
      <c r="D99" s="365"/>
      <c r="E99" s="366"/>
      <c r="F99" s="367"/>
      <c r="G99" s="369"/>
      <c r="H99" s="160"/>
      <c r="I99" s="160"/>
      <c r="J99" s="160"/>
      <c r="K99" s="160"/>
      <c r="L99" s="160"/>
      <c r="M99" s="160"/>
      <c r="N99" s="160"/>
      <c r="O99" s="160"/>
      <c r="P99" s="160"/>
      <c r="Q99" s="160"/>
      <c r="R99" s="160"/>
      <c r="S99" s="160"/>
      <c r="T99" s="160"/>
      <c r="U99" s="160"/>
      <c r="V99" s="160"/>
      <c r="W99" s="160"/>
    </row>
    <row r="100" spans="1:23" ht="13" x14ac:dyDescent="0.25">
      <c r="A100" s="325"/>
      <c r="B100" s="370" t="s">
        <v>388</v>
      </c>
      <c r="C100" s="371"/>
      <c r="D100" s="326"/>
      <c r="E100" s="368"/>
      <c r="F100" s="372"/>
      <c r="G100" s="373"/>
      <c r="H100" s="160"/>
      <c r="I100" s="160"/>
      <c r="J100" s="160"/>
      <c r="K100" s="160"/>
      <c r="L100" s="160"/>
      <c r="M100" s="160"/>
      <c r="N100" s="160"/>
      <c r="O100" s="160"/>
      <c r="P100" s="160"/>
      <c r="Q100" s="160"/>
      <c r="R100" s="160"/>
      <c r="S100" s="160"/>
      <c r="T100" s="160"/>
      <c r="U100" s="160"/>
      <c r="V100" s="160"/>
      <c r="W100" s="160"/>
    </row>
    <row r="101" spans="1:23" ht="26" x14ac:dyDescent="0.25">
      <c r="A101" s="328"/>
      <c r="B101" s="375" t="s">
        <v>389</v>
      </c>
      <c r="C101" s="361"/>
      <c r="D101" s="329"/>
      <c r="E101" s="360"/>
      <c r="F101" s="351"/>
      <c r="G101" s="374"/>
      <c r="H101" s="160"/>
      <c r="I101" s="160"/>
      <c r="J101" s="160"/>
      <c r="K101" s="160"/>
      <c r="L101" s="160"/>
      <c r="M101" s="160"/>
      <c r="N101" s="160"/>
      <c r="O101" s="160"/>
      <c r="P101" s="160"/>
      <c r="Q101" s="160"/>
      <c r="R101" s="160"/>
      <c r="S101" s="160"/>
      <c r="T101" s="160"/>
      <c r="U101" s="160"/>
      <c r="V101" s="160"/>
      <c r="W101" s="160"/>
    </row>
    <row r="102" spans="1:23" x14ac:dyDescent="0.25">
      <c r="A102" s="236"/>
      <c r="B102" s="89"/>
      <c r="C102" s="172"/>
      <c r="D102" s="89"/>
      <c r="E102" s="173"/>
      <c r="F102" s="158"/>
      <c r="G102" s="255"/>
      <c r="H102" s="160"/>
      <c r="I102" s="160"/>
      <c r="J102" s="160"/>
      <c r="K102" s="160"/>
      <c r="L102" s="160"/>
      <c r="M102" s="160"/>
      <c r="N102" s="160"/>
      <c r="O102" s="160"/>
      <c r="P102" s="160"/>
      <c r="Q102" s="160"/>
      <c r="R102" s="160"/>
      <c r="S102" s="160"/>
      <c r="T102" s="160"/>
      <c r="U102" s="160"/>
      <c r="V102" s="160"/>
      <c r="W102" s="160"/>
    </row>
    <row r="103" spans="1:23" ht="26" x14ac:dyDescent="0.25">
      <c r="A103" s="236" t="s">
        <v>301</v>
      </c>
      <c r="B103" s="224" t="s">
        <v>337</v>
      </c>
      <c r="C103" s="91" t="s">
        <v>344</v>
      </c>
      <c r="D103" s="89"/>
      <c r="E103" s="173"/>
      <c r="F103" s="158"/>
      <c r="G103" s="213"/>
      <c r="H103" s="160"/>
      <c r="I103" s="160"/>
      <c r="J103" s="160"/>
      <c r="K103" s="160"/>
      <c r="L103" s="160"/>
      <c r="M103" s="160"/>
      <c r="N103" s="160"/>
      <c r="O103" s="160"/>
      <c r="P103" s="160"/>
      <c r="Q103" s="160"/>
      <c r="R103" s="160"/>
      <c r="S103" s="160"/>
      <c r="T103" s="160"/>
      <c r="U103" s="160"/>
      <c r="V103" s="160"/>
      <c r="W103" s="160"/>
    </row>
    <row r="104" spans="1:23" x14ac:dyDescent="0.25">
      <c r="A104" s="236"/>
      <c r="B104" s="89"/>
      <c r="C104" s="172"/>
      <c r="D104" s="89"/>
      <c r="E104" s="173"/>
      <c r="F104" s="158"/>
      <c r="G104" s="213"/>
      <c r="H104" s="160"/>
      <c r="I104" s="160"/>
      <c r="J104" s="160"/>
      <c r="K104" s="160"/>
      <c r="L104" s="160"/>
      <c r="M104" s="160"/>
      <c r="N104" s="160"/>
      <c r="O104" s="160"/>
      <c r="P104" s="160"/>
      <c r="Q104" s="160"/>
      <c r="R104" s="160"/>
      <c r="S104" s="160"/>
      <c r="T104" s="160"/>
      <c r="U104" s="160"/>
      <c r="V104" s="160"/>
      <c r="W104" s="160"/>
    </row>
    <row r="105" spans="1:23" ht="37.5" x14ac:dyDescent="0.25">
      <c r="A105" s="236" t="s">
        <v>302</v>
      </c>
      <c r="B105" s="89" t="s">
        <v>338</v>
      </c>
      <c r="C105" s="172" t="s">
        <v>309</v>
      </c>
      <c r="D105" s="89" t="s">
        <v>69</v>
      </c>
      <c r="E105" s="176">
        <v>48160</v>
      </c>
      <c r="F105" s="158"/>
      <c r="G105" s="213"/>
      <c r="H105" s="160"/>
      <c r="I105" s="160"/>
      <c r="J105" s="160"/>
      <c r="K105" s="160"/>
      <c r="L105" s="160"/>
      <c r="M105" s="160"/>
      <c r="N105" s="160"/>
      <c r="O105" s="160"/>
      <c r="P105" s="160"/>
      <c r="Q105" s="160"/>
      <c r="R105" s="160"/>
      <c r="S105" s="160"/>
      <c r="T105" s="160"/>
      <c r="U105" s="160"/>
      <c r="V105" s="160"/>
      <c r="W105" s="160"/>
    </row>
    <row r="106" spans="1:23" x14ac:dyDescent="0.25">
      <c r="A106" s="236"/>
      <c r="B106" s="89"/>
      <c r="C106" s="172"/>
      <c r="D106" s="89"/>
      <c r="E106" s="173"/>
      <c r="F106" s="159"/>
      <c r="G106" s="206"/>
      <c r="H106" s="160"/>
      <c r="I106" s="160"/>
      <c r="J106" s="160"/>
      <c r="K106" s="160"/>
      <c r="L106" s="160"/>
      <c r="M106" s="160"/>
      <c r="N106" s="160"/>
      <c r="O106" s="160"/>
      <c r="P106" s="160"/>
      <c r="Q106" s="160"/>
      <c r="R106" s="160"/>
      <c r="S106" s="160"/>
      <c r="T106" s="160"/>
      <c r="U106" s="160"/>
      <c r="V106" s="160"/>
      <c r="W106" s="160"/>
    </row>
    <row r="107" spans="1:23" s="400" customFormat="1" x14ac:dyDescent="0.25">
      <c r="A107" s="236" t="s">
        <v>428</v>
      </c>
      <c r="B107" s="89"/>
      <c r="C107" s="127" t="s">
        <v>429</v>
      </c>
      <c r="D107" s="89" t="s">
        <v>53</v>
      </c>
      <c r="E107" s="78">
        <v>1500</v>
      </c>
      <c r="F107" s="413"/>
      <c r="G107" s="357"/>
      <c r="H107" s="171"/>
      <c r="I107" s="171"/>
      <c r="J107" s="171"/>
      <c r="K107" s="171"/>
      <c r="L107" s="171"/>
      <c r="M107" s="171"/>
      <c r="N107" s="171"/>
      <c r="O107" s="171"/>
      <c r="P107" s="171"/>
      <c r="Q107" s="171"/>
      <c r="R107" s="171"/>
      <c r="S107" s="171"/>
      <c r="T107" s="171"/>
      <c r="U107" s="171"/>
      <c r="V107" s="171"/>
      <c r="W107" s="171"/>
    </row>
    <row r="108" spans="1:23" x14ac:dyDescent="0.25">
      <c r="A108" s="236"/>
      <c r="B108" s="89"/>
      <c r="C108" s="172"/>
      <c r="D108" s="89"/>
      <c r="E108" s="173"/>
      <c r="F108" s="159"/>
      <c r="G108" s="206"/>
      <c r="H108" s="160"/>
      <c r="I108" s="160"/>
      <c r="J108" s="160"/>
      <c r="K108" s="160"/>
      <c r="L108" s="160"/>
      <c r="M108" s="160"/>
      <c r="N108" s="160"/>
      <c r="O108" s="160"/>
      <c r="P108" s="160"/>
      <c r="Q108" s="160"/>
      <c r="R108" s="160"/>
      <c r="S108" s="160"/>
      <c r="T108" s="160"/>
      <c r="U108" s="160"/>
      <c r="V108" s="160"/>
      <c r="W108" s="160"/>
    </row>
    <row r="109" spans="1:23" x14ac:dyDescent="0.25">
      <c r="A109" s="236"/>
      <c r="B109" s="75"/>
      <c r="C109" s="259"/>
      <c r="D109" s="80"/>
      <c r="E109" s="78"/>
      <c r="F109" s="158"/>
      <c r="G109" s="214"/>
      <c r="H109" s="160"/>
      <c r="I109" s="160"/>
      <c r="J109" s="160"/>
      <c r="K109" s="160"/>
      <c r="L109" s="160"/>
      <c r="M109" s="160"/>
      <c r="N109" s="160"/>
      <c r="O109" s="160"/>
      <c r="P109" s="160"/>
      <c r="Q109" s="160"/>
      <c r="R109" s="160"/>
      <c r="S109" s="160"/>
      <c r="T109" s="160"/>
      <c r="U109" s="160"/>
      <c r="V109" s="160"/>
      <c r="W109" s="160"/>
    </row>
    <row r="110" spans="1:23" x14ac:dyDescent="0.25">
      <c r="A110" s="236"/>
      <c r="B110" s="89"/>
      <c r="C110" s="172"/>
      <c r="D110" s="89"/>
      <c r="E110" s="78"/>
      <c r="F110" s="78"/>
      <c r="G110" s="78"/>
      <c r="H110" s="160"/>
      <c r="I110" s="160"/>
      <c r="J110" s="160"/>
      <c r="K110" s="160"/>
      <c r="L110" s="160"/>
      <c r="M110" s="160"/>
      <c r="N110" s="160"/>
      <c r="O110" s="160"/>
      <c r="P110" s="160"/>
      <c r="Q110" s="160"/>
      <c r="R110" s="160"/>
      <c r="S110" s="160"/>
      <c r="T110" s="160"/>
      <c r="U110" s="160"/>
      <c r="V110" s="160"/>
      <c r="W110" s="160"/>
    </row>
    <row r="111" spans="1:23" ht="26" x14ac:dyDescent="0.25">
      <c r="A111" s="236" t="s">
        <v>303</v>
      </c>
      <c r="B111" s="704"/>
      <c r="C111" s="705" t="s">
        <v>673</v>
      </c>
      <c r="D111" s="706"/>
      <c r="E111" s="707"/>
      <c r="F111" s="78"/>
      <c r="G111" s="78"/>
      <c r="H111" s="160"/>
      <c r="I111" s="160"/>
      <c r="J111" s="160"/>
      <c r="K111" s="160"/>
      <c r="L111" s="160"/>
      <c r="M111" s="160"/>
      <c r="N111" s="160"/>
      <c r="O111" s="160"/>
      <c r="P111" s="160"/>
      <c r="Q111" s="160"/>
      <c r="R111" s="160"/>
      <c r="S111" s="160"/>
      <c r="T111" s="160"/>
      <c r="U111" s="160"/>
      <c r="V111" s="160"/>
      <c r="W111" s="160"/>
    </row>
    <row r="112" spans="1:23" s="412" customFormat="1" ht="13" x14ac:dyDescent="0.3">
      <c r="A112" s="257"/>
      <c r="B112" s="706"/>
      <c r="C112" s="687"/>
      <c r="D112" s="706"/>
      <c r="E112" s="707"/>
      <c r="F112" s="409"/>
      <c r="G112" s="409"/>
      <c r="H112" s="411"/>
      <c r="I112" s="411"/>
      <c r="J112" s="411"/>
      <c r="K112" s="411"/>
      <c r="L112" s="411"/>
      <c r="M112" s="411"/>
      <c r="N112" s="411"/>
      <c r="O112" s="411"/>
      <c r="P112" s="411"/>
      <c r="Q112" s="411"/>
      <c r="R112" s="411"/>
      <c r="S112" s="411"/>
      <c r="T112" s="411"/>
      <c r="U112" s="411"/>
      <c r="V112" s="411"/>
      <c r="W112" s="411"/>
    </row>
    <row r="113" spans="1:23" ht="25" x14ac:dyDescent="0.25">
      <c r="A113" s="236" t="s">
        <v>304</v>
      </c>
      <c r="B113" s="706" t="s">
        <v>226</v>
      </c>
      <c r="C113" s="823" t="s">
        <v>674</v>
      </c>
      <c r="D113" s="706"/>
      <c r="E113" s="707"/>
      <c r="F113" s="78"/>
      <c r="G113" s="78"/>
      <c r="H113" s="160"/>
      <c r="I113" s="160"/>
      <c r="J113" s="160"/>
      <c r="K113" s="160"/>
      <c r="L113" s="160"/>
      <c r="M113" s="160"/>
      <c r="N113" s="160"/>
      <c r="O113" s="160"/>
      <c r="P113" s="160"/>
      <c r="Q113" s="160"/>
      <c r="R113" s="160"/>
      <c r="S113" s="160"/>
      <c r="T113" s="160"/>
      <c r="U113" s="160"/>
      <c r="V113" s="160"/>
      <c r="W113" s="160"/>
    </row>
    <row r="114" spans="1:23" x14ac:dyDescent="0.25">
      <c r="A114" s="236"/>
      <c r="B114" s="706"/>
      <c r="C114" s="823"/>
      <c r="D114" s="706"/>
      <c r="E114" s="707"/>
      <c r="F114" s="78"/>
      <c r="G114" s="78"/>
      <c r="H114" s="160"/>
      <c r="I114" s="160"/>
      <c r="J114" s="160"/>
      <c r="K114" s="160"/>
      <c r="L114" s="160"/>
      <c r="M114" s="160"/>
      <c r="N114" s="160"/>
      <c r="O114" s="160"/>
      <c r="P114" s="160"/>
      <c r="Q114" s="160"/>
      <c r="R114" s="160"/>
      <c r="S114" s="160"/>
      <c r="T114" s="160"/>
      <c r="U114" s="160"/>
      <c r="V114" s="160"/>
      <c r="W114" s="160"/>
    </row>
    <row r="115" spans="1:23" x14ac:dyDescent="0.25">
      <c r="A115" s="236" t="s">
        <v>1127</v>
      </c>
      <c r="B115" s="706"/>
      <c r="C115" s="823" t="s">
        <v>675</v>
      </c>
      <c r="D115" s="706" t="s">
        <v>51</v>
      </c>
      <c r="E115" s="707">
        <v>10</v>
      </c>
      <c r="F115" s="78"/>
      <c r="G115" s="78"/>
      <c r="H115" s="160"/>
      <c r="I115" s="160"/>
      <c r="J115" s="160"/>
      <c r="K115" s="160"/>
      <c r="L115" s="160"/>
      <c r="M115" s="160"/>
      <c r="N115" s="160"/>
      <c r="O115" s="160"/>
      <c r="P115" s="160"/>
      <c r="Q115" s="160"/>
      <c r="R115" s="160"/>
      <c r="S115" s="160"/>
      <c r="T115" s="160"/>
      <c r="U115" s="160"/>
      <c r="V115" s="160"/>
      <c r="W115" s="160"/>
    </row>
    <row r="116" spans="1:23" x14ac:dyDescent="0.25">
      <c r="A116" s="236"/>
      <c r="B116" s="706"/>
      <c r="C116" s="823"/>
      <c r="D116" s="706"/>
      <c r="E116" s="707"/>
      <c r="F116" s="78"/>
      <c r="G116" s="78"/>
      <c r="H116" s="160"/>
      <c r="I116" s="160"/>
      <c r="J116" s="160"/>
      <c r="K116" s="160"/>
      <c r="L116" s="160"/>
      <c r="M116" s="160"/>
      <c r="N116" s="160"/>
      <c r="O116" s="160"/>
      <c r="P116" s="160"/>
      <c r="Q116" s="160"/>
      <c r="R116" s="160"/>
      <c r="S116" s="160"/>
      <c r="T116" s="160"/>
      <c r="U116" s="160"/>
      <c r="V116" s="160"/>
      <c r="W116" s="160"/>
    </row>
    <row r="117" spans="1:23" x14ac:dyDescent="0.25">
      <c r="A117" s="236" t="s">
        <v>1128</v>
      </c>
      <c r="B117" s="706"/>
      <c r="C117" s="823" t="s">
        <v>676</v>
      </c>
      <c r="D117" s="706" t="s">
        <v>51</v>
      </c>
      <c r="E117" s="707">
        <v>10</v>
      </c>
      <c r="F117" s="78"/>
      <c r="G117" s="78"/>
      <c r="H117" s="160"/>
      <c r="I117" s="160"/>
      <c r="J117" s="160"/>
      <c r="K117" s="160"/>
      <c r="L117" s="160"/>
      <c r="M117" s="160"/>
      <c r="N117" s="160"/>
      <c r="O117" s="160"/>
      <c r="P117" s="160"/>
      <c r="Q117" s="160"/>
      <c r="R117" s="160"/>
      <c r="S117" s="160"/>
      <c r="T117" s="160"/>
      <c r="U117" s="160"/>
      <c r="V117" s="160"/>
      <c r="W117" s="160"/>
    </row>
    <row r="118" spans="1:23" x14ac:dyDescent="0.25">
      <c r="A118" s="236"/>
      <c r="B118" s="706"/>
      <c r="C118" s="823"/>
      <c r="D118" s="706"/>
      <c r="E118" s="707"/>
      <c r="F118" s="78"/>
      <c r="G118" s="78"/>
      <c r="H118" s="160"/>
      <c r="I118" s="160"/>
      <c r="J118" s="160"/>
      <c r="K118" s="160"/>
      <c r="L118" s="160"/>
      <c r="M118" s="160"/>
      <c r="N118" s="160"/>
      <c r="O118" s="160"/>
      <c r="P118" s="160"/>
      <c r="Q118" s="160"/>
      <c r="R118" s="160"/>
      <c r="S118" s="160"/>
      <c r="T118" s="160"/>
      <c r="U118" s="160"/>
      <c r="V118" s="160"/>
      <c r="W118" s="160"/>
    </row>
    <row r="119" spans="1:23" x14ac:dyDescent="0.25">
      <c r="A119" s="236"/>
      <c r="B119" s="706"/>
      <c r="C119" s="823"/>
      <c r="D119" s="706"/>
      <c r="E119" s="707"/>
      <c r="F119" s="78"/>
      <c r="G119" s="78"/>
      <c r="H119" s="160"/>
      <c r="I119" s="160"/>
      <c r="J119" s="160"/>
      <c r="K119" s="160"/>
      <c r="L119" s="160"/>
      <c r="M119" s="160"/>
      <c r="N119" s="160"/>
      <c r="O119" s="160"/>
      <c r="P119" s="160"/>
      <c r="Q119" s="160"/>
      <c r="R119" s="160"/>
      <c r="S119" s="160"/>
      <c r="T119" s="160"/>
      <c r="U119" s="160"/>
      <c r="V119" s="160"/>
      <c r="W119" s="160"/>
    </row>
    <row r="120" spans="1:23" x14ac:dyDescent="0.25">
      <c r="A120" s="236"/>
      <c r="B120" s="706"/>
      <c r="C120" s="823"/>
      <c r="D120" s="706"/>
      <c r="E120" s="707"/>
      <c r="F120" s="78"/>
      <c r="G120" s="78"/>
      <c r="H120" s="160"/>
      <c r="I120" s="160"/>
      <c r="J120" s="160"/>
      <c r="K120" s="160"/>
      <c r="L120" s="160"/>
      <c r="M120" s="160"/>
      <c r="N120" s="160"/>
      <c r="O120" s="160"/>
      <c r="P120" s="160"/>
      <c r="Q120" s="160"/>
      <c r="R120" s="160"/>
      <c r="S120" s="160"/>
      <c r="T120" s="160"/>
      <c r="U120" s="160"/>
      <c r="V120" s="160"/>
      <c r="W120" s="160"/>
    </row>
    <row r="121" spans="1:23" x14ac:dyDescent="0.25">
      <c r="A121" s="236"/>
      <c r="B121" s="706"/>
      <c r="C121" s="823"/>
      <c r="D121" s="706"/>
      <c r="E121" s="707"/>
      <c r="F121" s="78"/>
      <c r="G121" s="78"/>
      <c r="H121" s="160"/>
      <c r="I121" s="160"/>
      <c r="J121" s="160"/>
      <c r="K121" s="160"/>
      <c r="L121" s="160"/>
      <c r="M121" s="160"/>
      <c r="N121" s="160"/>
      <c r="O121" s="160"/>
      <c r="P121" s="160"/>
      <c r="Q121" s="160"/>
      <c r="R121" s="160"/>
      <c r="S121" s="160"/>
      <c r="T121" s="160"/>
      <c r="U121" s="160"/>
      <c r="V121" s="160"/>
      <c r="W121" s="160"/>
    </row>
    <row r="122" spans="1:23" x14ac:dyDescent="0.25">
      <c r="A122" s="236"/>
      <c r="B122" s="706"/>
      <c r="C122" s="823"/>
      <c r="D122" s="706"/>
      <c r="E122" s="707"/>
      <c r="F122" s="78"/>
      <c r="G122" s="78"/>
      <c r="H122" s="160"/>
      <c r="I122" s="160"/>
      <c r="J122" s="160"/>
      <c r="K122" s="160"/>
      <c r="L122" s="160"/>
      <c r="M122" s="160"/>
      <c r="N122" s="160"/>
      <c r="O122" s="160"/>
      <c r="P122" s="160"/>
      <c r="Q122" s="160"/>
      <c r="R122" s="160"/>
      <c r="S122" s="160"/>
      <c r="T122" s="160"/>
      <c r="U122" s="160"/>
      <c r="V122" s="160"/>
      <c r="W122" s="160"/>
    </row>
    <row r="123" spans="1:23" x14ac:dyDescent="0.25">
      <c r="A123" s="236"/>
      <c r="B123" s="706"/>
      <c r="C123" s="823"/>
      <c r="D123" s="706"/>
      <c r="E123" s="707"/>
      <c r="F123" s="78"/>
      <c r="G123" s="78"/>
      <c r="H123" s="160"/>
      <c r="I123" s="160"/>
      <c r="J123" s="160"/>
      <c r="K123" s="160"/>
      <c r="L123" s="160"/>
      <c r="M123" s="160"/>
      <c r="N123" s="160"/>
      <c r="O123" s="160"/>
      <c r="P123" s="160"/>
      <c r="Q123" s="160"/>
      <c r="R123" s="160"/>
      <c r="S123" s="160"/>
      <c r="T123" s="160"/>
      <c r="U123" s="160"/>
      <c r="V123" s="160"/>
      <c r="W123" s="160"/>
    </row>
    <row r="124" spans="1:23" x14ac:dyDescent="0.25">
      <c r="A124" s="236"/>
      <c r="B124" s="706"/>
      <c r="C124" s="823"/>
      <c r="D124" s="706"/>
      <c r="E124" s="707"/>
      <c r="F124" s="78"/>
      <c r="G124" s="78"/>
      <c r="H124" s="160"/>
      <c r="I124" s="160"/>
      <c r="J124" s="160"/>
      <c r="K124" s="160"/>
      <c r="L124" s="160"/>
      <c r="M124" s="160"/>
      <c r="N124" s="160"/>
      <c r="O124" s="160"/>
      <c r="P124" s="160"/>
      <c r="Q124" s="160"/>
      <c r="R124" s="160"/>
      <c r="S124" s="160"/>
      <c r="T124" s="160"/>
      <c r="U124" s="160"/>
      <c r="V124" s="160"/>
      <c r="W124" s="160"/>
    </row>
    <row r="125" spans="1:23" x14ac:dyDescent="0.25">
      <c r="A125" s="236"/>
      <c r="B125" s="706"/>
      <c r="C125" s="823"/>
      <c r="D125" s="706"/>
      <c r="E125" s="707"/>
      <c r="F125" s="78"/>
      <c r="G125" s="78"/>
      <c r="H125" s="160"/>
      <c r="I125" s="160"/>
      <c r="J125" s="160"/>
      <c r="K125" s="160"/>
      <c r="L125" s="160"/>
      <c r="M125" s="160"/>
      <c r="N125" s="160"/>
      <c r="O125" s="160"/>
      <c r="P125" s="160"/>
      <c r="Q125" s="160"/>
      <c r="R125" s="160"/>
      <c r="S125" s="160"/>
      <c r="T125" s="160"/>
      <c r="U125" s="160"/>
      <c r="V125" s="160"/>
      <c r="W125" s="160"/>
    </row>
    <row r="126" spans="1:23" x14ac:dyDescent="0.25">
      <c r="A126" s="236"/>
      <c r="B126" s="706"/>
      <c r="C126" s="823"/>
      <c r="D126" s="706"/>
      <c r="E126" s="707"/>
      <c r="F126" s="78"/>
      <c r="G126" s="78"/>
      <c r="H126" s="160"/>
      <c r="I126" s="160"/>
      <c r="J126" s="160"/>
      <c r="K126" s="160"/>
      <c r="L126" s="160"/>
      <c r="M126" s="160"/>
      <c r="N126" s="160"/>
      <c r="O126" s="160"/>
      <c r="P126" s="160"/>
      <c r="Q126" s="160"/>
      <c r="R126" s="160"/>
      <c r="S126" s="160"/>
      <c r="T126" s="160"/>
      <c r="U126" s="160"/>
      <c r="V126" s="160"/>
      <c r="W126" s="160"/>
    </row>
    <row r="127" spans="1:23" x14ac:dyDescent="0.25">
      <c r="A127" s="236"/>
      <c r="B127" s="706"/>
      <c r="C127" s="823"/>
      <c r="D127" s="706"/>
      <c r="E127" s="707"/>
      <c r="F127" s="78"/>
      <c r="G127" s="78"/>
      <c r="H127" s="160"/>
      <c r="I127" s="160"/>
      <c r="J127" s="160"/>
      <c r="K127" s="160"/>
      <c r="L127" s="160"/>
      <c r="M127" s="160"/>
      <c r="N127" s="160"/>
      <c r="O127" s="160"/>
      <c r="P127" s="160"/>
      <c r="Q127" s="160"/>
      <c r="R127" s="160"/>
      <c r="S127" s="160"/>
      <c r="T127" s="160"/>
      <c r="U127" s="160"/>
      <c r="V127" s="160"/>
      <c r="W127" s="160"/>
    </row>
    <row r="128" spans="1:23" x14ac:dyDescent="0.25">
      <c r="A128" s="236"/>
      <c r="B128" s="706"/>
      <c r="C128" s="823"/>
      <c r="D128" s="706"/>
      <c r="E128" s="707"/>
      <c r="F128" s="78"/>
      <c r="G128" s="78"/>
      <c r="H128" s="160"/>
      <c r="I128" s="160"/>
      <c r="J128" s="160"/>
      <c r="K128" s="160"/>
      <c r="L128" s="160"/>
      <c r="M128" s="160"/>
      <c r="N128" s="160"/>
      <c r="O128" s="160"/>
      <c r="P128" s="160"/>
      <c r="Q128" s="160"/>
      <c r="R128" s="160"/>
      <c r="S128" s="160"/>
      <c r="T128" s="160"/>
      <c r="U128" s="160"/>
      <c r="V128" s="160"/>
      <c r="W128" s="160"/>
    </row>
    <row r="129" spans="1:23" x14ac:dyDescent="0.25">
      <c r="A129" s="236"/>
      <c r="B129" s="706"/>
      <c r="C129" s="823"/>
      <c r="D129" s="706"/>
      <c r="E129" s="707"/>
      <c r="F129" s="78"/>
      <c r="G129" s="78"/>
      <c r="H129" s="160"/>
      <c r="I129" s="160"/>
      <c r="J129" s="160"/>
      <c r="K129" s="160"/>
      <c r="L129" s="160"/>
      <c r="M129" s="160"/>
      <c r="N129" s="160"/>
      <c r="O129" s="160"/>
      <c r="P129" s="160"/>
      <c r="Q129" s="160"/>
      <c r="R129" s="160"/>
      <c r="S129" s="160"/>
      <c r="T129" s="160"/>
      <c r="U129" s="160"/>
      <c r="V129" s="160"/>
      <c r="W129" s="160"/>
    </row>
    <row r="130" spans="1:23" x14ac:dyDescent="0.25">
      <c r="A130" s="236"/>
      <c r="B130" s="706"/>
      <c r="C130" s="823"/>
      <c r="D130" s="706"/>
      <c r="E130" s="707"/>
      <c r="F130" s="78"/>
      <c r="G130" s="78"/>
      <c r="H130" s="160"/>
      <c r="I130" s="160"/>
      <c r="J130" s="160"/>
      <c r="K130" s="160"/>
      <c r="L130" s="160"/>
      <c r="M130" s="160"/>
      <c r="N130" s="160"/>
      <c r="O130" s="160"/>
      <c r="P130" s="160"/>
      <c r="Q130" s="160"/>
      <c r="R130" s="160"/>
      <c r="S130" s="160"/>
      <c r="T130" s="160"/>
      <c r="U130" s="160"/>
      <c r="V130" s="160"/>
      <c r="W130" s="160"/>
    </row>
    <row r="131" spans="1:23" x14ac:dyDescent="0.25">
      <c r="A131" s="236"/>
      <c r="B131" s="706"/>
      <c r="C131" s="823"/>
      <c r="D131" s="706"/>
      <c r="E131" s="707"/>
      <c r="F131" s="78"/>
      <c r="G131" s="78"/>
      <c r="H131" s="160"/>
      <c r="I131" s="160"/>
      <c r="J131" s="160"/>
      <c r="K131" s="160"/>
      <c r="L131" s="160"/>
      <c r="M131" s="160"/>
      <c r="N131" s="160"/>
      <c r="O131" s="160"/>
      <c r="P131" s="160"/>
      <c r="Q131" s="160"/>
      <c r="R131" s="160"/>
      <c r="S131" s="160"/>
      <c r="T131" s="160"/>
      <c r="U131" s="160"/>
      <c r="V131" s="160"/>
      <c r="W131" s="160"/>
    </row>
    <row r="132" spans="1:23" x14ac:dyDescent="0.25">
      <c r="A132" s="236"/>
      <c r="B132" s="706"/>
      <c r="C132" s="823"/>
      <c r="D132" s="706"/>
      <c r="E132" s="707"/>
      <c r="F132" s="78"/>
      <c r="G132" s="78"/>
      <c r="H132" s="160"/>
      <c r="I132" s="160"/>
      <c r="J132" s="160"/>
      <c r="K132" s="160"/>
      <c r="L132" s="160"/>
      <c r="M132" s="160"/>
      <c r="N132" s="160"/>
      <c r="O132" s="160"/>
      <c r="P132" s="160"/>
      <c r="Q132" s="160"/>
      <c r="R132" s="160"/>
      <c r="S132" s="160"/>
      <c r="T132" s="160"/>
      <c r="U132" s="160"/>
      <c r="V132" s="160"/>
      <c r="W132" s="160"/>
    </row>
    <row r="133" spans="1:23" x14ac:dyDescent="0.25">
      <c r="A133" s="236"/>
      <c r="B133" s="706"/>
      <c r="C133" s="823"/>
      <c r="D133" s="706"/>
      <c r="E133" s="707"/>
      <c r="F133" s="78"/>
      <c r="G133" s="78"/>
      <c r="H133" s="160"/>
      <c r="I133" s="160"/>
      <c r="J133" s="160"/>
      <c r="K133" s="160"/>
      <c r="L133" s="160"/>
      <c r="M133" s="160"/>
      <c r="N133" s="160"/>
      <c r="O133" s="160"/>
      <c r="P133" s="160"/>
      <c r="Q133" s="160"/>
      <c r="R133" s="160"/>
      <c r="S133" s="160"/>
      <c r="T133" s="160"/>
      <c r="U133" s="160"/>
      <c r="V133" s="160"/>
      <c r="W133" s="160"/>
    </row>
    <row r="134" spans="1:23" x14ac:dyDescent="0.25">
      <c r="A134" s="236"/>
      <c r="B134" s="706"/>
      <c r="C134" s="823"/>
      <c r="D134" s="706"/>
      <c r="E134" s="707"/>
      <c r="F134" s="78"/>
      <c r="G134" s="78"/>
      <c r="H134" s="160"/>
      <c r="I134" s="160"/>
      <c r="J134" s="160"/>
      <c r="K134" s="160"/>
      <c r="L134" s="160"/>
      <c r="M134" s="160"/>
      <c r="N134" s="160"/>
      <c r="O134" s="160"/>
      <c r="P134" s="160"/>
      <c r="Q134" s="160"/>
      <c r="R134" s="160"/>
      <c r="S134" s="160"/>
      <c r="T134" s="160"/>
      <c r="U134" s="160"/>
      <c r="V134" s="160"/>
      <c r="W134" s="160"/>
    </row>
    <row r="135" spans="1:23" x14ac:dyDescent="0.25">
      <c r="A135" s="236"/>
      <c r="B135" s="706"/>
      <c r="C135" s="823"/>
      <c r="D135" s="706"/>
      <c r="E135" s="707"/>
      <c r="F135" s="78"/>
      <c r="G135" s="78"/>
      <c r="H135" s="160"/>
      <c r="I135" s="160"/>
      <c r="J135" s="160"/>
      <c r="K135" s="160"/>
      <c r="L135" s="160"/>
      <c r="M135" s="160"/>
      <c r="N135" s="160"/>
      <c r="O135" s="160"/>
      <c r="P135" s="160"/>
      <c r="Q135" s="160"/>
      <c r="R135" s="160"/>
      <c r="S135" s="160"/>
      <c r="T135" s="160"/>
      <c r="U135" s="160"/>
      <c r="V135" s="160"/>
      <c r="W135" s="160"/>
    </row>
    <row r="136" spans="1:23" x14ac:dyDescent="0.25">
      <c r="A136" s="236"/>
      <c r="B136" s="706"/>
      <c r="C136" s="823"/>
      <c r="D136" s="706"/>
      <c r="E136" s="707"/>
      <c r="F136" s="78"/>
      <c r="G136" s="78"/>
      <c r="H136" s="160"/>
      <c r="I136" s="160"/>
      <c r="J136" s="160"/>
      <c r="K136" s="160"/>
      <c r="L136" s="160"/>
      <c r="M136" s="160"/>
      <c r="N136" s="160"/>
      <c r="O136" s="160"/>
      <c r="P136" s="160"/>
      <c r="Q136" s="160"/>
      <c r="R136" s="160"/>
      <c r="S136" s="160"/>
      <c r="T136" s="160"/>
      <c r="U136" s="160"/>
      <c r="V136" s="160"/>
      <c r="W136" s="160"/>
    </row>
    <row r="137" spans="1:23" x14ac:dyDescent="0.25">
      <c r="A137" s="236"/>
      <c r="B137" s="706"/>
      <c r="C137" s="823"/>
      <c r="D137" s="706"/>
      <c r="E137" s="707"/>
      <c r="F137" s="78"/>
      <c r="G137" s="78"/>
      <c r="H137" s="160"/>
      <c r="I137" s="160"/>
      <c r="J137" s="160"/>
      <c r="K137" s="160"/>
      <c r="L137" s="160"/>
      <c r="M137" s="160"/>
      <c r="N137" s="160"/>
      <c r="O137" s="160"/>
      <c r="P137" s="160"/>
      <c r="Q137" s="160"/>
      <c r="R137" s="160"/>
      <c r="S137" s="160"/>
      <c r="T137" s="160"/>
      <c r="U137" s="160"/>
      <c r="V137" s="160"/>
      <c r="W137" s="160"/>
    </row>
    <row r="138" spans="1:23" x14ac:dyDescent="0.25">
      <c r="A138" s="236"/>
      <c r="B138" s="706"/>
      <c r="C138" s="823"/>
      <c r="D138" s="706"/>
      <c r="E138" s="707"/>
      <c r="F138" s="78"/>
      <c r="G138" s="78"/>
      <c r="H138" s="160"/>
      <c r="I138" s="160"/>
      <c r="J138" s="160"/>
      <c r="K138" s="160"/>
      <c r="L138" s="160"/>
      <c r="M138" s="160"/>
      <c r="N138" s="160"/>
      <c r="O138" s="160"/>
      <c r="P138" s="160"/>
      <c r="Q138" s="160"/>
      <c r="R138" s="160"/>
      <c r="S138" s="160"/>
      <c r="T138" s="160"/>
      <c r="U138" s="160"/>
      <c r="V138" s="160"/>
      <c r="W138" s="160"/>
    </row>
    <row r="139" spans="1:23" x14ac:dyDescent="0.25">
      <c r="A139" s="236"/>
      <c r="B139" s="706"/>
      <c r="C139" s="823"/>
      <c r="D139" s="706"/>
      <c r="E139" s="707"/>
      <c r="F139" s="78"/>
      <c r="G139" s="78"/>
      <c r="H139" s="160"/>
      <c r="I139" s="160"/>
      <c r="J139" s="160"/>
      <c r="K139" s="160"/>
      <c r="L139" s="160"/>
      <c r="M139" s="160"/>
      <c r="N139" s="160"/>
      <c r="O139" s="160"/>
      <c r="P139" s="160"/>
      <c r="Q139" s="160"/>
      <c r="R139" s="160"/>
      <c r="S139" s="160"/>
      <c r="T139" s="160"/>
      <c r="U139" s="160"/>
      <c r="V139" s="160"/>
      <c r="W139" s="160"/>
    </row>
    <row r="140" spans="1:23" x14ac:dyDescent="0.25">
      <c r="A140" s="236"/>
      <c r="B140" s="706"/>
      <c r="C140" s="823"/>
      <c r="D140" s="706"/>
      <c r="E140" s="707"/>
      <c r="F140" s="78"/>
      <c r="G140" s="78"/>
      <c r="H140" s="160"/>
      <c r="I140" s="160"/>
      <c r="J140" s="160"/>
      <c r="K140" s="160"/>
      <c r="L140" s="160"/>
      <c r="M140" s="160"/>
      <c r="N140" s="160"/>
      <c r="O140" s="160"/>
      <c r="P140" s="160"/>
      <c r="Q140" s="160"/>
      <c r="R140" s="160"/>
      <c r="S140" s="160"/>
      <c r="T140" s="160"/>
      <c r="U140" s="160"/>
      <c r="V140" s="160"/>
      <c r="W140" s="160"/>
    </row>
    <row r="141" spans="1:23" x14ac:dyDescent="0.25">
      <c r="A141" s="236"/>
      <c r="B141" s="706"/>
      <c r="C141" s="823"/>
      <c r="D141" s="706"/>
      <c r="E141" s="707"/>
      <c r="F141" s="78"/>
      <c r="G141" s="78"/>
      <c r="H141" s="160"/>
      <c r="I141" s="160"/>
      <c r="J141" s="160"/>
      <c r="K141" s="160"/>
      <c r="L141" s="160"/>
      <c r="M141" s="160"/>
      <c r="N141" s="160"/>
      <c r="O141" s="160"/>
      <c r="P141" s="160"/>
      <c r="Q141" s="160"/>
      <c r="R141" s="160"/>
      <c r="S141" s="160"/>
      <c r="T141" s="160"/>
      <c r="U141" s="160"/>
      <c r="V141" s="160"/>
      <c r="W141" s="160"/>
    </row>
    <row r="142" spans="1:23" x14ac:dyDescent="0.25">
      <c r="A142" s="236"/>
      <c r="B142" s="706"/>
      <c r="C142" s="823"/>
      <c r="D142" s="706"/>
      <c r="E142" s="707"/>
      <c r="F142" s="78"/>
      <c r="G142" s="78"/>
      <c r="H142" s="160"/>
      <c r="I142" s="160"/>
      <c r="J142" s="160"/>
      <c r="K142" s="160"/>
      <c r="L142" s="160"/>
      <c r="M142" s="160"/>
      <c r="N142" s="160"/>
      <c r="O142" s="160"/>
      <c r="P142" s="160"/>
      <c r="Q142" s="160"/>
      <c r="R142" s="160"/>
      <c r="S142" s="160"/>
      <c r="T142" s="160"/>
      <c r="U142" s="160"/>
      <c r="V142" s="160"/>
      <c r="W142" s="160"/>
    </row>
    <row r="143" spans="1:23" x14ac:dyDescent="0.25">
      <c r="A143" s="236"/>
      <c r="B143" s="706"/>
      <c r="C143" s="823"/>
      <c r="D143" s="706"/>
      <c r="E143" s="707"/>
      <c r="F143" s="78"/>
      <c r="G143" s="78"/>
      <c r="H143" s="160"/>
      <c r="I143" s="160"/>
      <c r="J143" s="160"/>
      <c r="K143" s="160"/>
      <c r="L143" s="160"/>
      <c r="M143" s="160"/>
      <c r="N143" s="160"/>
      <c r="O143" s="160"/>
      <c r="P143" s="160"/>
      <c r="Q143" s="160"/>
      <c r="R143" s="160"/>
      <c r="S143" s="160"/>
      <c r="T143" s="160"/>
      <c r="U143" s="160"/>
      <c r="V143" s="160"/>
      <c r="W143" s="160"/>
    </row>
    <row r="144" spans="1:23" x14ac:dyDescent="0.25">
      <c r="A144" s="236"/>
      <c r="B144" s="706"/>
      <c r="C144" s="823"/>
      <c r="D144" s="706"/>
      <c r="E144" s="707"/>
      <c r="F144" s="78"/>
      <c r="G144" s="78"/>
      <c r="H144" s="160"/>
      <c r="I144" s="160"/>
      <c r="J144" s="160"/>
      <c r="K144" s="160"/>
      <c r="L144" s="160"/>
      <c r="M144" s="160"/>
      <c r="N144" s="160"/>
      <c r="O144" s="160"/>
      <c r="P144" s="160"/>
      <c r="Q144" s="160"/>
      <c r="R144" s="160"/>
      <c r="S144" s="160"/>
      <c r="T144" s="160"/>
      <c r="U144" s="160"/>
      <c r="V144" s="160"/>
      <c r="W144" s="160"/>
    </row>
    <row r="145" spans="1:23" x14ac:dyDescent="0.25">
      <c r="A145" s="236"/>
      <c r="B145" s="706"/>
      <c r="C145" s="823"/>
      <c r="D145" s="706"/>
      <c r="E145" s="707"/>
      <c r="F145" s="78"/>
      <c r="G145" s="78"/>
      <c r="H145" s="160"/>
      <c r="I145" s="160"/>
      <c r="J145" s="160"/>
      <c r="K145" s="160"/>
      <c r="L145" s="160"/>
      <c r="M145" s="160"/>
      <c r="N145" s="160"/>
      <c r="O145" s="160"/>
      <c r="P145" s="160"/>
      <c r="Q145" s="160"/>
      <c r="R145" s="160"/>
      <c r="S145" s="160"/>
      <c r="T145" s="160"/>
      <c r="U145" s="160"/>
      <c r="V145" s="160"/>
      <c r="W145" s="160"/>
    </row>
    <row r="146" spans="1:23" x14ac:dyDescent="0.25">
      <c r="A146" s="236"/>
      <c r="B146" s="706"/>
      <c r="C146" s="823"/>
      <c r="D146" s="706"/>
      <c r="E146" s="707"/>
      <c r="F146" s="78"/>
      <c r="G146" s="78"/>
      <c r="H146" s="160"/>
      <c r="I146" s="160"/>
      <c r="J146" s="160"/>
      <c r="K146" s="160"/>
      <c r="L146" s="160"/>
      <c r="M146" s="160"/>
      <c r="N146" s="160"/>
      <c r="O146" s="160"/>
      <c r="P146" s="160"/>
      <c r="Q146" s="160"/>
      <c r="R146" s="160"/>
      <c r="S146" s="160"/>
      <c r="T146" s="160"/>
      <c r="U146" s="160"/>
      <c r="V146" s="160"/>
      <c r="W146" s="160"/>
    </row>
    <row r="147" spans="1:23" x14ac:dyDescent="0.25">
      <c r="A147" s="236"/>
      <c r="B147" s="89"/>
      <c r="C147" s="172"/>
      <c r="D147" s="89"/>
      <c r="E147" s="78"/>
      <c r="F147" s="78"/>
      <c r="G147" s="78"/>
      <c r="H147" s="160"/>
      <c r="I147" s="160"/>
      <c r="J147" s="160"/>
      <c r="K147" s="160"/>
      <c r="L147" s="160"/>
      <c r="M147" s="160"/>
      <c r="N147" s="160"/>
      <c r="O147" s="160"/>
      <c r="P147" s="160"/>
      <c r="Q147" s="160"/>
      <c r="R147" s="160"/>
      <c r="S147" s="160"/>
      <c r="T147" s="160"/>
      <c r="U147" s="160"/>
      <c r="V147" s="160"/>
      <c r="W147" s="160"/>
    </row>
    <row r="148" spans="1:23" x14ac:dyDescent="0.25">
      <c r="A148" s="236"/>
      <c r="B148" s="89"/>
      <c r="C148" s="172"/>
      <c r="D148" s="89"/>
      <c r="E148" s="78"/>
      <c r="F148" s="78"/>
      <c r="G148" s="78"/>
      <c r="H148" s="160"/>
      <c r="I148" s="160"/>
      <c r="J148" s="160"/>
      <c r="K148" s="160"/>
      <c r="L148" s="160"/>
      <c r="M148" s="160"/>
      <c r="N148" s="160"/>
      <c r="O148" s="160"/>
      <c r="P148" s="160"/>
      <c r="Q148" s="160"/>
      <c r="R148" s="160"/>
      <c r="S148" s="160"/>
      <c r="T148" s="160"/>
      <c r="U148" s="160"/>
      <c r="V148" s="160"/>
      <c r="W148" s="160"/>
    </row>
    <row r="149" spans="1:23" x14ac:dyDescent="0.25">
      <c r="A149" s="236"/>
      <c r="B149" s="1073"/>
      <c r="C149" s="172"/>
      <c r="D149" s="1073"/>
      <c r="E149" s="78"/>
      <c r="F149" s="78"/>
      <c r="G149" s="78"/>
      <c r="H149" s="160"/>
      <c r="I149" s="160"/>
      <c r="J149" s="160"/>
      <c r="K149" s="160"/>
      <c r="L149" s="160"/>
      <c r="M149" s="160"/>
      <c r="N149" s="160"/>
      <c r="O149" s="160"/>
      <c r="P149" s="160"/>
      <c r="Q149" s="160"/>
      <c r="R149" s="160"/>
      <c r="S149" s="160"/>
      <c r="T149" s="160"/>
      <c r="U149" s="160"/>
      <c r="V149" s="160"/>
      <c r="W149" s="160"/>
    </row>
    <row r="150" spans="1:23" x14ac:dyDescent="0.25">
      <c r="A150" s="236"/>
      <c r="B150" s="1073"/>
      <c r="C150" s="172"/>
      <c r="D150" s="1073"/>
      <c r="E150" s="78"/>
      <c r="F150" s="78"/>
      <c r="G150" s="78"/>
      <c r="H150" s="160"/>
      <c r="I150" s="160"/>
      <c r="J150" s="160"/>
      <c r="K150" s="160"/>
      <c r="L150" s="160"/>
      <c r="M150" s="160"/>
      <c r="N150" s="160"/>
      <c r="O150" s="160"/>
      <c r="P150" s="160"/>
      <c r="Q150" s="160"/>
      <c r="R150" s="160"/>
      <c r="S150" s="160"/>
      <c r="T150" s="160"/>
      <c r="U150" s="160"/>
      <c r="V150" s="160"/>
      <c r="W150" s="160"/>
    </row>
    <row r="151" spans="1:23" x14ac:dyDescent="0.25">
      <c r="A151" s="236"/>
      <c r="B151" s="1073"/>
      <c r="C151" s="172"/>
      <c r="D151" s="1073"/>
      <c r="E151" s="78"/>
      <c r="F151" s="78"/>
      <c r="G151" s="78"/>
      <c r="H151" s="160"/>
      <c r="I151" s="160"/>
      <c r="J151" s="160"/>
      <c r="K151" s="160"/>
      <c r="L151" s="160"/>
      <c r="M151" s="160"/>
      <c r="N151" s="160"/>
      <c r="O151" s="160"/>
      <c r="P151" s="160"/>
      <c r="Q151" s="160"/>
      <c r="R151" s="160"/>
      <c r="S151" s="160"/>
      <c r="T151" s="160"/>
      <c r="U151" s="160"/>
      <c r="V151" s="160"/>
      <c r="W151" s="160"/>
    </row>
    <row r="152" spans="1:23" s="12" customFormat="1" ht="13" x14ac:dyDescent="0.25">
      <c r="A152" s="826"/>
      <c r="B152" s="827" t="s">
        <v>388</v>
      </c>
      <c r="C152" s="828"/>
      <c r="D152" s="829"/>
      <c r="E152" s="830"/>
      <c r="F152" s="831"/>
      <c r="G152" s="831"/>
    </row>
    <row r="153" spans="1:23" s="12" customFormat="1" ht="26" x14ac:dyDescent="0.25">
      <c r="A153" s="328"/>
      <c r="B153" s="375" t="s">
        <v>389</v>
      </c>
      <c r="C153" s="361"/>
      <c r="D153" s="329"/>
      <c r="E153" s="360"/>
      <c r="F153" s="351"/>
      <c r="G153" s="374"/>
    </row>
    <row r="154" spans="1:23" x14ac:dyDescent="0.25">
      <c r="A154" s="236"/>
      <c r="B154" s="89"/>
      <c r="C154" s="172"/>
      <c r="D154" s="89"/>
      <c r="E154" s="173"/>
      <c r="F154" s="78"/>
      <c r="G154" s="78"/>
      <c r="H154" s="160"/>
      <c r="I154" s="160"/>
      <c r="J154" s="160"/>
      <c r="K154" s="160"/>
      <c r="L154" s="160"/>
      <c r="M154" s="160"/>
      <c r="N154" s="160"/>
      <c r="O154" s="160"/>
      <c r="P154" s="160"/>
      <c r="Q154" s="160"/>
      <c r="R154" s="160"/>
      <c r="S154" s="160"/>
      <c r="T154" s="160"/>
      <c r="U154" s="160"/>
      <c r="V154" s="160"/>
      <c r="W154" s="160"/>
    </row>
    <row r="155" spans="1:23" s="3" customFormat="1" ht="13.5" customHeight="1" x14ac:dyDescent="0.25">
      <c r="A155" s="1096"/>
      <c r="B155" s="2004"/>
      <c r="C155" s="1097" t="s">
        <v>1172</v>
      </c>
      <c r="D155" s="1098"/>
      <c r="E155" s="1099"/>
      <c r="F155" s="1100"/>
      <c r="G155" s="1100"/>
    </row>
    <row r="156" spans="1:23" s="3" customFormat="1" ht="12.75" customHeight="1" x14ac:dyDescent="0.25">
      <c r="A156" s="1096"/>
      <c r="B156" s="2004"/>
      <c r="C156" s="1097"/>
      <c r="D156" s="1098"/>
      <c r="E156" s="1099"/>
      <c r="F156" s="1100"/>
      <c r="G156" s="1100"/>
    </row>
    <row r="157" spans="1:23" s="3" customFormat="1" ht="26" x14ac:dyDescent="0.25">
      <c r="A157" s="1096"/>
      <c r="B157" s="2004"/>
      <c r="C157" s="1101" t="s">
        <v>1170</v>
      </c>
      <c r="D157" s="1098"/>
      <c r="E157" s="1099"/>
      <c r="F157" s="1100"/>
      <c r="G157" s="1100"/>
    </row>
    <row r="158" spans="1:23" s="3" customFormat="1" ht="13" x14ac:dyDescent="0.25">
      <c r="A158" s="2"/>
      <c r="B158" s="1075"/>
      <c r="C158" s="82"/>
      <c r="D158" s="1"/>
      <c r="E158" s="33"/>
      <c r="F158" s="195"/>
      <c r="G158" s="195"/>
    </row>
    <row r="159" spans="1:23" s="3" customFormat="1" ht="25" x14ac:dyDescent="0.25">
      <c r="A159" s="2">
        <v>1</v>
      </c>
      <c r="B159" s="1075" t="s">
        <v>18</v>
      </c>
      <c r="C159" s="18" t="s">
        <v>267</v>
      </c>
      <c r="D159" s="1"/>
      <c r="E159" s="33"/>
      <c r="F159" s="195"/>
      <c r="G159" s="195"/>
    </row>
    <row r="160" spans="1:23" s="3" customFormat="1" ht="13" x14ac:dyDescent="0.25">
      <c r="A160" s="2"/>
      <c r="B160" s="1075"/>
      <c r="C160" s="18" t="s">
        <v>2585</v>
      </c>
      <c r="D160" s="1"/>
      <c r="E160" s="33"/>
      <c r="F160" s="195"/>
      <c r="G160" s="195"/>
    </row>
    <row r="161" spans="1:7" s="3" customFormat="1" x14ac:dyDescent="0.25">
      <c r="A161" s="166"/>
      <c r="B161" s="230"/>
      <c r="C161" s="196"/>
      <c r="D161" s="197"/>
      <c r="E161" s="340"/>
      <c r="F161" s="195"/>
      <c r="G161" s="195"/>
    </row>
    <row r="162" spans="1:7" s="3" customFormat="1" ht="25" x14ac:dyDescent="0.25">
      <c r="A162" s="2">
        <v>2</v>
      </c>
      <c r="B162" s="1075" t="s">
        <v>66</v>
      </c>
      <c r="C162" s="18" t="s">
        <v>268</v>
      </c>
      <c r="D162" s="1"/>
      <c r="E162" s="33"/>
      <c r="F162" s="195"/>
      <c r="G162" s="195"/>
    </row>
    <row r="163" spans="1:7" s="3" customFormat="1" ht="26" x14ac:dyDescent="0.25">
      <c r="A163" s="83"/>
      <c r="B163" s="1075"/>
      <c r="C163" s="84" t="s">
        <v>284</v>
      </c>
      <c r="D163" s="1"/>
      <c r="E163" s="33"/>
      <c r="F163" s="195"/>
      <c r="G163" s="195"/>
    </row>
    <row r="164" spans="1:7" s="3" customFormat="1" ht="13.15" customHeight="1" x14ac:dyDescent="0.25">
      <c r="A164" s="2"/>
      <c r="B164" s="35"/>
      <c r="C164" s="18"/>
      <c r="D164" s="1"/>
      <c r="E164" s="33"/>
      <c r="F164" s="195"/>
      <c r="G164" s="195"/>
    </row>
    <row r="165" spans="1:7" s="3" customFormat="1" ht="112.5" x14ac:dyDescent="0.25">
      <c r="A165" s="166">
        <v>2.1</v>
      </c>
      <c r="B165" s="75" t="s">
        <v>65</v>
      </c>
      <c r="C165" s="682" t="s">
        <v>840</v>
      </c>
      <c r="D165" s="197"/>
      <c r="E165" s="78"/>
      <c r="F165" s="195"/>
      <c r="G165" s="195"/>
    </row>
    <row r="166" spans="1:7" s="3" customFormat="1" ht="13.15" customHeight="1" x14ac:dyDescent="0.25">
      <c r="A166" s="166"/>
      <c r="B166" s="75"/>
      <c r="C166" s="196"/>
      <c r="D166" s="197"/>
      <c r="E166" s="78"/>
      <c r="F166" s="195"/>
      <c r="G166" s="195"/>
    </row>
    <row r="167" spans="1:7" s="3" customFormat="1" ht="37.5" x14ac:dyDescent="0.25">
      <c r="A167" s="166"/>
      <c r="B167" s="824" t="s">
        <v>679</v>
      </c>
      <c r="C167" s="127" t="s">
        <v>1089</v>
      </c>
      <c r="D167" s="197"/>
      <c r="E167" s="78"/>
      <c r="F167" s="195"/>
      <c r="G167" s="195"/>
    </row>
    <row r="168" spans="1:7" s="3" customFormat="1" ht="13.15" customHeight="1" x14ac:dyDescent="0.25">
      <c r="A168" s="166"/>
      <c r="B168" s="75"/>
      <c r="C168" s="196"/>
      <c r="D168" s="197"/>
      <c r="E168" s="78"/>
      <c r="F168" s="195"/>
      <c r="G168" s="195"/>
    </row>
    <row r="169" spans="1:7" s="3" customFormat="1" ht="13.15" customHeight="1" x14ac:dyDescent="0.25">
      <c r="A169" s="2" t="s">
        <v>258</v>
      </c>
      <c r="B169" s="75"/>
      <c r="C169" s="385" t="s">
        <v>431</v>
      </c>
      <c r="D169" s="256" t="s">
        <v>432</v>
      </c>
      <c r="E169" s="595">
        <v>40</v>
      </c>
      <c r="F169" s="195"/>
      <c r="G169" s="195"/>
    </row>
    <row r="170" spans="1:7" s="3" customFormat="1" ht="13.15" customHeight="1" x14ac:dyDescent="0.25">
      <c r="A170" s="2"/>
      <c r="B170" s="75"/>
      <c r="C170" s="385"/>
      <c r="D170" s="256"/>
      <c r="E170" s="595"/>
      <c r="F170" s="195"/>
      <c r="G170" s="195"/>
    </row>
    <row r="171" spans="1:7" s="3" customFormat="1" ht="13.15" customHeight="1" x14ac:dyDescent="0.25">
      <c r="A171" s="2" t="s">
        <v>259</v>
      </c>
      <c r="B171" s="75"/>
      <c r="C171" s="385" t="s">
        <v>433</v>
      </c>
      <c r="D171" s="256" t="s">
        <v>432</v>
      </c>
      <c r="E171" s="595">
        <v>1484</v>
      </c>
      <c r="F171" s="343"/>
      <c r="G171" s="195"/>
    </row>
    <row r="172" spans="1:7" s="3" customFormat="1" ht="13.15" customHeight="1" x14ac:dyDescent="0.25">
      <c r="A172" s="2"/>
      <c r="B172" s="75"/>
      <c r="C172" s="127"/>
      <c r="D172" s="113"/>
      <c r="E172" s="595"/>
      <c r="F172" s="343"/>
      <c r="G172" s="195"/>
    </row>
    <row r="173" spans="1:7" s="3" customFormat="1" ht="13.15" customHeight="1" x14ac:dyDescent="0.25">
      <c r="A173" s="2" t="s">
        <v>260</v>
      </c>
      <c r="B173" s="75"/>
      <c r="C173" s="385" t="s">
        <v>434</v>
      </c>
      <c r="D173" s="256" t="s">
        <v>432</v>
      </c>
      <c r="E173" s="595">
        <v>2012</v>
      </c>
      <c r="F173" s="343"/>
      <c r="G173" s="195"/>
    </row>
    <row r="174" spans="1:7" s="3" customFormat="1" ht="13.15" customHeight="1" x14ac:dyDescent="0.25">
      <c r="A174" s="2"/>
      <c r="B174" s="75"/>
      <c r="C174" s="385"/>
      <c r="D174" s="256"/>
      <c r="E174" s="595"/>
      <c r="F174" s="343"/>
      <c r="G174" s="195"/>
    </row>
    <row r="175" spans="1:7" s="3" customFormat="1" ht="13.15" customHeight="1" x14ac:dyDescent="0.25">
      <c r="A175" s="2" t="s">
        <v>261</v>
      </c>
      <c r="B175" s="75"/>
      <c r="C175" s="385" t="s">
        <v>435</v>
      </c>
      <c r="D175" s="256" t="s">
        <v>432</v>
      </c>
      <c r="E175" s="595">
        <v>2174</v>
      </c>
      <c r="F175" s="343"/>
      <c r="G175" s="195"/>
    </row>
    <row r="176" spans="1:7" s="3" customFormat="1" ht="13.15" customHeight="1" x14ac:dyDescent="0.25">
      <c r="A176" s="2"/>
      <c r="B176" s="75"/>
      <c r="C176" s="196"/>
      <c r="D176" s="197"/>
      <c r="E176" s="340"/>
      <c r="F176" s="343"/>
      <c r="G176" s="195"/>
    </row>
    <row r="177" spans="1:7" s="3" customFormat="1" ht="15" customHeight="1" x14ac:dyDescent="0.25">
      <c r="A177" s="166" t="s">
        <v>262</v>
      </c>
      <c r="B177" s="196"/>
      <c r="C177" s="385" t="s">
        <v>441</v>
      </c>
      <c r="D177" s="256" t="s">
        <v>432</v>
      </c>
      <c r="E177" s="595">
        <v>306</v>
      </c>
      <c r="F177" s="195"/>
      <c r="G177" s="195"/>
    </row>
    <row r="178" spans="1:7" s="3" customFormat="1" ht="15" customHeight="1" x14ac:dyDescent="0.25">
      <c r="A178" s="166"/>
      <c r="B178" s="196"/>
      <c r="C178" s="385"/>
      <c r="D178" s="256"/>
      <c r="E178" s="595"/>
      <c r="F178" s="195"/>
      <c r="G178" s="195"/>
    </row>
    <row r="179" spans="1:7" s="3" customFormat="1" ht="15" customHeight="1" x14ac:dyDescent="0.25">
      <c r="A179" s="166"/>
      <c r="B179" s="196"/>
      <c r="C179" s="196"/>
      <c r="D179" s="197"/>
      <c r="E179" s="78"/>
      <c r="F179" s="195"/>
      <c r="G179" s="195"/>
    </row>
    <row r="180" spans="1:7" s="3" customFormat="1" ht="25" x14ac:dyDescent="0.25">
      <c r="A180" s="166" t="s">
        <v>263</v>
      </c>
      <c r="B180" s="196" t="s">
        <v>766</v>
      </c>
      <c r="C180" s="196" t="s">
        <v>430</v>
      </c>
      <c r="D180" s="197" t="s">
        <v>50</v>
      </c>
      <c r="E180" s="78">
        <v>1250</v>
      </c>
      <c r="F180" s="195"/>
      <c r="G180" s="195"/>
    </row>
    <row r="181" spans="1:7" s="3" customFormat="1" ht="15" customHeight="1" x14ac:dyDescent="0.25">
      <c r="A181" s="166"/>
      <c r="B181" s="196"/>
      <c r="C181" s="196"/>
      <c r="D181" s="197"/>
      <c r="E181" s="78"/>
      <c r="F181" s="195"/>
      <c r="G181" s="195"/>
    </row>
    <row r="182" spans="1:7" s="3" customFormat="1" ht="100" x14ac:dyDescent="0.25">
      <c r="A182" s="166">
        <v>2.2000000000000002</v>
      </c>
      <c r="B182" s="75" t="s">
        <v>65</v>
      </c>
      <c r="C182" s="1074" t="s">
        <v>773</v>
      </c>
      <c r="D182" s="197"/>
      <c r="E182" s="78"/>
      <c r="F182" s="195"/>
      <c r="G182" s="195"/>
    </row>
    <row r="183" spans="1:7" s="3" customFormat="1" x14ac:dyDescent="0.25">
      <c r="A183" s="166"/>
      <c r="B183" s="75"/>
      <c r="C183" s="1074"/>
      <c r="D183" s="197"/>
      <c r="E183" s="78"/>
      <c r="F183" s="195"/>
      <c r="G183" s="195"/>
    </row>
    <row r="184" spans="1:7" s="3" customFormat="1" ht="25" x14ac:dyDescent="0.25">
      <c r="A184" s="166"/>
      <c r="B184" s="196"/>
      <c r="C184" s="682" t="s">
        <v>681</v>
      </c>
      <c r="D184" s="197"/>
      <c r="E184" s="78"/>
      <c r="F184" s="195"/>
      <c r="G184" s="195"/>
    </row>
    <row r="185" spans="1:7" s="3" customFormat="1" ht="13.15" customHeight="1" x14ac:dyDescent="0.25">
      <c r="A185" s="166"/>
      <c r="B185" s="196"/>
      <c r="C185" s="196" t="s">
        <v>257</v>
      </c>
      <c r="D185" s="197"/>
      <c r="E185" s="78"/>
      <c r="F185" s="195"/>
      <c r="G185" s="195"/>
    </row>
    <row r="186" spans="1:7" s="3" customFormat="1" ht="13.15" customHeight="1" x14ac:dyDescent="0.25">
      <c r="A186" s="166"/>
      <c r="B186" s="196"/>
      <c r="C186" s="196"/>
      <c r="D186" s="197"/>
      <c r="E186" s="78"/>
      <c r="F186" s="195"/>
      <c r="G186" s="195"/>
    </row>
    <row r="187" spans="1:7" s="3" customFormat="1" ht="13.15" customHeight="1" x14ac:dyDescent="0.25">
      <c r="A187" s="166" t="s">
        <v>264</v>
      </c>
      <c r="B187" s="196"/>
      <c r="C187" s="682" t="s">
        <v>680</v>
      </c>
      <c r="D187" s="197" t="s">
        <v>103</v>
      </c>
      <c r="E187" s="78">
        <v>2000</v>
      </c>
      <c r="F187" s="195"/>
      <c r="G187" s="195"/>
    </row>
    <row r="188" spans="1:7" s="12" customFormat="1" ht="13" x14ac:dyDescent="0.25">
      <c r="A188" s="826"/>
      <c r="B188" s="827" t="s">
        <v>388</v>
      </c>
      <c r="C188" s="828"/>
      <c r="D188" s="829"/>
      <c r="E188" s="830"/>
      <c r="F188" s="831"/>
      <c r="G188" s="831"/>
    </row>
    <row r="189" spans="1:7" s="12" customFormat="1" ht="26" x14ac:dyDescent="0.25">
      <c r="A189" s="328"/>
      <c r="B189" s="375" t="s">
        <v>389</v>
      </c>
      <c r="C189" s="361"/>
      <c r="D189" s="329"/>
      <c r="E189" s="360"/>
      <c r="F189" s="351"/>
      <c r="G189" s="374"/>
    </row>
    <row r="190" spans="1:7" s="3" customFormat="1" ht="13.15" customHeight="1" x14ac:dyDescent="0.25">
      <c r="A190" s="166"/>
      <c r="B190" s="196"/>
      <c r="C190" s="196"/>
      <c r="D190" s="197"/>
      <c r="E190" s="78"/>
      <c r="F190" s="195"/>
      <c r="G190" s="195"/>
    </row>
    <row r="191" spans="1:7" s="3" customFormat="1" ht="27.75" customHeight="1" x14ac:dyDescent="0.25">
      <c r="A191" s="166">
        <v>2.2999999999999998</v>
      </c>
      <c r="B191" s="230" t="s">
        <v>19</v>
      </c>
      <c r="C191" s="196" t="s">
        <v>367</v>
      </c>
      <c r="D191" s="197" t="s">
        <v>50</v>
      </c>
      <c r="E191" s="78">
        <v>50</v>
      </c>
      <c r="F191" s="195"/>
      <c r="G191" s="237"/>
    </row>
    <row r="192" spans="1:7" s="3" customFormat="1" x14ac:dyDescent="0.25">
      <c r="A192" s="166"/>
      <c r="B192" s="196"/>
      <c r="C192" s="196"/>
      <c r="D192" s="197"/>
      <c r="E192" s="78"/>
      <c r="F192" s="195"/>
      <c r="G192" s="237"/>
    </row>
    <row r="193" spans="1:7" s="3" customFormat="1" ht="25" x14ac:dyDescent="0.25">
      <c r="A193" s="166" t="s">
        <v>298</v>
      </c>
      <c r="B193" s="660" t="s">
        <v>177</v>
      </c>
      <c r="C193" s="714" t="s">
        <v>682</v>
      </c>
      <c r="D193" s="710" t="s">
        <v>54</v>
      </c>
      <c r="E193" s="710">
        <v>1</v>
      </c>
      <c r="F193" s="711"/>
      <c r="G193" s="712"/>
    </row>
    <row r="194" spans="1:7" s="3" customFormat="1" ht="13" x14ac:dyDescent="0.25">
      <c r="A194" s="166"/>
      <c r="B194" s="713"/>
      <c r="C194" s="825"/>
      <c r="D194" s="662"/>
      <c r="E194" s="710"/>
      <c r="F194" s="711"/>
      <c r="G194" s="712"/>
    </row>
    <row r="195" spans="1:7" s="3" customFormat="1" ht="25" x14ac:dyDescent="0.25">
      <c r="A195" s="166" t="s">
        <v>685</v>
      </c>
      <c r="B195" s="714" t="s">
        <v>683</v>
      </c>
      <c r="C195" s="714" t="s">
        <v>684</v>
      </c>
      <c r="D195" s="710" t="s">
        <v>50</v>
      </c>
      <c r="E195" s="715">
        <v>50</v>
      </c>
      <c r="F195" s="711"/>
      <c r="G195" s="712"/>
    </row>
    <row r="196" spans="1:7" s="3" customFormat="1" x14ac:dyDescent="0.25">
      <c r="A196" s="166"/>
      <c r="B196" s="196"/>
      <c r="C196" s="196"/>
      <c r="D196" s="197"/>
      <c r="E196" s="78"/>
      <c r="F196" s="195"/>
      <c r="G196" s="237"/>
    </row>
    <row r="197" spans="1:7" s="12" customFormat="1" ht="69.650000000000006" customHeight="1" x14ac:dyDescent="0.25">
      <c r="A197" s="154">
        <v>2.4</v>
      </c>
      <c r="B197" s="1073" t="s">
        <v>155</v>
      </c>
      <c r="C197" s="1074" t="s">
        <v>281</v>
      </c>
      <c r="D197" s="153" t="s">
        <v>50</v>
      </c>
      <c r="E197" s="176">
        <v>140</v>
      </c>
      <c r="F197" s="195"/>
      <c r="G197" s="237"/>
    </row>
    <row r="198" spans="1:7" s="3" customFormat="1" ht="12.65" customHeight="1" x14ac:dyDescent="0.25">
      <c r="A198" s="166"/>
      <c r="B198" s="1075"/>
      <c r="C198" s="196"/>
      <c r="D198" s="197"/>
      <c r="E198" s="78"/>
      <c r="F198" s="195"/>
      <c r="G198" s="237"/>
    </row>
    <row r="199" spans="1:7" s="3" customFormat="1" ht="25" x14ac:dyDescent="0.25">
      <c r="A199" s="166">
        <v>2.5</v>
      </c>
      <c r="B199" s="1075" t="s">
        <v>276</v>
      </c>
      <c r="C199" s="196" t="s">
        <v>33</v>
      </c>
      <c r="D199" s="197" t="s">
        <v>50</v>
      </c>
      <c r="E199" s="78">
        <v>1053.1199999999999</v>
      </c>
      <c r="F199" s="195"/>
      <c r="G199" s="237"/>
    </row>
    <row r="200" spans="1:7" s="85" customFormat="1" x14ac:dyDescent="0.25">
      <c r="A200" s="166"/>
      <c r="B200" s="75"/>
      <c r="C200" s="75"/>
      <c r="D200" s="197"/>
      <c r="E200" s="78"/>
      <c r="F200" s="195"/>
      <c r="G200" s="237"/>
    </row>
    <row r="201" spans="1:7" s="85" customFormat="1" ht="37.5" x14ac:dyDescent="0.25">
      <c r="A201" s="166" t="s">
        <v>688</v>
      </c>
      <c r="B201" s="75" t="s">
        <v>226</v>
      </c>
      <c r="C201" s="196" t="s">
        <v>689</v>
      </c>
      <c r="D201" s="197" t="s">
        <v>50</v>
      </c>
      <c r="E201" s="78">
        <v>650.16000000000008</v>
      </c>
      <c r="F201" s="195"/>
      <c r="G201" s="237"/>
    </row>
    <row r="202" spans="1:7" s="85" customFormat="1" x14ac:dyDescent="0.25">
      <c r="A202" s="166"/>
      <c r="B202" s="75"/>
      <c r="C202" s="75"/>
      <c r="D202" s="197"/>
      <c r="E202" s="78"/>
      <c r="F202" s="195"/>
      <c r="G202" s="237"/>
    </row>
    <row r="203" spans="1:7" s="3" customFormat="1" x14ac:dyDescent="0.25">
      <c r="A203" s="166">
        <v>2.6</v>
      </c>
      <c r="B203" s="75" t="s">
        <v>113</v>
      </c>
      <c r="C203" s="196" t="s">
        <v>266</v>
      </c>
      <c r="D203" s="197"/>
      <c r="E203" s="78"/>
      <c r="F203" s="195"/>
      <c r="G203" s="237"/>
    </row>
    <row r="204" spans="1:7" s="3" customFormat="1" x14ac:dyDescent="0.25">
      <c r="A204" s="166"/>
      <c r="B204" s="768"/>
      <c r="C204" s="196"/>
      <c r="D204" s="197"/>
      <c r="E204" s="78"/>
      <c r="F204" s="195"/>
      <c r="G204" s="237"/>
    </row>
    <row r="205" spans="1:7" s="3" customFormat="1" ht="25" x14ac:dyDescent="0.25">
      <c r="A205" s="166" t="s">
        <v>265</v>
      </c>
      <c r="B205" s="196"/>
      <c r="C205" s="682" t="s">
        <v>686</v>
      </c>
      <c r="D205" s="197" t="s">
        <v>50</v>
      </c>
      <c r="E205" s="78">
        <v>9982.6650000000027</v>
      </c>
      <c r="F205" s="195"/>
      <c r="G205" s="237"/>
    </row>
    <row r="206" spans="1:7" s="3" customFormat="1" x14ac:dyDescent="0.25">
      <c r="A206" s="166"/>
      <c r="B206" s="196"/>
      <c r="C206" s="196"/>
      <c r="D206" s="197"/>
      <c r="E206" s="78"/>
      <c r="F206" s="195"/>
      <c r="G206" s="237"/>
    </row>
    <row r="207" spans="1:7" s="3" customFormat="1" ht="25" x14ac:dyDescent="0.25">
      <c r="A207" s="166" t="s">
        <v>520</v>
      </c>
      <c r="B207" s="196"/>
      <c r="C207" s="196" t="s">
        <v>384</v>
      </c>
      <c r="D207" s="197" t="s">
        <v>50</v>
      </c>
      <c r="E207" s="78">
        <v>123119.53500000003</v>
      </c>
      <c r="F207" s="195"/>
      <c r="G207" s="237"/>
    </row>
    <row r="208" spans="1:7" s="3" customFormat="1" x14ac:dyDescent="0.25">
      <c r="A208" s="166"/>
      <c r="B208" s="196"/>
      <c r="C208" s="196"/>
      <c r="D208" s="197"/>
      <c r="E208" s="78"/>
      <c r="F208" s="195"/>
      <c r="G208" s="166"/>
    </row>
    <row r="209" spans="1:7" s="3" customFormat="1" ht="13" x14ac:dyDescent="0.25">
      <c r="A209" s="166">
        <v>3</v>
      </c>
      <c r="B209" s="196"/>
      <c r="C209" s="77" t="s">
        <v>270</v>
      </c>
      <c r="D209" s="197"/>
      <c r="E209" s="78"/>
      <c r="F209" s="195"/>
      <c r="G209" s="166"/>
    </row>
    <row r="210" spans="1:7" s="3" customFormat="1" ht="13" x14ac:dyDescent="0.25">
      <c r="A210" s="216"/>
      <c r="B210" s="196"/>
      <c r="C210" s="77"/>
      <c r="D210" s="197"/>
      <c r="E210" s="78"/>
      <c r="F210" s="195"/>
      <c r="G210" s="166"/>
    </row>
    <row r="211" spans="1:7" s="3" customFormat="1" ht="25" x14ac:dyDescent="0.25">
      <c r="A211" s="166">
        <v>3.1</v>
      </c>
      <c r="B211" s="196" t="s">
        <v>226</v>
      </c>
      <c r="C211" s="682" t="s">
        <v>687</v>
      </c>
      <c r="D211" s="197" t="s">
        <v>50</v>
      </c>
      <c r="E211" s="645">
        <v>1053.1199999999999</v>
      </c>
      <c r="F211" s="195"/>
      <c r="G211" s="166"/>
    </row>
    <row r="212" spans="1:7" s="3" customFormat="1" x14ac:dyDescent="0.25">
      <c r="A212" s="166"/>
      <c r="B212" s="196"/>
      <c r="C212" s="196"/>
      <c r="D212" s="197"/>
      <c r="E212" s="78"/>
      <c r="F212" s="195"/>
      <c r="G212" s="166"/>
    </row>
    <row r="213" spans="1:7" s="3" customFormat="1" ht="25" x14ac:dyDescent="0.25">
      <c r="A213" s="166">
        <v>3.2</v>
      </c>
      <c r="B213" s="196" t="s">
        <v>177</v>
      </c>
      <c r="C213" s="196" t="s">
        <v>392</v>
      </c>
      <c r="D213" s="197" t="s">
        <v>69</v>
      </c>
      <c r="E213" s="645">
        <v>26328</v>
      </c>
      <c r="F213" s="195"/>
      <c r="G213" s="166"/>
    </row>
    <row r="214" spans="1:7" s="3" customFormat="1" x14ac:dyDescent="0.25">
      <c r="A214" s="166"/>
      <c r="B214" s="196"/>
      <c r="C214" s="196"/>
      <c r="D214" s="197"/>
      <c r="E214" s="78"/>
      <c r="F214" s="195"/>
      <c r="G214" s="166"/>
    </row>
    <row r="215" spans="1:7" s="3" customFormat="1" ht="26" x14ac:dyDescent="0.25">
      <c r="A215" s="166">
        <v>4</v>
      </c>
      <c r="B215" s="196" t="s">
        <v>277</v>
      </c>
      <c r="C215" s="832" t="s">
        <v>690</v>
      </c>
      <c r="D215" s="197"/>
      <c r="E215" s="78"/>
      <c r="F215" s="195"/>
      <c r="G215" s="166"/>
    </row>
    <row r="216" spans="1:7" s="3" customFormat="1" x14ac:dyDescent="0.25">
      <c r="A216" s="166"/>
      <c r="B216" s="196"/>
      <c r="C216" s="196"/>
      <c r="D216" s="197"/>
      <c r="E216" s="78"/>
      <c r="F216" s="195"/>
      <c r="G216" s="166"/>
    </row>
    <row r="217" spans="1:7" s="3" customFormat="1" x14ac:dyDescent="0.25">
      <c r="A217" s="166">
        <v>4.0999999999999996</v>
      </c>
      <c r="B217" s="196"/>
      <c r="C217" s="196" t="s">
        <v>368</v>
      </c>
      <c r="D217" s="197" t="s">
        <v>82</v>
      </c>
      <c r="E217" s="78">
        <v>1</v>
      </c>
      <c r="F217" s="195"/>
      <c r="G217" s="166"/>
    </row>
    <row r="218" spans="1:7" s="3" customFormat="1" x14ac:dyDescent="0.25">
      <c r="A218" s="166"/>
      <c r="B218" s="196"/>
      <c r="C218" s="196"/>
      <c r="D218" s="197"/>
      <c r="E218" s="78"/>
      <c r="F218" s="195"/>
      <c r="G218" s="166"/>
    </row>
    <row r="219" spans="1:7" s="3" customFormat="1" x14ac:dyDescent="0.25">
      <c r="A219" s="166">
        <v>4.2</v>
      </c>
      <c r="B219" s="75"/>
      <c r="C219" s="1074" t="s">
        <v>375</v>
      </c>
      <c r="D219" s="153" t="s">
        <v>82</v>
      </c>
      <c r="E219" s="78">
        <v>1</v>
      </c>
      <c r="F219" s="195"/>
      <c r="G219" s="237"/>
    </row>
    <row r="220" spans="1:7" s="3" customFormat="1" x14ac:dyDescent="0.25">
      <c r="A220" s="166"/>
      <c r="B220" s="75"/>
      <c r="C220" s="1074"/>
      <c r="D220" s="153"/>
      <c r="E220" s="78"/>
      <c r="F220" s="195"/>
      <c r="G220" s="237"/>
    </row>
    <row r="221" spans="1:7" s="3" customFormat="1" x14ac:dyDescent="0.25">
      <c r="A221" s="166">
        <v>4.3</v>
      </c>
      <c r="B221" s="75"/>
      <c r="C221" s="1074" t="s">
        <v>369</v>
      </c>
      <c r="D221" s="153" t="s">
        <v>82</v>
      </c>
      <c r="E221" s="78">
        <v>1</v>
      </c>
      <c r="F221" s="195"/>
      <c r="G221" s="237"/>
    </row>
    <row r="222" spans="1:7" s="3" customFormat="1" x14ac:dyDescent="0.25">
      <c r="A222" s="166"/>
      <c r="B222" s="75"/>
      <c r="C222" s="1074"/>
      <c r="D222" s="153"/>
      <c r="E222" s="78"/>
      <c r="F222" s="195"/>
      <c r="G222" s="237"/>
    </row>
    <row r="223" spans="1:7" s="3" customFormat="1" x14ac:dyDescent="0.25">
      <c r="A223" s="166">
        <v>4.4000000000000004</v>
      </c>
      <c r="B223" s="75"/>
      <c r="C223" s="1074" t="s">
        <v>437</v>
      </c>
      <c r="D223" s="153" t="s">
        <v>82</v>
      </c>
      <c r="E223" s="78">
        <v>1</v>
      </c>
      <c r="F223" s="195"/>
      <c r="G223" s="237"/>
    </row>
    <row r="224" spans="1:7" s="3" customFormat="1" x14ac:dyDescent="0.25">
      <c r="A224" s="166"/>
      <c r="B224" s="75"/>
      <c r="C224" s="1074"/>
      <c r="D224" s="153"/>
      <c r="E224" s="78"/>
      <c r="F224" s="195"/>
      <c r="G224" s="237"/>
    </row>
    <row r="225" spans="1:7" s="3" customFormat="1" x14ac:dyDescent="0.25">
      <c r="A225" s="166">
        <v>4.5</v>
      </c>
      <c r="B225" s="75"/>
      <c r="C225" s="1074" t="s">
        <v>436</v>
      </c>
      <c r="D225" s="153" t="s">
        <v>82</v>
      </c>
      <c r="E225" s="78">
        <v>1</v>
      </c>
      <c r="F225" s="195"/>
      <c r="G225" s="237"/>
    </row>
    <row r="226" spans="1:7" s="3" customFormat="1" x14ac:dyDescent="0.25">
      <c r="A226" s="166"/>
      <c r="B226" s="75"/>
      <c r="C226" s="1074"/>
      <c r="D226" s="153"/>
      <c r="E226" s="78"/>
      <c r="F226" s="195"/>
      <c r="G226" s="237"/>
    </row>
    <row r="227" spans="1:7" s="3" customFormat="1" x14ac:dyDescent="0.25">
      <c r="A227" s="166">
        <v>4.5999999999999996</v>
      </c>
      <c r="B227" s="75"/>
      <c r="C227" s="1074" t="s">
        <v>438</v>
      </c>
      <c r="D227" s="153" t="s">
        <v>82</v>
      </c>
      <c r="E227" s="78">
        <v>1</v>
      </c>
      <c r="F227" s="195"/>
      <c r="G227" s="237"/>
    </row>
    <row r="228" spans="1:7" s="3" customFormat="1" x14ac:dyDescent="0.25">
      <c r="A228" s="166"/>
      <c r="B228" s="75"/>
      <c r="C228" s="1074"/>
      <c r="D228" s="153"/>
      <c r="E228" s="78"/>
      <c r="F228" s="195"/>
      <c r="G228" s="237"/>
    </row>
    <row r="229" spans="1:7" s="3" customFormat="1" x14ac:dyDescent="0.25">
      <c r="A229" s="250" t="s">
        <v>515</v>
      </c>
      <c r="B229" s="75"/>
      <c r="C229" s="1074" t="s">
        <v>22</v>
      </c>
      <c r="D229" s="153" t="s">
        <v>82</v>
      </c>
      <c r="E229" s="78">
        <v>3</v>
      </c>
      <c r="F229" s="195"/>
      <c r="G229" s="237"/>
    </row>
    <row r="230" spans="1:7" s="3" customFormat="1" x14ac:dyDescent="0.25">
      <c r="A230" s="709"/>
      <c r="B230" s="363"/>
      <c r="C230" s="364"/>
      <c r="D230" s="365"/>
      <c r="E230" s="366"/>
      <c r="F230" s="367"/>
      <c r="G230" s="369"/>
    </row>
    <row r="231" spans="1:7" s="3" customFormat="1" ht="13" x14ac:dyDescent="0.25">
      <c r="A231" s="325"/>
      <c r="B231" s="370" t="s">
        <v>388</v>
      </c>
      <c r="C231" s="371"/>
      <c r="D231" s="326"/>
      <c r="E231" s="368"/>
      <c r="F231" s="372"/>
      <c r="G231" s="373"/>
    </row>
    <row r="232" spans="1:7" s="3" customFormat="1" ht="26" x14ac:dyDescent="0.25">
      <c r="A232" s="328"/>
      <c r="B232" s="375" t="s">
        <v>389</v>
      </c>
      <c r="C232" s="361"/>
      <c r="D232" s="329"/>
      <c r="E232" s="360"/>
      <c r="F232" s="351"/>
      <c r="G232" s="374"/>
    </row>
    <row r="233" spans="1:7" s="3" customFormat="1" x14ac:dyDescent="0.25">
      <c r="A233" s="250"/>
      <c r="B233" s="75"/>
      <c r="C233" s="1074"/>
      <c r="D233" s="153"/>
      <c r="E233" s="78"/>
      <c r="F233" s="195"/>
      <c r="G233" s="237"/>
    </row>
    <row r="234" spans="1:7" s="3" customFormat="1" ht="25" x14ac:dyDescent="0.25">
      <c r="A234" s="250" t="s">
        <v>516</v>
      </c>
      <c r="B234" s="75"/>
      <c r="C234" s="1074" t="s">
        <v>23</v>
      </c>
      <c r="D234" s="153" t="s">
        <v>82</v>
      </c>
      <c r="E234" s="78">
        <v>2</v>
      </c>
      <c r="F234" s="195"/>
      <c r="G234" s="237"/>
    </row>
    <row r="235" spans="1:7" s="3" customFormat="1" ht="12" customHeight="1" x14ac:dyDescent="0.25">
      <c r="A235" s="250" t="s">
        <v>517</v>
      </c>
      <c r="B235" s="75"/>
      <c r="C235" s="250" t="s">
        <v>20</v>
      </c>
      <c r="D235" s="254" t="s">
        <v>52</v>
      </c>
      <c r="E235" s="254" t="s">
        <v>217</v>
      </c>
      <c r="F235" s="195"/>
      <c r="G235" s="237"/>
    </row>
    <row r="236" spans="1:7" s="3" customFormat="1" x14ac:dyDescent="0.25">
      <c r="A236" s="250"/>
      <c r="B236" s="75"/>
      <c r="C236" s="250"/>
      <c r="D236" s="254"/>
      <c r="E236" s="254"/>
      <c r="F236" s="195"/>
      <c r="G236" s="237"/>
    </row>
    <row r="237" spans="1:7" s="3" customFormat="1" x14ac:dyDescent="0.25">
      <c r="A237" s="250" t="s">
        <v>245</v>
      </c>
      <c r="B237" s="75"/>
      <c r="C237" s="250" t="s">
        <v>21</v>
      </c>
      <c r="D237" s="254" t="s">
        <v>52</v>
      </c>
      <c r="E237" s="254" t="s">
        <v>363</v>
      </c>
      <c r="F237" s="195"/>
      <c r="G237" s="237"/>
    </row>
    <row r="238" spans="1:7" s="3" customFormat="1" x14ac:dyDescent="0.25">
      <c r="A238" s="250"/>
      <c r="B238" s="75"/>
      <c r="C238" s="250"/>
      <c r="D238" s="254"/>
      <c r="E238" s="254"/>
      <c r="F238" s="195"/>
      <c r="G238" s="237"/>
    </row>
    <row r="239" spans="1:7" s="3" customFormat="1" x14ac:dyDescent="0.25">
      <c r="A239" s="250" t="s">
        <v>518</v>
      </c>
      <c r="B239" s="75"/>
      <c r="C239" s="1074" t="s">
        <v>27</v>
      </c>
      <c r="D239" s="153" t="s">
        <v>82</v>
      </c>
      <c r="E239" s="78">
        <v>4</v>
      </c>
      <c r="F239" s="195"/>
      <c r="G239" s="237"/>
    </row>
    <row r="240" spans="1:7" s="3" customFormat="1" x14ac:dyDescent="0.25">
      <c r="A240" s="250"/>
      <c r="B240" s="75"/>
      <c r="C240" s="1074"/>
      <c r="D240" s="153"/>
      <c r="E240" s="78"/>
      <c r="F240" s="195"/>
      <c r="G240" s="195"/>
    </row>
    <row r="241" spans="1:7" s="3" customFormat="1" x14ac:dyDescent="0.25">
      <c r="A241" s="250" t="s">
        <v>376</v>
      </c>
      <c r="B241" s="75"/>
      <c r="C241" s="1074" t="s">
        <v>1123</v>
      </c>
      <c r="D241" s="153" t="s">
        <v>82</v>
      </c>
      <c r="E241" s="78">
        <v>4</v>
      </c>
      <c r="F241" s="195"/>
      <c r="G241" s="195"/>
    </row>
    <row r="242" spans="1:7" s="3" customFormat="1" x14ac:dyDescent="0.25">
      <c r="A242" s="250"/>
      <c r="B242" s="75"/>
      <c r="C242" s="1074"/>
      <c r="D242" s="153"/>
      <c r="E242" s="78"/>
      <c r="F242" s="195"/>
      <c r="G242" s="195"/>
    </row>
    <row r="243" spans="1:7" s="3" customFormat="1" ht="25" x14ac:dyDescent="0.25">
      <c r="A243" s="250" t="s">
        <v>246</v>
      </c>
      <c r="B243" s="670" t="s">
        <v>691</v>
      </c>
      <c r="C243" s="1074" t="s">
        <v>26</v>
      </c>
      <c r="D243" s="153" t="s">
        <v>82</v>
      </c>
      <c r="E243" s="78">
        <v>5</v>
      </c>
      <c r="F243" s="195"/>
      <c r="G243" s="195"/>
    </row>
    <row r="244" spans="1:7" s="3" customFormat="1" x14ac:dyDescent="0.25">
      <c r="A244" s="250"/>
      <c r="B244" s="75"/>
      <c r="C244" s="1074"/>
      <c r="D244" s="153"/>
      <c r="E244" s="78"/>
      <c r="F244" s="195"/>
      <c r="G244" s="195"/>
    </row>
    <row r="245" spans="1:7" s="3" customFormat="1" ht="25" x14ac:dyDescent="0.25">
      <c r="A245" s="250" t="s">
        <v>377</v>
      </c>
      <c r="B245" s="670" t="s">
        <v>691</v>
      </c>
      <c r="C245" s="1074" t="s">
        <v>24</v>
      </c>
      <c r="D245" s="153" t="s">
        <v>82</v>
      </c>
      <c r="E245" s="78">
        <v>3</v>
      </c>
      <c r="F245" s="195"/>
      <c r="G245" s="195"/>
    </row>
    <row r="246" spans="1:7" s="3" customFormat="1" x14ac:dyDescent="0.25">
      <c r="A246" s="250"/>
      <c r="B246" s="75"/>
      <c r="C246" s="1074"/>
      <c r="D246" s="153"/>
      <c r="E246" s="78"/>
      <c r="F246" s="195"/>
      <c r="G246" s="195"/>
    </row>
    <row r="247" spans="1:7" s="3" customFormat="1" ht="25" x14ac:dyDescent="0.25">
      <c r="A247" s="250" t="s">
        <v>378</v>
      </c>
      <c r="B247" s="670" t="s">
        <v>691</v>
      </c>
      <c r="C247" s="1074" t="s">
        <v>25</v>
      </c>
      <c r="D247" s="153" t="s">
        <v>82</v>
      </c>
      <c r="E247" s="78">
        <v>1</v>
      </c>
      <c r="F247" s="195"/>
      <c r="G247" s="195"/>
    </row>
    <row r="248" spans="1:7" s="3" customFormat="1" x14ac:dyDescent="0.25">
      <c r="A248" s="250"/>
      <c r="B248" s="250"/>
      <c r="C248" s="250"/>
      <c r="D248" s="250"/>
      <c r="E248" s="250"/>
      <c r="F248" s="195"/>
      <c r="G248" s="195"/>
    </row>
    <row r="249" spans="1:7" s="3" customFormat="1" x14ac:dyDescent="0.25">
      <c r="A249" s="250" t="s">
        <v>505</v>
      </c>
      <c r="B249" s="75"/>
      <c r="C249" s="1074" t="s">
        <v>413</v>
      </c>
      <c r="D249" s="153" t="s">
        <v>82</v>
      </c>
      <c r="E249" s="78">
        <v>10</v>
      </c>
      <c r="F249" s="195"/>
      <c r="G249" s="195"/>
    </row>
    <row r="250" spans="1:7" s="3" customFormat="1" x14ac:dyDescent="0.25">
      <c r="A250" s="250"/>
      <c r="B250" s="75"/>
      <c r="C250" s="1074"/>
      <c r="D250" s="153"/>
      <c r="E250" s="340"/>
      <c r="F250" s="195"/>
      <c r="G250" s="195"/>
    </row>
    <row r="251" spans="1:7" s="3" customFormat="1" ht="25" x14ac:dyDescent="0.25">
      <c r="A251" s="250">
        <v>5</v>
      </c>
      <c r="B251" s="670" t="s">
        <v>503</v>
      </c>
      <c r="C251" s="833" t="s">
        <v>692</v>
      </c>
      <c r="D251" s="250"/>
      <c r="E251" s="250"/>
      <c r="F251" s="195"/>
      <c r="G251" s="195"/>
    </row>
    <row r="252" spans="1:7" s="3" customFormat="1" x14ac:dyDescent="0.25">
      <c r="A252" s="250"/>
      <c r="B252" s="250"/>
      <c r="C252" s="250"/>
      <c r="D252" s="250"/>
      <c r="E252" s="250"/>
      <c r="F252" s="195"/>
      <c r="G252" s="195"/>
    </row>
    <row r="253" spans="1:7" s="3" customFormat="1" ht="25" x14ac:dyDescent="0.25">
      <c r="A253" s="250" t="s">
        <v>214</v>
      </c>
      <c r="B253" s="75"/>
      <c r="C253" s="253" t="s">
        <v>30</v>
      </c>
      <c r="D253" s="250"/>
      <c r="E253" s="340"/>
      <c r="F253" s="195"/>
      <c r="G253" s="195"/>
    </row>
    <row r="254" spans="1:7" s="3" customFormat="1" x14ac:dyDescent="0.25">
      <c r="A254" s="250"/>
      <c r="B254" s="75"/>
      <c r="C254" s="250"/>
      <c r="D254" s="250"/>
      <c r="E254" s="340"/>
      <c r="F254" s="195"/>
      <c r="G254" s="195"/>
    </row>
    <row r="255" spans="1:7" s="414" customFormat="1" x14ac:dyDescent="0.25">
      <c r="A255" s="250" t="s">
        <v>501</v>
      </c>
      <c r="B255" s="75"/>
      <c r="C255" s="1074" t="s">
        <v>369</v>
      </c>
      <c r="D255" s="254" t="s">
        <v>52</v>
      </c>
      <c r="E255" s="78">
        <v>6020</v>
      </c>
      <c r="F255" s="343"/>
      <c r="G255" s="343"/>
    </row>
    <row r="256" spans="1:7" s="3" customFormat="1" x14ac:dyDescent="0.25">
      <c r="A256" s="250"/>
      <c r="B256" s="75"/>
      <c r="C256" s="250"/>
      <c r="D256" s="254"/>
      <c r="E256" s="254"/>
      <c r="F256" s="195"/>
      <c r="G256" s="195"/>
    </row>
    <row r="257" spans="1:7" s="3" customFormat="1" ht="16.5" customHeight="1" x14ac:dyDescent="0.25">
      <c r="A257" s="250" t="s">
        <v>519</v>
      </c>
      <c r="B257" s="75"/>
      <c r="C257" s="250" t="s">
        <v>20</v>
      </c>
      <c r="D257" s="254" t="s">
        <v>52</v>
      </c>
      <c r="E257" s="254" t="s">
        <v>439</v>
      </c>
      <c r="F257" s="195"/>
      <c r="G257" s="195"/>
    </row>
    <row r="258" spans="1:7" s="3" customFormat="1" x14ac:dyDescent="0.25">
      <c r="A258" s="250"/>
      <c r="B258" s="250"/>
      <c r="C258" s="250"/>
      <c r="D258" s="254"/>
      <c r="E258" s="254"/>
      <c r="F258" s="195"/>
      <c r="G258" s="195"/>
    </row>
    <row r="259" spans="1:7" s="3" customFormat="1" x14ac:dyDescent="0.25">
      <c r="A259" s="250" t="s">
        <v>502</v>
      </c>
      <c r="B259" s="250"/>
      <c r="C259" s="250" t="s">
        <v>26</v>
      </c>
      <c r="D259" s="254" t="s">
        <v>52</v>
      </c>
      <c r="E259" s="254" t="s">
        <v>440</v>
      </c>
      <c r="F259" s="195"/>
      <c r="G259" s="195"/>
    </row>
    <row r="260" spans="1:7" s="3" customFormat="1" x14ac:dyDescent="0.25">
      <c r="A260" s="250"/>
      <c r="B260" s="250"/>
      <c r="C260" s="250"/>
      <c r="D260" s="254"/>
      <c r="E260" s="254"/>
      <c r="F260" s="195"/>
      <c r="G260" s="195"/>
    </row>
    <row r="261" spans="1:7" s="3" customFormat="1" x14ac:dyDescent="0.25">
      <c r="A261" s="250" t="s">
        <v>504</v>
      </c>
      <c r="B261" s="250"/>
      <c r="C261" s="1074" t="s">
        <v>24</v>
      </c>
      <c r="D261" s="254" t="s">
        <v>52</v>
      </c>
      <c r="E261" s="254" t="s">
        <v>508</v>
      </c>
      <c r="F261" s="195"/>
      <c r="G261" s="195"/>
    </row>
    <row r="262" spans="1:7" s="3" customFormat="1" x14ac:dyDescent="0.25">
      <c r="A262" s="250"/>
      <c r="B262" s="250"/>
      <c r="C262" s="1074"/>
      <c r="D262" s="254"/>
      <c r="E262" s="254"/>
      <c r="F262" s="195"/>
      <c r="G262" s="195"/>
    </row>
    <row r="263" spans="1:7" s="3" customFormat="1" x14ac:dyDescent="0.25">
      <c r="A263" s="250" t="s">
        <v>506</v>
      </c>
      <c r="B263" s="250"/>
      <c r="C263" s="1074" t="s">
        <v>413</v>
      </c>
      <c r="D263" s="254" t="s">
        <v>52</v>
      </c>
      <c r="E263" s="254" t="s">
        <v>507</v>
      </c>
      <c r="F263" s="195"/>
      <c r="G263" s="195"/>
    </row>
    <row r="264" spans="1:7" s="3" customFormat="1" x14ac:dyDescent="0.25">
      <c r="A264" s="250"/>
      <c r="B264" s="250"/>
      <c r="C264" s="250"/>
      <c r="D264" s="254"/>
      <c r="E264" s="344"/>
      <c r="F264" s="195"/>
      <c r="G264" s="195"/>
    </row>
    <row r="265" spans="1:7" s="3" customFormat="1" ht="13" x14ac:dyDescent="0.25">
      <c r="A265" s="250" t="s">
        <v>215</v>
      </c>
      <c r="B265" s="250" t="s">
        <v>278</v>
      </c>
      <c r="C265" s="251" t="s">
        <v>269</v>
      </c>
      <c r="D265" s="250"/>
      <c r="E265" s="254"/>
      <c r="F265" s="195"/>
      <c r="G265" s="195"/>
    </row>
    <row r="266" spans="1:7" s="3" customFormat="1" x14ac:dyDescent="0.25">
      <c r="A266" s="250"/>
      <c r="B266" s="250"/>
      <c r="C266" s="250"/>
      <c r="D266" s="250"/>
      <c r="E266" s="254"/>
      <c r="F266" s="195"/>
      <c r="G266" s="195"/>
    </row>
    <row r="267" spans="1:7" s="3" customFormat="1" ht="25" x14ac:dyDescent="0.25">
      <c r="A267" s="250">
        <v>6.1</v>
      </c>
      <c r="B267" s="781" t="s">
        <v>279</v>
      </c>
      <c r="C267" s="250" t="s">
        <v>197</v>
      </c>
      <c r="D267" s="250"/>
      <c r="E267" s="254"/>
      <c r="F267" s="195"/>
      <c r="G267" s="195"/>
    </row>
    <row r="268" spans="1:7" s="3" customFormat="1" x14ac:dyDescent="0.25">
      <c r="A268" s="250"/>
      <c r="B268" s="250"/>
      <c r="C268" s="250"/>
      <c r="D268" s="250"/>
      <c r="E268" s="254"/>
      <c r="F268" s="195"/>
      <c r="G268" s="195"/>
    </row>
    <row r="269" spans="1:7" s="3" customFormat="1" ht="25" x14ac:dyDescent="0.25">
      <c r="A269" s="250" t="s">
        <v>39</v>
      </c>
      <c r="B269" s="196"/>
      <c r="C269" s="196" t="s">
        <v>379</v>
      </c>
      <c r="D269" s="197" t="s">
        <v>50</v>
      </c>
      <c r="E269" s="78">
        <v>50</v>
      </c>
      <c r="F269" s="195"/>
      <c r="G269" s="195"/>
    </row>
    <row r="270" spans="1:7" s="3" customFormat="1" x14ac:dyDescent="0.25">
      <c r="A270" s="250"/>
      <c r="B270" s="196"/>
      <c r="C270" s="196"/>
      <c r="D270" s="197"/>
      <c r="E270" s="78"/>
      <c r="F270" s="195"/>
      <c r="G270" s="195"/>
    </row>
    <row r="271" spans="1:7" s="3" customFormat="1" ht="25" x14ac:dyDescent="0.25">
      <c r="A271" s="250" t="s">
        <v>40</v>
      </c>
      <c r="B271" s="196"/>
      <c r="C271" s="196" t="s">
        <v>380</v>
      </c>
      <c r="D271" s="197" t="s">
        <v>50</v>
      </c>
      <c r="E271" s="78">
        <v>50</v>
      </c>
      <c r="F271" s="195"/>
      <c r="G271" s="195"/>
    </row>
    <row r="272" spans="1:7" s="3" customFormat="1" ht="13.15" customHeight="1" x14ac:dyDescent="0.25">
      <c r="A272" s="250"/>
      <c r="B272" s="196"/>
      <c r="C272" s="196"/>
      <c r="D272" s="197"/>
      <c r="E272" s="78"/>
      <c r="F272" s="195"/>
      <c r="G272" s="195"/>
    </row>
    <row r="273" spans="1:7" s="3" customFormat="1" ht="37.5" x14ac:dyDescent="0.25">
      <c r="A273" s="250">
        <v>6.2</v>
      </c>
      <c r="B273" s="75" t="s">
        <v>161</v>
      </c>
      <c r="C273" s="196" t="s">
        <v>282</v>
      </c>
      <c r="D273" s="197"/>
      <c r="E273" s="78"/>
      <c r="F273" s="195"/>
      <c r="G273" s="195"/>
    </row>
    <row r="274" spans="1:7" s="3" customFormat="1" ht="9" customHeight="1" x14ac:dyDescent="0.25">
      <c r="A274" s="250"/>
      <c r="B274" s="196"/>
      <c r="C274" s="196"/>
      <c r="D274" s="197"/>
      <c r="E274" s="78"/>
      <c r="F274" s="195"/>
      <c r="G274" s="195"/>
    </row>
    <row r="275" spans="1:7" s="3" customFormat="1" ht="25" x14ac:dyDescent="0.25">
      <c r="A275" s="250" t="s">
        <v>174</v>
      </c>
      <c r="B275" s="196"/>
      <c r="C275" s="196" t="s">
        <v>381</v>
      </c>
      <c r="D275" s="197" t="s">
        <v>50</v>
      </c>
      <c r="E275" s="78">
        <v>50</v>
      </c>
      <c r="F275" s="195"/>
      <c r="G275" s="195"/>
    </row>
    <row r="276" spans="1:7" s="3" customFormat="1" ht="13.15" customHeight="1" x14ac:dyDescent="0.25">
      <c r="A276" s="250"/>
      <c r="B276" s="196"/>
      <c r="C276" s="196"/>
      <c r="D276" s="197"/>
      <c r="E276" s="78"/>
      <c r="F276" s="195"/>
      <c r="G276" s="195"/>
    </row>
    <row r="277" spans="1:7" s="3" customFormat="1" x14ac:dyDescent="0.25">
      <c r="A277" s="250" t="s">
        <v>175</v>
      </c>
      <c r="B277" s="196"/>
      <c r="C277" s="166" t="s">
        <v>382</v>
      </c>
      <c r="D277" s="197" t="s">
        <v>50</v>
      </c>
      <c r="E277" s="78">
        <v>50</v>
      </c>
      <c r="F277" s="195"/>
      <c r="G277" s="195"/>
    </row>
    <row r="278" spans="1:7" s="3" customFormat="1" x14ac:dyDescent="0.25">
      <c r="A278" s="1082"/>
      <c r="B278" s="1083"/>
      <c r="C278" s="369"/>
      <c r="D278" s="1084"/>
      <c r="E278" s="1085"/>
      <c r="F278" s="369"/>
      <c r="G278" s="369"/>
    </row>
    <row r="279" spans="1:7" s="3" customFormat="1" ht="13" x14ac:dyDescent="0.25">
      <c r="A279" s="1086"/>
      <c r="B279" s="1087" t="s">
        <v>388</v>
      </c>
      <c r="C279" s="7"/>
      <c r="D279" s="1088"/>
      <c r="E279" s="1089"/>
      <c r="F279" s="373"/>
      <c r="G279" s="373"/>
    </row>
    <row r="280" spans="1:7" s="3" customFormat="1" ht="26" x14ac:dyDescent="0.25">
      <c r="A280" s="328"/>
      <c r="B280" s="375" t="s">
        <v>389</v>
      </c>
      <c r="C280" s="361"/>
      <c r="D280" s="329"/>
      <c r="E280" s="360"/>
      <c r="F280" s="351"/>
      <c r="G280" s="374"/>
    </row>
    <row r="281" spans="1:7" s="3" customFormat="1" ht="13.15" customHeight="1" x14ac:dyDescent="0.25">
      <c r="A281" s="250"/>
      <c r="B281" s="196"/>
      <c r="C281" s="196"/>
      <c r="D281" s="197"/>
      <c r="E281" s="78"/>
      <c r="F281" s="195"/>
      <c r="G281" s="195"/>
    </row>
    <row r="282" spans="1:7" s="3" customFormat="1" ht="25" x14ac:dyDescent="0.25">
      <c r="A282" s="250">
        <v>6.3</v>
      </c>
      <c r="B282" s="75" t="s">
        <v>163</v>
      </c>
      <c r="C282" s="196" t="s">
        <v>283</v>
      </c>
      <c r="D282" s="197"/>
      <c r="E282" s="78"/>
      <c r="F282" s="195"/>
      <c r="G282" s="195"/>
    </row>
    <row r="283" spans="1:7" s="3" customFormat="1" ht="13.15" customHeight="1" x14ac:dyDescent="0.25">
      <c r="A283" s="250"/>
      <c r="B283" s="196"/>
      <c r="C283" s="196"/>
      <c r="D283" s="197"/>
      <c r="E283" s="78"/>
      <c r="F283" s="195"/>
      <c r="G283" s="195"/>
    </row>
    <row r="284" spans="1:7" s="3" customFormat="1" ht="25" x14ac:dyDescent="0.25">
      <c r="A284" s="250" t="s">
        <v>110</v>
      </c>
      <c r="B284" s="196"/>
      <c r="C284" s="196" t="s">
        <v>379</v>
      </c>
      <c r="D284" s="197" t="s">
        <v>50</v>
      </c>
      <c r="E284" s="78">
        <v>4087.4736103135551</v>
      </c>
      <c r="F284" s="195"/>
      <c r="G284" s="195"/>
    </row>
    <row r="285" spans="1:7" s="3" customFormat="1" ht="13.15" customHeight="1" x14ac:dyDescent="0.25">
      <c r="A285" s="250"/>
      <c r="B285" s="196"/>
      <c r="C285" s="196"/>
      <c r="D285" s="197"/>
      <c r="E285" s="78"/>
      <c r="F285" s="195"/>
      <c r="G285" s="195"/>
    </row>
    <row r="286" spans="1:7" s="3" customFormat="1" ht="25" x14ac:dyDescent="0.25">
      <c r="A286" s="250" t="s">
        <v>271</v>
      </c>
      <c r="B286" s="196"/>
      <c r="C286" s="196" t="s">
        <v>383</v>
      </c>
      <c r="D286" s="197" t="s">
        <v>50</v>
      </c>
      <c r="E286" s="78">
        <v>2383.92</v>
      </c>
      <c r="F286" s="195"/>
      <c r="G286" s="195"/>
    </row>
    <row r="287" spans="1:7" s="3" customFormat="1" x14ac:dyDescent="0.25">
      <c r="A287" s="250"/>
      <c r="B287" s="196"/>
      <c r="C287" s="196"/>
      <c r="D287" s="197"/>
      <c r="E287" s="78"/>
      <c r="F287" s="195"/>
      <c r="G287" s="195"/>
    </row>
    <row r="288" spans="1:7" s="3" customFormat="1" ht="53.25" customHeight="1" x14ac:dyDescent="0.25">
      <c r="A288" s="250">
        <v>6.4</v>
      </c>
      <c r="B288" s="197" t="s">
        <v>74</v>
      </c>
      <c r="C288" s="196" t="s">
        <v>1124</v>
      </c>
      <c r="D288" s="197" t="s">
        <v>50</v>
      </c>
      <c r="E288" s="78">
        <v>97.725666117691873</v>
      </c>
      <c r="F288" s="195"/>
      <c r="G288" s="195"/>
    </row>
    <row r="289" spans="1:7" s="3" customFormat="1" ht="13.15" customHeight="1" x14ac:dyDescent="0.25">
      <c r="A289" s="250"/>
      <c r="B289" s="166"/>
      <c r="C289" s="196"/>
      <c r="D289" s="197"/>
      <c r="E289" s="78"/>
      <c r="F289" s="195"/>
      <c r="G289" s="195"/>
    </row>
    <row r="290" spans="1:7" s="3" customFormat="1" ht="43.15" customHeight="1" x14ac:dyDescent="0.25">
      <c r="A290" s="250" t="s">
        <v>272</v>
      </c>
      <c r="B290" s="682" t="s">
        <v>693</v>
      </c>
      <c r="C290" s="380" t="s">
        <v>390</v>
      </c>
      <c r="D290" s="197" t="s">
        <v>50</v>
      </c>
      <c r="E290" s="78">
        <v>50</v>
      </c>
      <c r="F290" s="195"/>
      <c r="G290" s="195"/>
    </row>
    <row r="291" spans="1:7" s="3" customFormat="1" x14ac:dyDescent="0.25">
      <c r="A291" s="250"/>
      <c r="B291" s="682"/>
      <c r="C291" s="166"/>
      <c r="D291" s="1"/>
      <c r="E291" s="33"/>
      <c r="F291" s="195"/>
      <c r="G291" s="195"/>
    </row>
    <row r="292" spans="1:7" s="3" customFormat="1" ht="38.25" customHeight="1" x14ac:dyDescent="0.25">
      <c r="A292" s="250" t="s">
        <v>370</v>
      </c>
      <c r="B292" s="682" t="s">
        <v>694</v>
      </c>
      <c r="C292" s="196" t="s">
        <v>391</v>
      </c>
      <c r="D292" s="459" t="s">
        <v>50</v>
      </c>
      <c r="E292" s="33">
        <v>50</v>
      </c>
      <c r="F292" s="195"/>
      <c r="G292" s="195"/>
    </row>
    <row r="293" spans="1:7" s="3" customFormat="1" x14ac:dyDescent="0.25">
      <c r="A293" s="250"/>
      <c r="B293" s="166"/>
      <c r="C293" s="166"/>
      <c r="D293" s="459"/>
      <c r="E293" s="33"/>
      <c r="F293" s="195"/>
      <c r="G293" s="195"/>
    </row>
    <row r="294" spans="1:7" s="12" customFormat="1" ht="25" x14ac:dyDescent="0.25">
      <c r="A294" s="250" t="s">
        <v>217</v>
      </c>
      <c r="B294" s="75" t="s">
        <v>66</v>
      </c>
      <c r="C294" s="216" t="s">
        <v>273</v>
      </c>
      <c r="D294" s="86"/>
      <c r="E294" s="87"/>
      <c r="F294" s="195"/>
      <c r="G294" s="195"/>
    </row>
    <row r="295" spans="1:7" s="12" customFormat="1" x14ac:dyDescent="0.25">
      <c r="A295" s="250"/>
      <c r="B295" s="166"/>
      <c r="C295" s="166"/>
      <c r="D295" s="57"/>
      <c r="E295" s="34"/>
      <c r="F295" s="195"/>
      <c r="G295" s="195"/>
    </row>
    <row r="296" spans="1:7" s="12" customFormat="1" ht="37.5" x14ac:dyDescent="0.25">
      <c r="A296" s="252" t="s">
        <v>218</v>
      </c>
      <c r="B296" s="1073" t="s">
        <v>32</v>
      </c>
      <c r="C296" s="186" t="s">
        <v>198</v>
      </c>
      <c r="D296" s="1073" t="s">
        <v>56</v>
      </c>
      <c r="E296" s="178">
        <v>780</v>
      </c>
      <c r="F296" s="195"/>
      <c r="G296" s="195"/>
    </row>
    <row r="297" spans="1:7" s="12" customFormat="1" ht="10" customHeight="1" x14ac:dyDescent="0.25">
      <c r="A297" s="249"/>
      <c r="B297" s="187"/>
      <c r="C297" s="186"/>
      <c r="D297" s="183"/>
      <c r="E297" s="217"/>
      <c r="F297" s="195"/>
      <c r="G297" s="195"/>
    </row>
    <row r="298" spans="1:7" s="12" customFormat="1" ht="37.5" x14ac:dyDescent="0.25">
      <c r="A298" s="247" t="s">
        <v>274</v>
      </c>
      <c r="B298" s="1073" t="s">
        <v>153</v>
      </c>
      <c r="C298" s="186" t="s">
        <v>106</v>
      </c>
      <c r="D298" s="1073" t="s">
        <v>56</v>
      </c>
      <c r="E298" s="178">
        <v>20</v>
      </c>
      <c r="F298" s="195"/>
      <c r="G298" s="178"/>
    </row>
    <row r="299" spans="1:7" s="12" customFormat="1" x14ac:dyDescent="0.25">
      <c r="A299" s="250"/>
      <c r="B299" s="250"/>
      <c r="C299" s="250"/>
      <c r="D299" s="250"/>
      <c r="E299" s="250"/>
      <c r="F299" s="195"/>
      <c r="G299" s="195"/>
    </row>
    <row r="300" spans="1:7" s="12" customFormat="1" ht="13" x14ac:dyDescent="0.25">
      <c r="A300" s="250" t="s">
        <v>360</v>
      </c>
      <c r="B300" s="250"/>
      <c r="C300" s="251" t="s">
        <v>361</v>
      </c>
      <c r="D300" s="250"/>
      <c r="E300" s="250"/>
      <c r="F300" s="195"/>
      <c r="G300" s="195"/>
    </row>
    <row r="301" spans="1:7" s="12" customFormat="1" ht="10" customHeight="1" x14ac:dyDescent="0.25">
      <c r="A301" s="250"/>
      <c r="B301" s="250"/>
      <c r="C301" s="250"/>
      <c r="D301" s="250"/>
      <c r="E301" s="250"/>
      <c r="F301" s="195"/>
      <c r="G301" s="195"/>
    </row>
    <row r="302" spans="1:7" s="12" customFormat="1" ht="25" x14ac:dyDescent="0.25">
      <c r="A302" s="250" t="s">
        <v>219</v>
      </c>
      <c r="B302" s="781" t="s">
        <v>364</v>
      </c>
      <c r="C302" s="250" t="s">
        <v>362</v>
      </c>
      <c r="D302" s="254" t="s">
        <v>196</v>
      </c>
      <c r="E302" s="254" t="s">
        <v>363</v>
      </c>
      <c r="F302" s="195"/>
      <c r="G302" s="195"/>
    </row>
    <row r="303" spans="1:7" s="12" customFormat="1" x14ac:dyDescent="0.25">
      <c r="A303" s="250"/>
      <c r="B303" s="781"/>
      <c r="C303" s="250"/>
      <c r="D303" s="254"/>
      <c r="E303" s="254"/>
      <c r="F303" s="195"/>
      <c r="G303" s="195"/>
    </row>
    <row r="304" spans="1:7" s="12" customFormat="1" x14ac:dyDescent="0.25">
      <c r="A304" s="250"/>
      <c r="B304" s="781"/>
      <c r="C304" s="250"/>
      <c r="D304" s="254"/>
      <c r="E304" s="254"/>
      <c r="F304" s="195"/>
      <c r="G304" s="195"/>
    </row>
    <row r="305" spans="1:7" s="12" customFormat="1" x14ac:dyDescent="0.25">
      <c r="A305" s="250"/>
      <c r="B305" s="781"/>
      <c r="C305" s="250"/>
      <c r="D305" s="254"/>
      <c r="E305" s="254"/>
      <c r="F305" s="195"/>
      <c r="G305" s="195"/>
    </row>
    <row r="306" spans="1:7" s="12" customFormat="1" x14ac:dyDescent="0.25">
      <c r="A306" s="250"/>
      <c r="B306" s="781"/>
      <c r="C306" s="250"/>
      <c r="D306" s="254"/>
      <c r="E306" s="254"/>
      <c r="F306" s="195"/>
      <c r="G306" s="195"/>
    </row>
    <row r="307" spans="1:7" s="12" customFormat="1" x14ac:dyDescent="0.25">
      <c r="A307" s="250"/>
      <c r="B307" s="781"/>
      <c r="C307" s="250"/>
      <c r="D307" s="254"/>
      <c r="E307" s="254"/>
      <c r="F307" s="195"/>
      <c r="G307" s="195"/>
    </row>
    <row r="308" spans="1:7" s="12" customFormat="1" x14ac:dyDescent="0.25">
      <c r="A308" s="250"/>
      <c r="B308" s="781"/>
      <c r="C308" s="250"/>
      <c r="D308" s="254"/>
      <c r="E308" s="254"/>
      <c r="F308" s="195"/>
      <c r="G308" s="195"/>
    </row>
    <row r="309" spans="1:7" s="12" customFormat="1" x14ac:dyDescent="0.25">
      <c r="A309" s="250"/>
      <c r="B309" s="781"/>
      <c r="C309" s="250"/>
      <c r="D309" s="254"/>
      <c r="E309" s="254"/>
      <c r="F309" s="195"/>
      <c r="G309" s="195"/>
    </row>
    <row r="310" spans="1:7" s="12" customFormat="1" x14ac:dyDescent="0.25">
      <c r="A310" s="250"/>
      <c r="B310" s="781"/>
      <c r="C310" s="250"/>
      <c r="D310" s="254"/>
      <c r="E310" s="254"/>
      <c r="F310" s="195"/>
      <c r="G310" s="195"/>
    </row>
    <row r="311" spans="1:7" s="12" customFormat="1" x14ac:dyDescent="0.25">
      <c r="A311" s="250"/>
      <c r="B311" s="781"/>
      <c r="C311" s="250"/>
      <c r="D311" s="254"/>
      <c r="E311" s="254"/>
      <c r="F311" s="195"/>
      <c r="G311" s="195"/>
    </row>
    <row r="312" spans="1:7" s="12" customFormat="1" x14ac:dyDescent="0.25">
      <c r="A312" s="250"/>
      <c r="B312" s="781"/>
      <c r="C312" s="250"/>
      <c r="D312" s="254"/>
      <c r="E312" s="254"/>
      <c r="F312" s="195"/>
      <c r="G312" s="195"/>
    </row>
    <row r="313" spans="1:7" s="12" customFormat="1" x14ac:dyDescent="0.25">
      <c r="A313" s="250"/>
      <c r="B313" s="781"/>
      <c r="C313" s="250"/>
      <c r="D313" s="254"/>
      <c r="E313" s="254"/>
      <c r="F313" s="195"/>
      <c r="G313" s="195"/>
    </row>
    <row r="314" spans="1:7" s="12" customFormat="1" x14ac:dyDescent="0.25">
      <c r="A314" s="250"/>
      <c r="B314" s="781"/>
      <c r="C314" s="250"/>
      <c r="D314" s="254"/>
      <c r="E314" s="254"/>
      <c r="F314" s="195"/>
      <c r="G314" s="195"/>
    </row>
    <row r="315" spans="1:7" s="12" customFormat="1" x14ac:dyDescent="0.25">
      <c r="A315" s="250"/>
      <c r="B315" s="781"/>
      <c r="C315" s="250"/>
      <c r="D315" s="254"/>
      <c r="E315" s="254"/>
      <c r="F315" s="195"/>
      <c r="G315" s="195"/>
    </row>
    <row r="316" spans="1:7" s="12" customFormat="1" x14ac:dyDescent="0.25">
      <c r="A316" s="250"/>
      <c r="B316" s="781"/>
      <c r="C316" s="250"/>
      <c r="D316" s="254"/>
      <c r="E316" s="254"/>
      <c r="F316" s="195"/>
      <c r="G316" s="195"/>
    </row>
    <row r="317" spans="1:7" s="12" customFormat="1" x14ac:dyDescent="0.25">
      <c r="A317" s="250"/>
      <c r="B317" s="781"/>
      <c r="C317" s="250"/>
      <c r="D317" s="254"/>
      <c r="E317" s="254"/>
      <c r="F317" s="195"/>
      <c r="G317" s="195"/>
    </row>
    <row r="318" spans="1:7" s="12" customFormat="1" x14ac:dyDescent="0.25">
      <c r="A318" s="250"/>
      <c r="B318" s="781"/>
      <c r="C318" s="250"/>
      <c r="D318" s="254"/>
      <c r="E318" s="254"/>
      <c r="F318" s="195"/>
      <c r="G318" s="195"/>
    </row>
    <row r="319" spans="1:7" s="3" customFormat="1" x14ac:dyDescent="0.25">
      <c r="A319" s="709"/>
      <c r="B319" s="363"/>
      <c r="C319" s="364"/>
      <c r="D319" s="365"/>
      <c r="E319" s="366"/>
      <c r="F319" s="367"/>
      <c r="G319" s="369"/>
    </row>
    <row r="320" spans="1:7" s="3" customFormat="1" ht="13" x14ac:dyDescent="0.25">
      <c r="A320" s="325"/>
      <c r="B320" s="370" t="s">
        <v>388</v>
      </c>
      <c r="C320" s="371"/>
      <c r="D320" s="326"/>
      <c r="E320" s="368"/>
      <c r="F320" s="372"/>
      <c r="G320" s="373"/>
    </row>
    <row r="321" spans="1:11" s="3" customFormat="1" ht="26" x14ac:dyDescent="0.25">
      <c r="A321" s="328"/>
      <c r="B321" s="375" t="s">
        <v>389</v>
      </c>
      <c r="C321" s="361"/>
      <c r="D321" s="329"/>
      <c r="E321" s="360"/>
      <c r="F321" s="351"/>
      <c r="G321" s="374"/>
    </row>
    <row r="322" spans="1:11" s="106" customFormat="1" ht="26" x14ac:dyDescent="0.25">
      <c r="A322" s="1102"/>
      <c r="B322" s="1098"/>
      <c r="C322" s="1103" t="s">
        <v>1173</v>
      </c>
      <c r="D322" s="1104"/>
      <c r="E322" s="1104"/>
      <c r="F322" s="1104"/>
      <c r="G322" s="1104"/>
      <c r="H322" s="316"/>
      <c r="I322" s="316"/>
      <c r="J322" s="316"/>
      <c r="K322" s="316"/>
    </row>
    <row r="323" spans="1:11" s="106" customFormat="1" ht="13" x14ac:dyDescent="0.25">
      <c r="A323" s="222">
        <v>1</v>
      </c>
      <c r="B323" s="636" t="s">
        <v>695</v>
      </c>
      <c r="C323" s="834" t="s">
        <v>706</v>
      </c>
      <c r="D323" s="666"/>
      <c r="E323" s="666"/>
      <c r="F323" s="666"/>
      <c r="G323" s="666"/>
      <c r="H323" s="316"/>
      <c r="I323" s="316"/>
      <c r="J323" s="316"/>
      <c r="K323" s="316"/>
    </row>
    <row r="324" spans="1:11" s="106" customFormat="1" ht="13" x14ac:dyDescent="0.25">
      <c r="A324" s="222" t="s">
        <v>732</v>
      </c>
      <c r="B324" s="716"/>
      <c r="C324" s="835" t="s">
        <v>696</v>
      </c>
      <c r="D324" s="717"/>
      <c r="E324" s="718"/>
      <c r="F324" s="719"/>
      <c r="G324" s="720"/>
      <c r="H324" s="316"/>
      <c r="I324" s="316"/>
      <c r="J324" s="316"/>
      <c r="K324" s="316"/>
    </row>
    <row r="325" spans="1:11" s="106" customFormat="1" ht="100" x14ac:dyDescent="0.25">
      <c r="A325" s="222">
        <v>1.2</v>
      </c>
      <c r="B325" s="721" t="s">
        <v>697</v>
      </c>
      <c r="C325" s="722" t="s">
        <v>1125</v>
      </c>
      <c r="D325" s="723" t="s">
        <v>52</v>
      </c>
      <c r="E325" s="724">
        <v>6020</v>
      </c>
      <c r="F325" s="719"/>
      <c r="G325" s="720"/>
      <c r="H325" s="316"/>
      <c r="I325" s="316"/>
      <c r="J325" s="316"/>
      <c r="K325" s="316"/>
    </row>
    <row r="326" spans="1:11" s="106" customFormat="1" x14ac:dyDescent="0.25">
      <c r="A326" s="222"/>
      <c r="B326" s="721"/>
      <c r="C326" s="722"/>
      <c r="D326" s="723"/>
      <c r="E326" s="724"/>
      <c r="F326" s="719"/>
      <c r="G326" s="720"/>
      <c r="H326" s="316"/>
      <c r="I326" s="316"/>
      <c r="J326" s="316"/>
      <c r="K326" s="316"/>
    </row>
    <row r="327" spans="1:11" s="106" customFormat="1" ht="75" x14ac:dyDescent="0.25">
      <c r="A327" s="222">
        <v>1.3</v>
      </c>
      <c r="B327" s="721" t="s">
        <v>697</v>
      </c>
      <c r="C327" s="722" t="s">
        <v>705</v>
      </c>
      <c r="D327" s="723" t="s">
        <v>52</v>
      </c>
      <c r="E327" s="724">
        <v>6020</v>
      </c>
      <c r="F327" s="719"/>
      <c r="G327" s="720"/>
      <c r="H327" s="316"/>
      <c r="I327" s="316"/>
      <c r="J327" s="316"/>
      <c r="K327" s="316"/>
    </row>
    <row r="328" spans="1:11" s="106" customFormat="1" ht="13" x14ac:dyDescent="0.25">
      <c r="A328" s="222"/>
      <c r="B328" s="75"/>
      <c r="C328" s="220"/>
      <c r="D328" s="75"/>
      <c r="E328" s="75"/>
      <c r="F328" s="75"/>
      <c r="G328" s="75"/>
      <c r="H328" s="316"/>
      <c r="I328" s="316"/>
      <c r="J328" s="316"/>
      <c r="K328" s="316"/>
    </row>
    <row r="329" spans="1:11" s="106" customFormat="1" ht="75" x14ac:dyDescent="0.25">
      <c r="A329" s="222">
        <v>1.4</v>
      </c>
      <c r="B329" s="721" t="s">
        <v>641</v>
      </c>
      <c r="C329" s="722" t="s">
        <v>698</v>
      </c>
      <c r="D329" s="725" t="s">
        <v>69</v>
      </c>
      <c r="E329" s="726">
        <v>7943.2028653364323</v>
      </c>
      <c r="F329" s="719"/>
      <c r="G329" s="727"/>
      <c r="H329" s="316"/>
      <c r="I329" s="727"/>
      <c r="J329" s="316"/>
      <c r="K329" s="316"/>
    </row>
    <row r="330" spans="1:11" s="106" customFormat="1" x14ac:dyDescent="0.25">
      <c r="A330" s="222"/>
      <c r="B330" s="721"/>
      <c r="C330" s="722"/>
      <c r="D330" s="725"/>
      <c r="E330" s="726"/>
      <c r="F330" s="719"/>
      <c r="G330" s="720"/>
      <c r="H330" s="316"/>
      <c r="I330" s="316"/>
      <c r="J330" s="316"/>
      <c r="K330" s="316"/>
    </row>
    <row r="331" spans="1:11" s="106" customFormat="1" ht="75" x14ac:dyDescent="0.25">
      <c r="A331" s="222">
        <v>1.5</v>
      </c>
      <c r="B331" s="721" t="s">
        <v>641</v>
      </c>
      <c r="C331" s="722" t="s">
        <v>699</v>
      </c>
      <c r="D331" s="725" t="s">
        <v>69</v>
      </c>
      <c r="E331" s="726">
        <v>7943.2028653364323</v>
      </c>
      <c r="F331" s="719"/>
      <c r="G331" s="720"/>
      <c r="H331" s="316"/>
      <c r="I331" s="316"/>
      <c r="J331" s="316"/>
      <c r="K331" s="316"/>
    </row>
    <row r="332" spans="1:11" s="106" customFormat="1" ht="13" x14ac:dyDescent="0.25">
      <c r="A332" s="222"/>
      <c r="B332" s="75"/>
      <c r="C332" s="220"/>
      <c r="D332" s="75"/>
      <c r="E332" s="75"/>
      <c r="F332" s="75"/>
      <c r="G332" s="75"/>
      <c r="H332" s="316"/>
      <c r="I332" s="316"/>
      <c r="J332" s="316"/>
      <c r="K332" s="316"/>
    </row>
    <row r="333" spans="1:11" s="106" customFormat="1" ht="37.5" x14ac:dyDescent="0.25">
      <c r="A333" s="222">
        <v>1.6</v>
      </c>
      <c r="B333" s="1075" t="s">
        <v>707</v>
      </c>
      <c r="C333" s="610" t="s">
        <v>774</v>
      </c>
      <c r="D333" s="1075"/>
      <c r="E333" s="1075"/>
      <c r="F333" s="1075"/>
      <c r="G333" s="1075"/>
      <c r="H333" s="316"/>
      <c r="I333" s="316"/>
      <c r="J333" s="316"/>
      <c r="K333" s="316"/>
    </row>
    <row r="334" spans="1:11" s="106" customFormat="1" ht="13" x14ac:dyDescent="0.25">
      <c r="A334" s="222"/>
      <c r="B334" s="75"/>
      <c r="C334" s="220"/>
      <c r="D334" s="75"/>
      <c r="E334" s="75"/>
      <c r="F334" s="75"/>
      <c r="G334" s="75"/>
      <c r="H334" s="316"/>
      <c r="I334" s="316"/>
      <c r="J334" s="316"/>
      <c r="K334" s="316"/>
    </row>
    <row r="335" spans="1:11" s="106" customFormat="1" ht="25" x14ac:dyDescent="0.25">
      <c r="A335" s="222" t="s">
        <v>733</v>
      </c>
      <c r="B335" s="1075"/>
      <c r="C335" s="610" t="s">
        <v>844</v>
      </c>
      <c r="D335" s="1075" t="s">
        <v>82</v>
      </c>
      <c r="E335" s="1075">
        <v>525</v>
      </c>
      <c r="F335" s="1075"/>
      <c r="G335" s="1075"/>
      <c r="H335" s="316"/>
      <c r="I335" s="316"/>
      <c r="J335" s="316"/>
      <c r="K335" s="316"/>
    </row>
    <row r="336" spans="1:11" s="106" customFormat="1" ht="13" x14ac:dyDescent="0.25">
      <c r="A336" s="222"/>
      <c r="B336" s="75"/>
      <c r="C336" s="220"/>
      <c r="D336" s="75"/>
      <c r="E336" s="75"/>
      <c r="F336" s="75"/>
      <c r="G336" s="75"/>
      <c r="H336" s="316"/>
      <c r="I336" s="316"/>
      <c r="J336" s="316"/>
      <c r="K336" s="316"/>
    </row>
    <row r="337" spans="1:11" s="106" customFormat="1" ht="13" x14ac:dyDescent="0.25">
      <c r="A337" s="222">
        <v>2</v>
      </c>
      <c r="B337" s="666" t="s">
        <v>700</v>
      </c>
      <c r="C337" s="728" t="s">
        <v>1148</v>
      </c>
      <c r="D337" s="729"/>
      <c r="E337" s="729"/>
      <c r="F337" s="666"/>
      <c r="G337" s="666"/>
      <c r="H337" s="316"/>
      <c r="I337" s="316"/>
      <c r="J337" s="316"/>
      <c r="K337" s="316"/>
    </row>
    <row r="338" spans="1:11" s="106" customFormat="1" ht="13" x14ac:dyDescent="0.25">
      <c r="A338" s="222"/>
      <c r="B338" s="670"/>
      <c r="C338" s="728"/>
      <c r="D338" s="730"/>
      <c r="E338" s="730"/>
      <c r="F338" s="670"/>
      <c r="G338" s="670"/>
      <c r="H338" s="316"/>
      <c r="I338" s="316"/>
      <c r="J338" s="316"/>
      <c r="K338" s="316"/>
    </row>
    <row r="339" spans="1:11" s="106" customFormat="1" ht="112.5" x14ac:dyDescent="0.25">
      <c r="A339" s="222">
        <v>2.1</v>
      </c>
      <c r="B339" s="670"/>
      <c r="C339" s="731" t="s">
        <v>701</v>
      </c>
      <c r="D339" s="730"/>
      <c r="E339" s="730"/>
      <c r="F339" s="670"/>
      <c r="G339" s="670"/>
      <c r="H339" s="316"/>
      <c r="I339" s="316"/>
      <c r="J339" s="316"/>
      <c r="K339" s="316"/>
    </row>
    <row r="340" spans="1:11" s="106" customFormat="1" ht="13" x14ac:dyDescent="0.25">
      <c r="A340" s="222"/>
      <c r="B340" s="670"/>
      <c r="C340" s="732"/>
      <c r="D340" s="730"/>
      <c r="E340" s="733"/>
      <c r="F340" s="670"/>
      <c r="G340" s="670"/>
      <c r="H340" s="316"/>
      <c r="I340" s="316"/>
      <c r="J340" s="316"/>
      <c r="K340" s="316"/>
    </row>
    <row r="341" spans="1:11" s="106" customFormat="1" ht="37.5" x14ac:dyDescent="0.25">
      <c r="A341" s="222" t="s">
        <v>258</v>
      </c>
      <c r="B341" s="670"/>
      <c r="C341" s="734" t="s">
        <v>1129</v>
      </c>
      <c r="D341" s="730" t="s">
        <v>52</v>
      </c>
      <c r="E341" s="733">
        <v>6020</v>
      </c>
      <c r="F341" s="670"/>
      <c r="G341" s="670"/>
      <c r="H341" s="316"/>
      <c r="I341" s="316"/>
      <c r="J341" s="316"/>
      <c r="K341" s="316"/>
    </row>
    <row r="342" spans="1:11" s="768" customFormat="1" x14ac:dyDescent="0.25">
      <c r="A342" s="175"/>
      <c r="B342" s="543"/>
      <c r="C342" s="544"/>
      <c r="D342" s="545"/>
      <c r="E342" s="395"/>
      <c r="F342" s="804"/>
      <c r="G342" s="805"/>
    </row>
    <row r="343" spans="1:11" s="768" customFormat="1" ht="13" x14ac:dyDescent="0.25">
      <c r="A343" s="548"/>
      <c r="B343" s="549" t="s">
        <v>388</v>
      </c>
      <c r="C343" s="550"/>
      <c r="D343" s="551"/>
      <c r="E343" s="396"/>
      <c r="F343" s="806"/>
      <c r="G343" s="807"/>
    </row>
    <row r="344" spans="1:11" s="768" customFormat="1" ht="26" x14ac:dyDescent="0.25">
      <c r="A344" s="554"/>
      <c r="B344" s="555" t="s">
        <v>389</v>
      </c>
      <c r="C344" s="556"/>
      <c r="D344" s="557"/>
      <c r="E344" s="397"/>
      <c r="F344" s="808"/>
      <c r="G344" s="809"/>
    </row>
    <row r="345" spans="1:11" s="106" customFormat="1" ht="13" x14ac:dyDescent="0.25">
      <c r="A345" s="222"/>
      <c r="B345" s="75"/>
      <c r="C345" s="220"/>
      <c r="D345" s="75"/>
      <c r="E345" s="75"/>
      <c r="F345" s="75"/>
      <c r="G345" s="75"/>
      <c r="H345" s="316"/>
      <c r="I345" s="316"/>
      <c r="J345" s="316"/>
      <c r="K345" s="316"/>
    </row>
    <row r="346" spans="1:11" s="106" customFormat="1" ht="13" x14ac:dyDescent="0.25">
      <c r="A346" s="222">
        <v>3</v>
      </c>
      <c r="B346" s="666" t="s">
        <v>702</v>
      </c>
      <c r="C346" s="728" t="s">
        <v>703</v>
      </c>
      <c r="D346" s="729"/>
      <c r="E346" s="735"/>
      <c r="F346" s="638"/>
      <c r="G346" s="736"/>
      <c r="H346" s="316"/>
      <c r="I346" s="316"/>
      <c r="J346" s="316"/>
      <c r="K346" s="316"/>
    </row>
    <row r="347" spans="1:11" s="106" customFormat="1" ht="14.5" x14ac:dyDescent="0.25">
      <c r="A347" s="222"/>
      <c r="B347" s="670"/>
      <c r="C347" s="728"/>
      <c r="D347" s="730"/>
      <c r="E347" s="733"/>
      <c r="F347" s="680"/>
      <c r="G347" s="737"/>
      <c r="H347" s="316"/>
      <c r="I347" s="316"/>
      <c r="J347" s="316"/>
      <c r="K347" s="316"/>
    </row>
    <row r="348" spans="1:11" s="106" customFormat="1" ht="112.5" x14ac:dyDescent="0.25">
      <c r="A348" s="222">
        <v>3.1</v>
      </c>
      <c r="B348" s="670"/>
      <c r="C348" s="731" t="s">
        <v>704</v>
      </c>
      <c r="D348" s="730"/>
      <c r="E348" s="733"/>
      <c r="F348" s="670"/>
      <c r="G348" s="737"/>
      <c r="H348" s="316"/>
      <c r="I348" s="316"/>
      <c r="J348" s="316"/>
      <c r="K348" s="316"/>
    </row>
    <row r="349" spans="1:11" s="106" customFormat="1" ht="14.5" x14ac:dyDescent="0.25">
      <c r="A349" s="222"/>
      <c r="B349" s="670"/>
      <c r="C349" s="732"/>
      <c r="D349" s="730"/>
      <c r="E349" s="730"/>
      <c r="F349" s="670"/>
      <c r="G349" s="737"/>
      <c r="H349" s="316"/>
      <c r="I349" s="316"/>
      <c r="J349" s="316"/>
      <c r="K349" s="316"/>
    </row>
    <row r="350" spans="1:11" s="106" customFormat="1" ht="37.5" x14ac:dyDescent="0.25">
      <c r="A350" s="222" t="s">
        <v>61</v>
      </c>
      <c r="B350" s="670"/>
      <c r="C350" s="734" t="s">
        <v>1129</v>
      </c>
      <c r="D350" s="730" t="s">
        <v>52</v>
      </c>
      <c r="E350" s="733">
        <v>6020</v>
      </c>
      <c r="F350" s="670"/>
      <c r="G350" s="737"/>
      <c r="H350" s="316"/>
      <c r="I350" s="316"/>
      <c r="J350" s="316"/>
      <c r="K350" s="316"/>
    </row>
    <row r="351" spans="1:11" s="106" customFormat="1" ht="13" x14ac:dyDescent="0.25">
      <c r="A351" s="222"/>
      <c r="B351" s="75"/>
      <c r="C351" s="220"/>
      <c r="D351" s="75"/>
      <c r="E351" s="75"/>
      <c r="F351" s="75"/>
      <c r="G351" s="75"/>
      <c r="H351" s="316"/>
      <c r="I351" s="316"/>
      <c r="J351" s="316"/>
      <c r="K351" s="316"/>
    </row>
    <row r="352" spans="1:11" s="106" customFormat="1" ht="25" x14ac:dyDescent="0.25">
      <c r="A352" s="222" t="s">
        <v>57</v>
      </c>
      <c r="B352" s="75"/>
      <c r="C352" s="610" t="s">
        <v>844</v>
      </c>
      <c r="D352" s="75" t="s">
        <v>82</v>
      </c>
      <c r="E352" s="75">
        <v>525</v>
      </c>
      <c r="F352" s="75"/>
      <c r="G352" s="75"/>
      <c r="H352" s="316"/>
      <c r="I352" s="316"/>
      <c r="J352" s="316"/>
      <c r="K352" s="316"/>
    </row>
    <row r="353" spans="1:11" s="106" customFormat="1" ht="13" x14ac:dyDescent="0.25">
      <c r="A353" s="222"/>
      <c r="B353" s="75"/>
      <c r="C353" s="220"/>
      <c r="D353" s="75"/>
      <c r="E353" s="75"/>
      <c r="F353" s="75"/>
      <c r="G353" s="75"/>
      <c r="H353" s="316"/>
      <c r="I353" s="316"/>
      <c r="J353" s="316"/>
      <c r="K353" s="316"/>
    </row>
    <row r="354" spans="1:11" s="106" customFormat="1" ht="13" x14ac:dyDescent="0.25">
      <c r="A354" s="222">
        <v>4</v>
      </c>
      <c r="B354" s="704" t="s">
        <v>708</v>
      </c>
      <c r="C354" s="738" t="s">
        <v>709</v>
      </c>
      <c r="D354" s="739"/>
      <c r="E354" s="739"/>
      <c r="F354" s="740"/>
      <c r="G354" s="741"/>
      <c r="H354" s="316"/>
      <c r="I354" s="316"/>
      <c r="J354" s="316"/>
      <c r="K354" s="316"/>
    </row>
    <row r="355" spans="1:11" s="106" customFormat="1" ht="14.5" x14ac:dyDescent="0.25">
      <c r="A355" s="222"/>
      <c r="B355" s="706"/>
      <c r="C355" s="738"/>
      <c r="D355" s="725"/>
      <c r="E355" s="725"/>
      <c r="F355" s="737"/>
      <c r="G355" s="742"/>
      <c r="H355" s="316"/>
      <c r="I355" s="316"/>
      <c r="J355" s="316"/>
      <c r="K355" s="316"/>
    </row>
    <row r="356" spans="1:11" s="106" customFormat="1" ht="112.5" x14ac:dyDescent="0.25">
      <c r="A356" s="222">
        <v>4.0999999999999996</v>
      </c>
      <c r="B356" s="706"/>
      <c r="C356" s="731" t="s">
        <v>710</v>
      </c>
      <c r="D356" s="725"/>
      <c r="E356" s="733"/>
      <c r="F356" s="737"/>
      <c r="G356" s="742"/>
      <c r="H356" s="316"/>
      <c r="I356" s="316"/>
      <c r="J356" s="316"/>
      <c r="K356" s="316"/>
    </row>
    <row r="357" spans="1:11" s="106" customFormat="1" ht="14.5" x14ac:dyDescent="0.25">
      <c r="A357" s="222"/>
      <c r="B357" s="706"/>
      <c r="C357" s="731"/>
      <c r="D357" s="725"/>
      <c r="E357" s="733"/>
      <c r="F357" s="737"/>
      <c r="G357" s="742"/>
      <c r="H357" s="316"/>
      <c r="I357" s="316"/>
      <c r="J357" s="316"/>
      <c r="K357" s="316"/>
    </row>
    <row r="358" spans="1:11" s="106" customFormat="1" ht="50" x14ac:dyDescent="0.25">
      <c r="A358" s="222" t="s">
        <v>147</v>
      </c>
      <c r="B358" s="670"/>
      <c r="C358" s="427" t="s">
        <v>1130</v>
      </c>
      <c r="D358" s="730" t="s">
        <v>82</v>
      </c>
      <c r="E358" s="733">
        <v>6020</v>
      </c>
      <c r="F358" s="737"/>
      <c r="G358" s="742"/>
      <c r="H358" s="316"/>
      <c r="I358" s="316"/>
      <c r="J358" s="316"/>
      <c r="K358" s="316"/>
    </row>
    <row r="359" spans="1:11" s="106" customFormat="1" x14ac:dyDescent="0.25">
      <c r="A359" s="222"/>
      <c r="B359" s="75"/>
      <c r="C359" s="423"/>
      <c r="D359" s="75"/>
      <c r="E359" s="75"/>
      <c r="F359" s="75"/>
      <c r="G359" s="75"/>
      <c r="H359" s="316"/>
      <c r="I359" s="316"/>
      <c r="J359" s="316"/>
      <c r="K359" s="316"/>
    </row>
    <row r="360" spans="1:11" s="106" customFormat="1" ht="25" x14ac:dyDescent="0.25">
      <c r="A360" s="222" t="s">
        <v>156</v>
      </c>
      <c r="B360" s="1075" t="s">
        <v>711</v>
      </c>
      <c r="C360" s="612" t="s">
        <v>845</v>
      </c>
      <c r="D360" s="256" t="s">
        <v>82</v>
      </c>
      <c r="E360" s="256">
        <v>525</v>
      </c>
      <c r="F360" s="1075"/>
      <c r="G360" s="1075"/>
      <c r="H360" s="316"/>
      <c r="I360" s="316"/>
      <c r="J360" s="316"/>
      <c r="K360" s="316"/>
    </row>
    <row r="361" spans="1:11" s="106" customFormat="1" x14ac:dyDescent="0.25">
      <c r="A361" s="222"/>
      <c r="B361" s="1075"/>
      <c r="C361" s="836"/>
      <c r="D361" s="256"/>
      <c r="E361" s="256"/>
      <c r="F361" s="1075"/>
      <c r="G361" s="1075"/>
      <c r="H361" s="316"/>
      <c r="I361" s="316"/>
      <c r="J361" s="316"/>
      <c r="K361" s="316"/>
    </row>
    <row r="362" spans="1:11" s="106" customFormat="1" x14ac:dyDescent="0.25">
      <c r="A362" s="222"/>
      <c r="B362" s="222"/>
      <c r="C362" s="222"/>
      <c r="D362" s="222"/>
      <c r="E362" s="222"/>
      <c r="F362" s="222"/>
      <c r="G362" s="222"/>
      <c r="H362" s="316"/>
      <c r="I362" s="316"/>
      <c r="J362" s="316"/>
      <c r="K362" s="316"/>
    </row>
    <row r="363" spans="1:11" s="106" customFormat="1" x14ac:dyDescent="0.25">
      <c r="A363" s="222"/>
      <c r="B363" s="222"/>
      <c r="C363" s="222"/>
      <c r="D363" s="222"/>
      <c r="E363" s="222"/>
      <c r="F363" s="222"/>
      <c r="G363" s="222"/>
      <c r="H363" s="316"/>
      <c r="I363" s="316"/>
      <c r="J363" s="316"/>
      <c r="K363" s="316"/>
    </row>
    <row r="364" spans="1:11" s="106" customFormat="1" x14ac:dyDescent="0.25">
      <c r="A364" s="222"/>
      <c r="B364" s="222"/>
      <c r="C364" s="222"/>
      <c r="D364" s="222"/>
      <c r="E364" s="222"/>
      <c r="F364" s="222"/>
      <c r="G364" s="222"/>
      <c r="H364" s="316"/>
      <c r="I364" s="316"/>
      <c r="J364" s="316"/>
      <c r="K364" s="316"/>
    </row>
    <row r="365" spans="1:11" s="106" customFormat="1" x14ac:dyDescent="0.25">
      <c r="A365" s="222"/>
      <c r="B365" s="222"/>
      <c r="C365" s="222"/>
      <c r="D365" s="222"/>
      <c r="E365" s="222"/>
      <c r="F365" s="222"/>
      <c r="G365" s="222"/>
      <c r="H365" s="316"/>
      <c r="I365" s="316"/>
      <c r="J365" s="316"/>
      <c r="K365" s="316"/>
    </row>
    <row r="366" spans="1:11" s="106" customFormat="1" x14ac:dyDescent="0.25">
      <c r="A366" s="222"/>
      <c r="B366" s="222"/>
      <c r="C366" s="222"/>
      <c r="D366" s="222"/>
      <c r="E366" s="222"/>
      <c r="F366" s="222"/>
      <c r="G366" s="222"/>
      <c r="H366" s="316"/>
      <c r="I366" s="316"/>
      <c r="J366" s="316"/>
      <c r="K366" s="316"/>
    </row>
    <row r="367" spans="1:11" s="106" customFormat="1" x14ac:dyDescent="0.25">
      <c r="A367" s="222"/>
      <c r="B367" s="222"/>
      <c r="C367" s="222"/>
      <c r="D367" s="222"/>
      <c r="E367" s="222"/>
      <c r="F367" s="222"/>
      <c r="G367" s="222"/>
      <c r="H367" s="316"/>
      <c r="I367" s="316"/>
      <c r="J367" s="316"/>
      <c r="K367" s="316"/>
    </row>
    <row r="368" spans="1:11" s="106" customFormat="1" x14ac:dyDescent="0.25">
      <c r="A368" s="222"/>
      <c r="B368" s="222"/>
      <c r="C368" s="222"/>
      <c r="D368" s="222"/>
      <c r="E368" s="222"/>
      <c r="F368" s="222"/>
      <c r="G368" s="222"/>
      <c r="H368" s="316"/>
      <c r="I368" s="316"/>
      <c r="J368" s="316"/>
      <c r="K368" s="316"/>
    </row>
    <row r="369" spans="1:11" s="106" customFormat="1" x14ac:dyDescent="0.25">
      <c r="A369" s="222"/>
      <c r="B369" s="222"/>
      <c r="C369" s="222"/>
      <c r="D369" s="222"/>
      <c r="E369" s="222"/>
      <c r="F369" s="222"/>
      <c r="G369" s="222"/>
      <c r="H369" s="316"/>
      <c r="I369" s="316"/>
      <c r="J369" s="316"/>
      <c r="K369" s="316"/>
    </row>
    <row r="370" spans="1:11" s="106" customFormat="1" x14ac:dyDescent="0.25">
      <c r="A370" s="222"/>
      <c r="B370" s="222"/>
      <c r="C370" s="222"/>
      <c r="D370" s="222"/>
      <c r="E370" s="222"/>
      <c r="F370" s="222"/>
      <c r="G370" s="222"/>
      <c r="H370" s="316"/>
      <c r="I370" s="316"/>
      <c r="J370" s="316"/>
      <c r="K370" s="316"/>
    </row>
    <row r="371" spans="1:11" s="106" customFormat="1" x14ac:dyDescent="0.25">
      <c r="A371" s="222"/>
      <c r="B371" s="222"/>
      <c r="C371" s="222"/>
      <c r="D371" s="222"/>
      <c r="E371" s="222"/>
      <c r="F371" s="222"/>
      <c r="G371" s="222"/>
      <c r="H371" s="316"/>
      <c r="I371" s="316"/>
      <c r="J371" s="316"/>
      <c r="K371" s="316"/>
    </row>
    <row r="372" spans="1:11" s="106" customFormat="1" x14ac:dyDescent="0.25">
      <c r="A372" s="222"/>
      <c r="B372" s="222"/>
      <c r="C372" s="222"/>
      <c r="D372" s="222"/>
      <c r="E372" s="222"/>
      <c r="F372" s="222"/>
      <c r="G372" s="222"/>
      <c r="H372" s="316"/>
      <c r="I372" s="316"/>
      <c r="J372" s="316"/>
      <c r="K372" s="316"/>
    </row>
    <row r="373" spans="1:11" s="106" customFormat="1" x14ac:dyDescent="0.25">
      <c r="A373" s="222"/>
      <c r="B373" s="222"/>
      <c r="C373" s="222"/>
      <c r="D373" s="222"/>
      <c r="E373" s="222"/>
      <c r="F373" s="222"/>
      <c r="G373" s="222"/>
      <c r="H373" s="316"/>
      <c r="I373" s="316"/>
      <c r="J373" s="316"/>
      <c r="K373" s="316"/>
    </row>
    <row r="374" spans="1:11" s="106" customFormat="1" x14ac:dyDescent="0.25">
      <c r="A374" s="222"/>
      <c r="B374" s="222"/>
      <c r="C374" s="222"/>
      <c r="D374" s="222"/>
      <c r="E374" s="222"/>
      <c r="F374" s="222"/>
      <c r="G374" s="222"/>
      <c r="H374" s="316"/>
      <c r="I374" s="316"/>
      <c r="J374" s="316"/>
      <c r="K374" s="316"/>
    </row>
    <row r="375" spans="1:11" s="768" customFormat="1" ht="13" x14ac:dyDescent="0.25">
      <c r="A375" s="554"/>
      <c r="B375" s="1051" t="s">
        <v>388</v>
      </c>
      <c r="C375" s="556"/>
      <c r="D375" s="557"/>
      <c r="E375" s="397"/>
      <c r="F375" s="808"/>
      <c r="G375" s="1052"/>
    </row>
    <row r="376" spans="1:11" s="768" customFormat="1" ht="26" x14ac:dyDescent="0.25">
      <c r="A376" s="554"/>
      <c r="B376" s="555" t="s">
        <v>389</v>
      </c>
      <c r="C376" s="556"/>
      <c r="D376" s="557"/>
      <c r="E376" s="397"/>
      <c r="F376" s="808"/>
      <c r="G376" s="809"/>
    </row>
    <row r="377" spans="1:11" s="106" customFormat="1" x14ac:dyDescent="0.25">
      <c r="A377" s="222"/>
      <c r="B377" s="75"/>
      <c r="C377" s="423"/>
      <c r="D377" s="75"/>
      <c r="E377" s="75"/>
      <c r="F377" s="75"/>
      <c r="G377" s="75"/>
      <c r="H377" s="316"/>
      <c r="I377" s="316"/>
      <c r="J377" s="316"/>
      <c r="K377" s="316"/>
    </row>
    <row r="378" spans="1:11" s="106" customFormat="1" ht="26" x14ac:dyDescent="0.25">
      <c r="A378" s="222">
        <v>5</v>
      </c>
      <c r="B378" s="704" t="s">
        <v>712</v>
      </c>
      <c r="C378" s="738" t="s">
        <v>713</v>
      </c>
      <c r="D378" s="739"/>
      <c r="E378" s="735"/>
      <c r="F378" s="736"/>
      <c r="G378" s="741"/>
      <c r="H378" s="316"/>
      <c r="I378" s="316"/>
      <c r="J378" s="316"/>
      <c r="K378" s="316"/>
    </row>
    <row r="379" spans="1:11" s="106" customFormat="1" ht="14.5" x14ac:dyDescent="0.25">
      <c r="A379" s="222"/>
      <c r="B379" s="706"/>
      <c r="C379" s="738"/>
      <c r="D379" s="725"/>
      <c r="E379" s="733"/>
      <c r="F379" s="737"/>
      <c r="G379" s="742"/>
      <c r="H379" s="316"/>
      <c r="I379" s="316"/>
      <c r="J379" s="316"/>
      <c r="K379" s="316"/>
    </row>
    <row r="380" spans="1:11" s="106" customFormat="1" ht="137.5" x14ac:dyDescent="0.25">
      <c r="A380" s="222">
        <v>5.0999999999999996</v>
      </c>
      <c r="B380" s="706"/>
      <c r="C380" s="731" t="s">
        <v>714</v>
      </c>
      <c r="D380" s="725"/>
      <c r="E380" s="733"/>
      <c r="F380" s="737"/>
      <c r="G380" s="742"/>
      <c r="H380" s="316"/>
      <c r="I380" s="316"/>
      <c r="J380" s="316"/>
      <c r="K380" s="316"/>
    </row>
    <row r="381" spans="1:11" s="106" customFormat="1" ht="14.5" x14ac:dyDescent="0.25">
      <c r="A381" s="222"/>
      <c r="B381" s="706"/>
      <c r="C381" s="722"/>
      <c r="D381" s="725"/>
      <c r="E381" s="733"/>
      <c r="F381" s="737"/>
      <c r="G381" s="742"/>
      <c r="H381" s="316"/>
      <c r="I381" s="316"/>
      <c r="J381" s="316"/>
      <c r="K381" s="316"/>
    </row>
    <row r="382" spans="1:11" s="106" customFormat="1" ht="37.5" x14ac:dyDescent="0.25">
      <c r="A382" s="222" t="s">
        <v>59</v>
      </c>
      <c r="B382" s="670"/>
      <c r="C382" s="734" t="s">
        <v>1131</v>
      </c>
      <c r="D382" s="730" t="s">
        <v>52</v>
      </c>
      <c r="E382" s="743">
        <v>358.68099999999964</v>
      </c>
      <c r="F382" s="737"/>
      <c r="G382" s="742"/>
      <c r="H382" s="316"/>
      <c r="I382" s="316"/>
      <c r="J382" s="316"/>
      <c r="K382" s="316"/>
    </row>
    <row r="383" spans="1:11" s="421" customFormat="1" ht="12.75" customHeight="1" x14ac:dyDescent="0.25">
      <c r="A383" s="222"/>
      <c r="B383" s="1073"/>
      <c r="C383" s="90"/>
      <c r="D383" s="1073"/>
      <c r="E383" s="78"/>
      <c r="F383" s="208"/>
      <c r="G383" s="209"/>
      <c r="H383" s="199"/>
      <c r="I383" s="199"/>
      <c r="J383" s="199"/>
      <c r="K383" s="199"/>
    </row>
    <row r="384" spans="1:11" s="106" customFormat="1" ht="13" x14ac:dyDescent="0.3">
      <c r="A384" s="223">
        <v>6</v>
      </c>
      <c r="B384" s="75" t="s">
        <v>725</v>
      </c>
      <c r="C384" s="467" t="s">
        <v>726</v>
      </c>
      <c r="D384" s="615"/>
      <c r="E384" s="614"/>
      <c r="F384" s="170"/>
      <c r="G384" s="208"/>
      <c r="H384" s="316"/>
      <c r="I384" s="316"/>
      <c r="J384" s="316"/>
      <c r="K384" s="316"/>
    </row>
    <row r="385" spans="1:11" s="106" customFormat="1" x14ac:dyDescent="0.25">
      <c r="A385" s="223"/>
      <c r="B385" s="75"/>
      <c r="C385" s="139"/>
      <c r="D385" s="126"/>
      <c r="E385" s="419"/>
      <c r="F385" s="170"/>
      <c r="G385" s="208"/>
      <c r="H385" s="316"/>
      <c r="I385" s="316"/>
      <c r="J385" s="316"/>
      <c r="K385" s="316"/>
    </row>
    <row r="386" spans="1:11" s="106" customFormat="1" ht="25" x14ac:dyDescent="0.25">
      <c r="A386" s="223">
        <v>6.1</v>
      </c>
      <c r="B386" s="75"/>
      <c r="C386" s="139" t="s">
        <v>724</v>
      </c>
      <c r="D386" s="126" t="s">
        <v>82</v>
      </c>
      <c r="E386" s="1073">
        <v>525</v>
      </c>
      <c r="F386" s="170"/>
      <c r="G386" s="208"/>
      <c r="H386" s="316"/>
      <c r="I386" s="316"/>
      <c r="J386" s="316"/>
      <c r="K386" s="316"/>
    </row>
    <row r="387" spans="1:11" s="106" customFormat="1" x14ac:dyDescent="0.25">
      <c r="A387" s="339"/>
      <c r="B387" s="345"/>
      <c r="C387" s="139"/>
      <c r="D387" s="436"/>
      <c r="E387" s="1073"/>
      <c r="F387" s="170"/>
      <c r="G387" s="208"/>
      <c r="H387" s="316"/>
      <c r="I387" s="316"/>
      <c r="J387" s="316"/>
      <c r="K387" s="316"/>
    </row>
    <row r="388" spans="1:11" s="421" customFormat="1" ht="26" x14ac:dyDescent="0.25">
      <c r="A388" s="222">
        <v>7</v>
      </c>
      <c r="B388" s="704" t="s">
        <v>715</v>
      </c>
      <c r="C388" s="738" t="s">
        <v>716</v>
      </c>
      <c r="D388" s="739"/>
      <c r="E388" s="739"/>
      <c r="F388" s="736"/>
      <c r="G388" s="741"/>
      <c r="H388" s="199"/>
      <c r="I388" s="199"/>
      <c r="J388" s="199"/>
      <c r="K388" s="199"/>
    </row>
    <row r="389" spans="1:11" s="421" customFormat="1" ht="12.75" customHeight="1" x14ac:dyDescent="0.25">
      <c r="A389" s="222"/>
      <c r="B389" s="706"/>
      <c r="C389" s="738"/>
      <c r="D389" s="725"/>
      <c r="E389" s="725"/>
      <c r="F389" s="737"/>
      <c r="G389" s="742"/>
      <c r="H389" s="199"/>
      <c r="I389" s="199"/>
      <c r="J389" s="199"/>
      <c r="K389" s="199"/>
    </row>
    <row r="390" spans="1:11" s="421" customFormat="1" ht="75" x14ac:dyDescent="0.25">
      <c r="A390" s="222">
        <v>7.1</v>
      </c>
      <c r="B390" s="706"/>
      <c r="C390" s="731" t="s">
        <v>1132</v>
      </c>
      <c r="D390" s="730"/>
      <c r="E390" s="730"/>
      <c r="F390" s="737"/>
      <c r="G390" s="742"/>
      <c r="H390" s="199"/>
      <c r="I390" s="199"/>
      <c r="J390" s="199"/>
      <c r="K390" s="199"/>
    </row>
    <row r="391" spans="1:11" s="421" customFormat="1" ht="12.75" customHeight="1" x14ac:dyDescent="0.25">
      <c r="A391" s="222"/>
      <c r="B391" s="706"/>
      <c r="C391" s="722"/>
      <c r="D391" s="725"/>
      <c r="E391" s="725"/>
      <c r="F391" s="737"/>
      <c r="G391" s="742"/>
      <c r="H391" s="199"/>
      <c r="I391" s="199"/>
      <c r="J391" s="199"/>
      <c r="K391" s="199"/>
    </row>
    <row r="392" spans="1:11" s="421" customFormat="1" ht="37.5" x14ac:dyDescent="0.25">
      <c r="A392" s="222" t="s">
        <v>580</v>
      </c>
      <c r="B392" s="670"/>
      <c r="C392" s="734" t="s">
        <v>1149</v>
      </c>
      <c r="D392" s="730" t="s">
        <v>82</v>
      </c>
      <c r="E392" s="744">
        <v>525</v>
      </c>
      <c r="F392" s="737"/>
      <c r="G392" s="742"/>
      <c r="H392" s="199"/>
      <c r="I392" s="199"/>
      <c r="J392" s="199"/>
      <c r="K392" s="199"/>
    </row>
    <row r="393" spans="1:11" s="421" customFormat="1" ht="12.75" customHeight="1" x14ac:dyDescent="0.25">
      <c r="A393" s="222"/>
      <c r="B393" s="670"/>
      <c r="C393" s="734"/>
      <c r="D393" s="730"/>
      <c r="E393" s="730"/>
      <c r="F393" s="737"/>
      <c r="G393" s="742"/>
      <c r="H393" s="199"/>
      <c r="I393" s="199"/>
      <c r="J393" s="199"/>
      <c r="K393" s="199"/>
    </row>
    <row r="394" spans="1:11" s="421" customFormat="1" ht="14.5" x14ac:dyDescent="0.25">
      <c r="A394" s="222" t="s">
        <v>582</v>
      </c>
      <c r="B394" s="670"/>
      <c r="C394" s="734" t="s">
        <v>717</v>
      </c>
      <c r="D394" s="730" t="s">
        <v>82</v>
      </c>
      <c r="E394" s="744">
        <v>525</v>
      </c>
      <c r="F394" s="737"/>
      <c r="G394" s="742"/>
      <c r="H394" s="199"/>
      <c r="I394" s="199"/>
      <c r="J394" s="199"/>
      <c r="K394" s="199"/>
    </row>
    <row r="395" spans="1:11" s="421" customFormat="1" ht="12.75" customHeight="1" x14ac:dyDescent="0.25">
      <c r="A395" s="222"/>
      <c r="B395" s="1073"/>
      <c r="C395" s="90"/>
      <c r="D395" s="1073"/>
      <c r="E395" s="78"/>
      <c r="F395" s="208"/>
      <c r="G395" s="209"/>
      <c r="H395" s="199"/>
      <c r="I395" s="199"/>
      <c r="J395" s="199"/>
      <c r="K395" s="199"/>
    </row>
    <row r="396" spans="1:11" s="426" customFormat="1" ht="15.75" customHeight="1" x14ac:dyDescent="0.3">
      <c r="A396" s="223">
        <v>8</v>
      </c>
      <c r="B396" s="75" t="s">
        <v>718</v>
      </c>
      <c r="C396" s="235" t="s">
        <v>736</v>
      </c>
      <c r="D396" s="224"/>
      <c r="E396" s="224"/>
      <c r="F396" s="424"/>
      <c r="G396" s="424"/>
      <c r="H396" s="425"/>
      <c r="I396" s="425"/>
      <c r="J396" s="425"/>
      <c r="K396" s="425"/>
    </row>
    <row r="397" spans="1:11" s="421" customFormat="1" ht="9.75" customHeight="1" x14ac:dyDescent="0.25">
      <c r="A397" s="223"/>
      <c r="B397" s="75"/>
      <c r="C397" s="90"/>
      <c r="D397" s="1073"/>
      <c r="E397" s="1073"/>
      <c r="F397" s="345"/>
      <c r="G397" s="345"/>
      <c r="H397" s="199"/>
      <c r="I397" s="199"/>
      <c r="J397" s="199"/>
      <c r="K397" s="199"/>
    </row>
    <row r="398" spans="1:11" s="421" customFormat="1" ht="37.5" x14ac:dyDescent="0.25">
      <c r="A398" s="223">
        <v>8.1</v>
      </c>
      <c r="B398" s="345"/>
      <c r="C398" s="223" t="s">
        <v>457</v>
      </c>
      <c r="D398" s="1073" t="s">
        <v>82</v>
      </c>
      <c r="E398" s="1073">
        <v>50</v>
      </c>
      <c r="F398" s="345"/>
      <c r="G398" s="345"/>
      <c r="H398" s="199"/>
      <c r="I398" s="199"/>
      <c r="J398" s="199"/>
      <c r="K398" s="199"/>
    </row>
    <row r="399" spans="1:11" s="421" customFormat="1" ht="12.75" customHeight="1" x14ac:dyDescent="0.25">
      <c r="A399" s="223"/>
      <c r="B399" s="75"/>
      <c r="C399" s="223"/>
      <c r="D399" s="1073"/>
      <c r="E399" s="1073"/>
      <c r="F399" s="345"/>
      <c r="G399" s="345"/>
      <c r="H399" s="199"/>
      <c r="I399" s="199"/>
      <c r="J399" s="199"/>
      <c r="K399" s="199"/>
    </row>
    <row r="400" spans="1:11" s="421" customFormat="1" ht="37.5" x14ac:dyDescent="0.25">
      <c r="A400" s="223">
        <v>8.1999999999999993</v>
      </c>
      <c r="B400" s="75"/>
      <c r="C400" s="731" t="s">
        <v>719</v>
      </c>
      <c r="D400" s="1073" t="s">
        <v>82</v>
      </c>
      <c r="E400" s="1073">
        <v>50</v>
      </c>
      <c r="F400" s="345"/>
      <c r="G400" s="345"/>
      <c r="H400" s="199"/>
      <c r="I400" s="199"/>
      <c r="J400" s="199"/>
      <c r="K400" s="199"/>
    </row>
    <row r="401" spans="1:11" s="421" customFormat="1" ht="13.5" customHeight="1" x14ac:dyDescent="0.25">
      <c r="A401" s="223"/>
      <c r="B401" s="75"/>
      <c r="C401" s="223"/>
      <c r="D401" s="1073"/>
      <c r="E401" s="1073"/>
      <c r="F401" s="345"/>
      <c r="G401" s="345"/>
      <c r="H401" s="199"/>
      <c r="I401" s="199"/>
      <c r="J401" s="199"/>
      <c r="K401" s="199"/>
    </row>
    <row r="402" spans="1:11" s="421" customFormat="1" ht="25" x14ac:dyDescent="0.25">
      <c r="A402" s="612">
        <v>8.3000000000000007</v>
      </c>
      <c r="B402" s="1075"/>
      <c r="C402" s="612" t="s">
        <v>509</v>
      </c>
      <c r="D402" s="256" t="s">
        <v>82</v>
      </c>
      <c r="E402" s="256">
        <v>50</v>
      </c>
      <c r="F402" s="611"/>
      <c r="G402" s="611"/>
      <c r="H402" s="199"/>
      <c r="I402" s="199"/>
      <c r="J402" s="199"/>
      <c r="K402" s="199"/>
    </row>
    <row r="403" spans="1:11" s="421" customFormat="1" ht="4.1500000000000004" customHeight="1" x14ac:dyDescent="0.25">
      <c r="A403" s="613"/>
      <c r="B403" s="611"/>
      <c r="C403" s="435"/>
      <c r="D403" s="436"/>
      <c r="E403" s="437"/>
      <c r="F403" s="611"/>
      <c r="G403" s="611"/>
      <c r="H403" s="199"/>
      <c r="I403" s="199"/>
      <c r="J403" s="199"/>
      <c r="K403" s="199"/>
    </row>
    <row r="404" spans="1:11" s="106" customFormat="1" x14ac:dyDescent="0.25">
      <c r="A404" s="362"/>
      <c r="B404" s="363"/>
      <c r="C404" s="364"/>
      <c r="D404" s="365"/>
      <c r="E404" s="366"/>
      <c r="F404" s="367"/>
      <c r="G404" s="369"/>
      <c r="H404" s="316"/>
      <c r="I404" s="316"/>
      <c r="J404" s="316"/>
      <c r="K404" s="316"/>
    </row>
    <row r="405" spans="1:11" s="106" customFormat="1" ht="13" x14ac:dyDescent="0.25">
      <c r="A405" s="325"/>
      <c r="B405" s="370" t="s">
        <v>388</v>
      </c>
      <c r="C405" s="371"/>
      <c r="D405" s="326"/>
      <c r="E405" s="368"/>
      <c r="F405" s="372"/>
      <c r="G405" s="373"/>
      <c r="H405" s="316"/>
      <c r="I405" s="316"/>
      <c r="J405" s="316"/>
      <c r="K405" s="316"/>
    </row>
    <row r="406" spans="1:11" s="106" customFormat="1" ht="26" x14ac:dyDescent="0.25">
      <c r="A406" s="328"/>
      <c r="B406" s="375" t="s">
        <v>389</v>
      </c>
      <c r="C406" s="361"/>
      <c r="D406" s="329"/>
      <c r="E406" s="360"/>
      <c r="F406" s="351"/>
      <c r="G406" s="374"/>
      <c r="H406" s="316"/>
      <c r="I406" s="316"/>
      <c r="J406" s="316"/>
      <c r="K406" s="316"/>
    </row>
    <row r="407" spans="1:11" s="106" customFormat="1" x14ac:dyDescent="0.25">
      <c r="A407" s="222"/>
      <c r="B407" s="75"/>
      <c r="C407" s="234"/>
      <c r="D407" s="75"/>
      <c r="E407" s="78"/>
      <c r="F407" s="78"/>
      <c r="G407" s="208"/>
      <c r="H407" s="316"/>
      <c r="I407" s="316"/>
      <c r="J407" s="316"/>
      <c r="K407" s="316"/>
    </row>
    <row r="408" spans="1:11" s="98" customFormat="1" ht="16.5" customHeight="1" x14ac:dyDescent="0.25">
      <c r="A408" s="222">
        <v>9</v>
      </c>
      <c r="B408" s="1073" t="s">
        <v>720</v>
      </c>
      <c r="C408" s="235" t="s">
        <v>458</v>
      </c>
      <c r="D408" s="1073"/>
      <c r="E408" s="1073"/>
      <c r="F408" s="208"/>
      <c r="G408" s="209"/>
      <c r="H408" s="138"/>
      <c r="I408" s="138"/>
      <c r="J408" s="138"/>
      <c r="K408" s="138"/>
    </row>
    <row r="409" spans="1:11" s="98" customFormat="1" ht="9" customHeight="1" x14ac:dyDescent="0.25">
      <c r="A409" s="222"/>
      <c r="B409" s="1073"/>
      <c r="C409" s="91"/>
      <c r="D409" s="1073"/>
      <c r="E409" s="1073"/>
      <c r="F409" s="208"/>
      <c r="G409" s="209"/>
      <c r="H409" s="138"/>
      <c r="I409" s="138"/>
      <c r="J409" s="138"/>
      <c r="K409" s="138"/>
    </row>
    <row r="410" spans="1:11" s="98" customFormat="1" ht="125" x14ac:dyDescent="0.25">
      <c r="A410" s="223">
        <v>9.1</v>
      </c>
      <c r="B410" s="1073"/>
      <c r="C410" s="431" t="s">
        <v>1150</v>
      </c>
      <c r="D410" s="126"/>
      <c r="E410" s="419"/>
      <c r="F410" s="208"/>
      <c r="G410" s="209"/>
      <c r="H410" s="138"/>
      <c r="I410" s="138"/>
      <c r="J410" s="138"/>
      <c r="K410" s="138"/>
    </row>
    <row r="411" spans="1:11" s="98" customFormat="1" x14ac:dyDescent="0.25">
      <c r="A411" s="223"/>
      <c r="B411" s="1073"/>
      <c r="C411" s="431"/>
      <c r="D411" s="126"/>
      <c r="E411" s="419"/>
      <c r="F411" s="208"/>
      <c r="G411" s="209"/>
      <c r="H411" s="138"/>
      <c r="I411" s="138"/>
      <c r="J411" s="138"/>
      <c r="K411" s="138"/>
    </row>
    <row r="412" spans="1:11" s="98" customFormat="1" ht="25" x14ac:dyDescent="0.25">
      <c r="A412" s="223" t="s">
        <v>386</v>
      </c>
      <c r="B412" s="1073"/>
      <c r="C412" s="745" t="s">
        <v>721</v>
      </c>
      <c r="D412" s="730"/>
      <c r="E412" s="730"/>
      <c r="F412" s="673"/>
      <c r="G412" s="742"/>
      <c r="H412" s="138"/>
      <c r="I412" s="138"/>
      <c r="J412" s="138"/>
      <c r="K412" s="138"/>
    </row>
    <row r="413" spans="1:11" s="98" customFormat="1" x14ac:dyDescent="0.25">
      <c r="A413" s="223"/>
      <c r="B413" s="1073"/>
      <c r="C413" s="745"/>
      <c r="D413" s="730"/>
      <c r="E413" s="730"/>
      <c r="F413" s="673"/>
      <c r="G413" s="742"/>
      <c r="H413" s="138"/>
      <c r="I413" s="138"/>
      <c r="J413" s="138"/>
      <c r="K413" s="138"/>
    </row>
    <row r="414" spans="1:11" s="98" customFormat="1" ht="25" x14ac:dyDescent="0.25">
      <c r="A414" s="223" t="s">
        <v>387</v>
      </c>
      <c r="B414" s="1073"/>
      <c r="C414" s="734" t="s">
        <v>846</v>
      </c>
      <c r="D414" s="730" t="s">
        <v>82</v>
      </c>
      <c r="E414" s="746">
        <v>13</v>
      </c>
      <c r="F414" s="673"/>
      <c r="G414" s="742"/>
      <c r="H414" s="138"/>
      <c r="I414" s="138"/>
      <c r="J414" s="138"/>
      <c r="K414" s="138"/>
    </row>
    <row r="415" spans="1:11" s="98" customFormat="1" x14ac:dyDescent="0.25">
      <c r="A415" s="223"/>
      <c r="B415" s="1073"/>
      <c r="C415" s="745"/>
      <c r="D415" s="730"/>
      <c r="E415" s="746"/>
      <c r="F415" s="673"/>
      <c r="G415" s="742"/>
      <c r="H415" s="138"/>
      <c r="I415" s="138"/>
      <c r="J415" s="138"/>
      <c r="K415" s="138"/>
    </row>
    <row r="416" spans="1:11" s="98" customFormat="1" ht="25" x14ac:dyDescent="0.25">
      <c r="A416" s="223" t="s">
        <v>418</v>
      </c>
      <c r="B416" s="1073"/>
      <c r="C416" s="745" t="s">
        <v>722</v>
      </c>
      <c r="D416" s="730"/>
      <c r="E416" s="746"/>
      <c r="F416" s="673"/>
      <c r="G416" s="742"/>
      <c r="H416" s="138"/>
      <c r="I416" s="138"/>
      <c r="J416" s="138"/>
      <c r="K416" s="138"/>
    </row>
    <row r="417" spans="1:11" s="98" customFormat="1" x14ac:dyDescent="0.25">
      <c r="A417" s="223"/>
      <c r="B417" s="1073"/>
      <c r="C417" s="745"/>
      <c r="D417" s="730"/>
      <c r="E417" s="746"/>
      <c r="F417" s="673"/>
      <c r="G417" s="742"/>
      <c r="H417" s="138"/>
      <c r="I417" s="138"/>
      <c r="J417" s="138"/>
      <c r="K417" s="138"/>
    </row>
    <row r="418" spans="1:11" s="98" customFormat="1" ht="25" x14ac:dyDescent="0.25">
      <c r="A418" s="223" t="s">
        <v>604</v>
      </c>
      <c r="B418" s="1073"/>
      <c r="C418" s="734" t="s">
        <v>846</v>
      </c>
      <c r="D418" s="730" t="s">
        <v>82</v>
      </c>
      <c r="E418" s="746">
        <v>9</v>
      </c>
      <c r="F418" s="673"/>
      <c r="G418" s="742"/>
      <c r="H418" s="138"/>
      <c r="I418" s="138"/>
      <c r="J418" s="138"/>
      <c r="K418" s="138"/>
    </row>
    <row r="419" spans="1:11" s="98" customFormat="1" x14ac:dyDescent="0.25">
      <c r="A419" s="223"/>
      <c r="B419" s="1073"/>
      <c r="C419" s="745"/>
      <c r="D419" s="730"/>
      <c r="E419" s="746"/>
      <c r="F419" s="673"/>
      <c r="G419" s="742"/>
      <c r="H419" s="138"/>
      <c r="I419" s="138"/>
      <c r="J419" s="138"/>
      <c r="K419" s="138"/>
    </row>
    <row r="420" spans="1:11" s="98" customFormat="1" ht="25" x14ac:dyDescent="0.25">
      <c r="A420" s="223" t="s">
        <v>734</v>
      </c>
      <c r="B420" s="1073"/>
      <c r="C420" s="745" t="s">
        <v>723</v>
      </c>
      <c r="D420" s="730"/>
      <c r="E420" s="746"/>
      <c r="F420" s="673"/>
      <c r="G420" s="742"/>
      <c r="H420" s="138"/>
      <c r="I420" s="138"/>
      <c r="J420" s="138"/>
      <c r="K420" s="138"/>
    </row>
    <row r="421" spans="1:11" s="98" customFormat="1" x14ac:dyDescent="0.25">
      <c r="A421" s="223"/>
      <c r="B421" s="1073"/>
      <c r="C421" s="745"/>
      <c r="D421" s="730"/>
      <c r="E421" s="746"/>
      <c r="F421" s="673"/>
      <c r="G421" s="742"/>
      <c r="H421" s="138"/>
      <c r="I421" s="138"/>
      <c r="J421" s="138"/>
      <c r="K421" s="138"/>
    </row>
    <row r="422" spans="1:11" s="98" customFormat="1" ht="25" x14ac:dyDescent="0.25">
      <c r="A422" s="223" t="s">
        <v>735</v>
      </c>
      <c r="B422" s="1073"/>
      <c r="C422" s="734" t="s">
        <v>846</v>
      </c>
      <c r="D422" s="730" t="s">
        <v>82</v>
      </c>
      <c r="E422" s="746">
        <v>9</v>
      </c>
      <c r="F422" s="673"/>
      <c r="G422" s="742"/>
      <c r="H422" s="138"/>
      <c r="I422" s="138"/>
      <c r="J422" s="138"/>
      <c r="K422" s="138"/>
    </row>
    <row r="423" spans="1:11" s="98" customFormat="1" x14ac:dyDescent="0.25">
      <c r="A423" s="223"/>
      <c r="B423" s="1073"/>
      <c r="C423" s="461"/>
      <c r="D423" s="126"/>
      <c r="E423" s="419"/>
      <c r="F423" s="208"/>
      <c r="G423" s="209"/>
      <c r="H423" s="138"/>
      <c r="I423" s="138"/>
      <c r="J423" s="138"/>
      <c r="K423" s="138"/>
    </row>
    <row r="424" spans="1:11" s="106" customFormat="1" x14ac:dyDescent="0.25">
      <c r="A424" s="222"/>
      <c r="B424" s="75"/>
      <c r="C424" s="222"/>
      <c r="D424" s="230"/>
      <c r="E424" s="230"/>
      <c r="F424" s="170"/>
      <c r="G424" s="208"/>
      <c r="H424" s="316"/>
      <c r="I424" s="316"/>
      <c r="J424" s="316"/>
      <c r="K424" s="316"/>
    </row>
    <row r="425" spans="1:11" s="98" customFormat="1" ht="13.15" customHeight="1" x14ac:dyDescent="0.25">
      <c r="A425" s="222">
        <v>10</v>
      </c>
      <c r="B425" s="1073" t="s">
        <v>728</v>
      </c>
      <c r="C425" s="90" t="s">
        <v>348</v>
      </c>
      <c r="D425" s="75"/>
      <c r="E425" s="75"/>
      <c r="F425" s="208"/>
      <c r="G425" s="209"/>
      <c r="H425" s="138"/>
      <c r="I425" s="138"/>
      <c r="J425" s="138"/>
      <c r="K425" s="138"/>
    </row>
    <row r="426" spans="1:11" s="98" customFormat="1" ht="13.15" customHeight="1" x14ac:dyDescent="0.25">
      <c r="A426" s="222"/>
      <c r="B426" s="1073"/>
      <c r="C426" s="90"/>
      <c r="D426" s="75"/>
      <c r="E426" s="75"/>
      <c r="F426" s="208"/>
      <c r="G426" s="209"/>
      <c r="H426" s="138"/>
      <c r="I426" s="138"/>
      <c r="J426" s="138"/>
      <c r="K426" s="138"/>
    </row>
    <row r="427" spans="1:11" s="98" customFormat="1" ht="87.5" x14ac:dyDescent="0.25">
      <c r="A427" s="222">
        <v>10.1</v>
      </c>
      <c r="B427" s="1073"/>
      <c r="C427" s="731" t="s">
        <v>727</v>
      </c>
      <c r="D427" s="197"/>
      <c r="E427" s="75"/>
      <c r="F427" s="208"/>
      <c r="G427" s="209"/>
      <c r="H427" s="138"/>
      <c r="I427" s="138"/>
      <c r="J427" s="138"/>
      <c r="K427" s="138"/>
    </row>
    <row r="428" spans="1:11" s="98" customFormat="1" ht="13.15" customHeight="1" x14ac:dyDescent="0.25">
      <c r="A428" s="222"/>
      <c r="B428" s="1073"/>
      <c r="C428" s="79"/>
      <c r="D428" s="197"/>
      <c r="E428" s="75"/>
      <c r="F428" s="208"/>
      <c r="G428" s="209"/>
      <c r="H428" s="138"/>
      <c r="I428" s="138"/>
      <c r="J428" s="138"/>
      <c r="K428" s="138"/>
    </row>
    <row r="429" spans="1:11" s="98" customFormat="1" ht="62.5" x14ac:dyDescent="0.25">
      <c r="A429" s="222" t="s">
        <v>606</v>
      </c>
      <c r="B429" s="1073"/>
      <c r="C429" s="747" t="s">
        <v>1133</v>
      </c>
      <c r="D429" s="462" t="s">
        <v>54</v>
      </c>
      <c r="E429" s="230">
        <v>1</v>
      </c>
      <c r="F429" s="208"/>
      <c r="G429" s="209"/>
      <c r="H429" s="138"/>
      <c r="I429" s="138"/>
      <c r="J429" s="138"/>
      <c r="K429" s="138"/>
    </row>
    <row r="430" spans="1:11" s="98" customFormat="1" ht="13.15" customHeight="1" x14ac:dyDescent="0.25">
      <c r="A430" s="222"/>
      <c r="B430" s="1073"/>
      <c r="C430" s="90"/>
      <c r="D430" s="1073"/>
      <c r="E430" s="78"/>
      <c r="F430" s="208"/>
      <c r="G430" s="209"/>
      <c r="H430" s="138"/>
      <c r="I430" s="138"/>
      <c r="J430" s="138"/>
      <c r="K430" s="138"/>
    </row>
    <row r="431" spans="1:11" s="98" customFormat="1" ht="25" x14ac:dyDescent="0.25">
      <c r="A431" s="222" t="s">
        <v>607</v>
      </c>
      <c r="B431" s="1073"/>
      <c r="C431" s="1074" t="s">
        <v>737</v>
      </c>
      <c r="D431" s="462" t="s">
        <v>54</v>
      </c>
      <c r="E431" s="230">
        <v>1</v>
      </c>
      <c r="F431" s="208"/>
      <c r="G431" s="209"/>
      <c r="H431" s="138"/>
      <c r="I431" s="138"/>
      <c r="J431" s="138"/>
      <c r="K431" s="138"/>
    </row>
    <row r="432" spans="1:11" s="98" customFormat="1" ht="13.15" customHeight="1" x14ac:dyDescent="0.25">
      <c r="A432" s="222"/>
      <c r="B432" s="1073"/>
      <c r="C432" s="90"/>
      <c r="D432" s="1073"/>
      <c r="E432" s="78"/>
      <c r="F432" s="208"/>
      <c r="G432" s="209"/>
      <c r="H432" s="138"/>
      <c r="I432" s="138"/>
      <c r="J432" s="138"/>
      <c r="K432" s="138"/>
    </row>
    <row r="433" spans="1:11" s="98" customFormat="1" ht="13.15" customHeight="1" x14ac:dyDescent="0.25">
      <c r="A433" s="222"/>
      <c r="B433" s="1073"/>
      <c r="C433" s="90"/>
      <c r="D433" s="1073"/>
      <c r="E433" s="78"/>
      <c r="F433" s="208"/>
      <c r="G433" s="209"/>
      <c r="H433" s="138"/>
      <c r="I433" s="138"/>
      <c r="J433" s="138"/>
      <c r="K433" s="138"/>
    </row>
    <row r="434" spans="1:11" s="98" customFormat="1" ht="13.15" customHeight="1" x14ac:dyDescent="0.25">
      <c r="A434" s="222"/>
      <c r="B434" s="1073"/>
      <c r="C434" s="90"/>
      <c r="D434" s="1073"/>
      <c r="E434" s="78"/>
      <c r="F434" s="208"/>
      <c r="G434" s="209"/>
      <c r="H434" s="138"/>
      <c r="I434" s="138"/>
      <c r="J434" s="138"/>
      <c r="K434" s="138"/>
    </row>
    <row r="435" spans="1:11" s="106" customFormat="1" x14ac:dyDescent="0.25">
      <c r="A435" s="362"/>
      <c r="B435" s="363"/>
      <c r="C435" s="364"/>
      <c r="D435" s="365"/>
      <c r="E435" s="366"/>
      <c r="F435" s="367"/>
      <c r="G435" s="369"/>
      <c r="H435" s="316"/>
      <c r="I435" s="316"/>
      <c r="J435" s="316"/>
      <c r="K435" s="316"/>
    </row>
    <row r="436" spans="1:11" s="106" customFormat="1" ht="13" x14ac:dyDescent="0.25">
      <c r="A436" s="325"/>
      <c r="B436" s="370" t="s">
        <v>388</v>
      </c>
      <c r="C436" s="371"/>
      <c r="D436" s="326"/>
      <c r="E436" s="368"/>
      <c r="F436" s="372"/>
      <c r="G436" s="373"/>
      <c r="H436" s="316"/>
      <c r="I436" s="316"/>
      <c r="J436" s="316"/>
      <c r="K436" s="316"/>
    </row>
    <row r="437" spans="1:11" s="106" customFormat="1" ht="26" x14ac:dyDescent="0.25">
      <c r="A437" s="328"/>
      <c r="B437" s="375" t="s">
        <v>389</v>
      </c>
      <c r="C437" s="361"/>
      <c r="D437" s="329"/>
      <c r="E437" s="360"/>
      <c r="F437" s="351"/>
      <c r="G437" s="374"/>
      <c r="H437" s="316"/>
      <c r="I437" s="316"/>
      <c r="J437" s="316"/>
      <c r="K437" s="316"/>
    </row>
    <row r="438" spans="1:11" s="106" customFormat="1" ht="8.25" customHeight="1" x14ac:dyDescent="0.25">
      <c r="A438" s="223"/>
      <c r="B438" s="75"/>
      <c r="C438" s="234"/>
      <c r="D438" s="75"/>
      <c r="E438" s="75"/>
      <c r="F438" s="208"/>
      <c r="G438" s="209"/>
      <c r="H438" s="316"/>
      <c r="I438" s="316"/>
      <c r="J438" s="316"/>
      <c r="K438" s="316"/>
    </row>
    <row r="439" spans="1:11" s="106" customFormat="1" ht="12.75" customHeight="1" x14ac:dyDescent="0.25">
      <c r="A439" s="223">
        <v>11</v>
      </c>
      <c r="B439" s="75" t="s">
        <v>729</v>
      </c>
      <c r="C439" s="220" t="s">
        <v>292</v>
      </c>
      <c r="D439" s="197"/>
      <c r="E439" s="75"/>
      <c r="F439" s="208"/>
      <c r="G439" s="209"/>
      <c r="H439" s="316"/>
      <c r="I439" s="316"/>
      <c r="J439" s="316"/>
      <c r="K439" s="316"/>
    </row>
    <row r="440" spans="1:11" s="106" customFormat="1" ht="12.75" customHeight="1" x14ac:dyDescent="0.25">
      <c r="A440" s="223"/>
      <c r="B440" s="75"/>
      <c r="C440" s="79"/>
      <c r="D440" s="197"/>
      <c r="E440" s="75"/>
      <c r="F440" s="208"/>
      <c r="G440" s="209"/>
      <c r="H440" s="316"/>
      <c r="I440" s="316"/>
      <c r="J440" s="316"/>
      <c r="K440" s="316"/>
    </row>
    <row r="441" spans="1:11" s="106" customFormat="1" ht="50" x14ac:dyDescent="0.25">
      <c r="A441" s="223">
        <v>11.1</v>
      </c>
      <c r="B441" s="75"/>
      <c r="C441" s="222" t="s">
        <v>459</v>
      </c>
      <c r="D441" s="197" t="s">
        <v>54</v>
      </c>
      <c r="E441" s="75">
        <v>1</v>
      </c>
      <c r="F441" s="208"/>
      <c r="G441" s="209"/>
      <c r="H441" s="316"/>
      <c r="I441" s="316"/>
      <c r="J441" s="316"/>
      <c r="K441" s="316"/>
    </row>
    <row r="442" spans="1:11" s="106" customFormat="1" ht="12.75" customHeight="1" x14ac:dyDescent="0.25">
      <c r="A442" s="223"/>
      <c r="B442" s="75"/>
      <c r="C442" s="234"/>
      <c r="D442" s="75"/>
      <c r="E442" s="75"/>
      <c r="F442" s="208"/>
      <c r="G442" s="209"/>
      <c r="H442" s="316"/>
      <c r="I442" s="316"/>
      <c r="J442" s="316"/>
      <c r="K442" s="316"/>
    </row>
    <row r="443" spans="1:11" s="106" customFormat="1" ht="12.75" customHeight="1" x14ac:dyDescent="0.25">
      <c r="A443" s="223">
        <v>12</v>
      </c>
      <c r="B443" s="75" t="s">
        <v>730</v>
      </c>
      <c r="C443" s="220" t="s">
        <v>347</v>
      </c>
      <c r="D443" s="197"/>
      <c r="E443" s="75"/>
      <c r="F443" s="208"/>
      <c r="G443" s="209"/>
      <c r="H443" s="316"/>
      <c r="I443" s="316"/>
      <c r="J443" s="316"/>
      <c r="K443" s="316"/>
    </row>
    <row r="444" spans="1:11" s="106" customFormat="1" ht="12.75" customHeight="1" x14ac:dyDescent="0.25">
      <c r="A444" s="223"/>
      <c r="B444" s="75"/>
      <c r="C444" s="79"/>
      <c r="D444" s="75"/>
      <c r="E444" s="75"/>
      <c r="F444" s="208"/>
      <c r="G444" s="209"/>
      <c r="H444" s="316"/>
      <c r="I444" s="316"/>
      <c r="J444" s="316"/>
      <c r="K444" s="316"/>
    </row>
    <row r="445" spans="1:11" s="106" customFormat="1" ht="37.5" x14ac:dyDescent="0.25">
      <c r="A445" s="223">
        <v>12.1</v>
      </c>
      <c r="B445" s="75"/>
      <c r="C445" s="222" t="s">
        <v>460</v>
      </c>
      <c r="D445" s="75" t="s">
        <v>54</v>
      </c>
      <c r="E445" s="616">
        <v>1</v>
      </c>
      <c r="F445" s="357"/>
      <c r="G445" s="209"/>
      <c r="H445" s="316"/>
      <c r="I445" s="316"/>
      <c r="J445" s="316"/>
      <c r="K445" s="316"/>
    </row>
    <row r="446" spans="1:11" s="106" customFormat="1" ht="12.75" customHeight="1" x14ac:dyDescent="0.25">
      <c r="A446" s="223"/>
      <c r="B446" s="75"/>
      <c r="C446" s="234"/>
      <c r="D446" s="75"/>
      <c r="E446" s="75"/>
      <c r="F446" s="208"/>
      <c r="G446" s="209"/>
      <c r="H446" s="316"/>
      <c r="I446" s="316"/>
      <c r="J446" s="316"/>
      <c r="K446" s="316"/>
    </row>
    <row r="447" spans="1:11" s="106" customFormat="1" ht="12.75" customHeight="1" x14ac:dyDescent="0.25">
      <c r="A447" s="223">
        <v>13</v>
      </c>
      <c r="B447" s="75" t="s">
        <v>731</v>
      </c>
      <c r="C447" s="220" t="s">
        <v>346</v>
      </c>
      <c r="D447" s="80"/>
      <c r="E447" s="78"/>
      <c r="F447" s="208"/>
      <c r="G447" s="209"/>
      <c r="H447" s="316"/>
      <c r="I447" s="316"/>
      <c r="J447" s="316"/>
      <c r="K447" s="316"/>
    </row>
    <row r="448" spans="1:11" s="106" customFormat="1" ht="12.75" customHeight="1" x14ac:dyDescent="0.25">
      <c r="A448" s="223"/>
      <c r="B448" s="75"/>
      <c r="C448" s="196"/>
      <c r="D448" s="80"/>
      <c r="E448" s="78"/>
      <c r="F448" s="208"/>
      <c r="G448" s="209"/>
      <c r="H448" s="316"/>
      <c r="I448" s="316"/>
      <c r="J448" s="316"/>
      <c r="K448" s="316"/>
    </row>
    <row r="449" spans="1:45" s="106" customFormat="1" ht="114" customHeight="1" x14ac:dyDescent="0.25">
      <c r="A449" s="223">
        <v>13.1</v>
      </c>
      <c r="B449" s="75"/>
      <c r="C449" s="747" t="s">
        <v>1151</v>
      </c>
      <c r="D449" s="80"/>
      <c r="E449" s="78"/>
      <c r="F449" s="208"/>
      <c r="G449" s="209"/>
      <c r="H449" s="316"/>
      <c r="I449" s="316"/>
      <c r="J449" s="316"/>
      <c r="K449" s="316"/>
    </row>
    <row r="450" spans="1:45" s="106" customFormat="1" ht="12.75" customHeight="1" x14ac:dyDescent="0.25">
      <c r="A450" s="223"/>
      <c r="B450" s="75"/>
      <c r="C450" s="196"/>
      <c r="D450" s="80"/>
      <c r="E450" s="78"/>
      <c r="F450" s="208"/>
      <c r="G450" s="209"/>
      <c r="H450" s="316"/>
      <c r="I450" s="316"/>
      <c r="J450" s="316"/>
      <c r="K450" s="316"/>
    </row>
    <row r="451" spans="1:45" s="106" customFormat="1" ht="25" x14ac:dyDescent="0.25">
      <c r="A451" s="223" t="s">
        <v>677</v>
      </c>
      <c r="B451" s="75"/>
      <c r="C451" s="222" t="s">
        <v>841</v>
      </c>
      <c r="D451" s="80" t="s">
        <v>82</v>
      </c>
      <c r="E451" s="78">
        <v>1</v>
      </c>
      <c r="F451" s="208"/>
      <c r="G451" s="209"/>
      <c r="H451" s="316"/>
      <c r="I451" s="316"/>
      <c r="J451" s="316"/>
      <c r="K451" s="316"/>
    </row>
    <row r="452" spans="1:45" s="106" customFormat="1" ht="12.75" customHeight="1" x14ac:dyDescent="0.25">
      <c r="A452" s="223"/>
      <c r="B452" s="75"/>
      <c r="C452" s="196"/>
      <c r="D452" s="80"/>
      <c r="E452" s="78"/>
      <c r="F452" s="208"/>
      <c r="G452" s="209"/>
      <c r="H452" s="316"/>
      <c r="I452" s="316"/>
      <c r="J452" s="316"/>
      <c r="K452" s="316"/>
    </row>
    <row r="453" spans="1:45" s="106" customFormat="1" ht="25" x14ac:dyDescent="0.25">
      <c r="A453" s="223" t="s">
        <v>678</v>
      </c>
      <c r="B453" s="75"/>
      <c r="C453" s="222" t="s">
        <v>466</v>
      </c>
      <c r="D453" s="80" t="s">
        <v>82</v>
      </c>
      <c r="E453" s="78">
        <v>1</v>
      </c>
      <c r="F453" s="208"/>
      <c r="G453" s="209"/>
      <c r="H453" s="316"/>
      <c r="I453" s="316"/>
      <c r="J453" s="316"/>
      <c r="K453" s="316"/>
    </row>
    <row r="454" spans="1:45" s="106" customFormat="1" ht="12.75" customHeight="1" x14ac:dyDescent="0.25">
      <c r="A454" s="223"/>
      <c r="B454" s="75"/>
      <c r="C454" s="234"/>
      <c r="D454" s="75"/>
      <c r="E454" s="75"/>
      <c r="F454" s="208"/>
      <c r="G454" s="209"/>
      <c r="H454" s="316"/>
      <c r="I454" s="316"/>
      <c r="J454" s="316"/>
      <c r="K454" s="316"/>
    </row>
    <row r="455" spans="1:45" s="482" customFormat="1" ht="12.75" customHeight="1" x14ac:dyDescent="0.3">
      <c r="A455" s="223">
        <v>14</v>
      </c>
      <c r="B455" s="260"/>
      <c r="C455" s="233" t="s">
        <v>497</v>
      </c>
      <c r="D455" s="260"/>
      <c r="E455" s="260"/>
      <c r="F455" s="480"/>
      <c r="G455" s="481"/>
      <c r="H455" s="422"/>
      <c r="I455" s="422"/>
      <c r="J455" s="422"/>
      <c r="K455" s="422"/>
    </row>
    <row r="456" spans="1:45" s="106" customFormat="1" x14ac:dyDescent="0.25">
      <c r="A456" s="222"/>
      <c r="B456" s="75"/>
      <c r="C456" s="222"/>
      <c r="D456" s="80"/>
      <c r="E456" s="78"/>
      <c r="F456" s="452"/>
      <c r="G456" s="212"/>
      <c r="H456" s="316"/>
      <c r="I456" s="316"/>
      <c r="J456" s="316"/>
      <c r="K456" s="316"/>
    </row>
    <row r="457" spans="1:45" s="390" customFormat="1" ht="62.5" x14ac:dyDescent="0.25">
      <c r="A457" s="617">
        <v>14.1</v>
      </c>
      <c r="B457" s="618" t="s">
        <v>226</v>
      </c>
      <c r="C457" s="68" t="s">
        <v>768</v>
      </c>
      <c r="D457" s="69" t="s">
        <v>54</v>
      </c>
      <c r="E457" s="69">
        <v>1</v>
      </c>
      <c r="F457" s="388"/>
      <c r="G457" s="388"/>
    </row>
    <row r="458" spans="1:45" s="106" customFormat="1" x14ac:dyDescent="0.25">
      <c r="A458" s="222"/>
      <c r="B458" s="75"/>
      <c r="C458" s="222"/>
      <c r="D458" s="80"/>
      <c r="E458" s="78"/>
      <c r="F458" s="452"/>
      <c r="G458" s="212"/>
      <c r="H458" s="316"/>
      <c r="I458" s="316"/>
      <c r="J458" s="316"/>
      <c r="K458" s="316"/>
    </row>
    <row r="459" spans="1:45" s="1063" customFormat="1" ht="26" x14ac:dyDescent="0.25">
      <c r="A459" s="1058">
        <v>15</v>
      </c>
      <c r="B459" s="75" t="s">
        <v>1152</v>
      </c>
      <c r="C459" s="1058" t="s">
        <v>1166</v>
      </c>
      <c r="D459" s="1059"/>
      <c r="E459" s="340"/>
      <c r="F459" s="1060"/>
      <c r="G459" s="214"/>
      <c r="H459" s="1061"/>
      <c r="I459" s="1062"/>
      <c r="J459" s="1062"/>
      <c r="K459" s="1062"/>
      <c r="L459" s="1062"/>
      <c r="M459" s="1062"/>
      <c r="N459" s="1062"/>
      <c r="O459" s="1062"/>
      <c r="P459" s="1062"/>
      <c r="Q459" s="1062"/>
      <c r="R459" s="1062"/>
      <c r="S459" s="1062"/>
      <c r="T459" s="1062"/>
      <c r="U459" s="1062"/>
      <c r="V459" s="1062"/>
      <c r="W459" s="1062"/>
      <c r="X459" s="1062"/>
      <c r="Y459" s="1062"/>
      <c r="Z459" s="1062"/>
      <c r="AA459" s="1062"/>
      <c r="AB459" s="1062"/>
      <c r="AC459" s="1062"/>
      <c r="AD459" s="1062"/>
      <c r="AE459" s="1062"/>
      <c r="AF459" s="1062"/>
      <c r="AG459" s="1062"/>
      <c r="AH459" s="1062"/>
      <c r="AI459" s="1062"/>
      <c r="AJ459" s="1062"/>
      <c r="AK459" s="1062"/>
      <c r="AL459" s="1062"/>
      <c r="AM459" s="1062"/>
      <c r="AN459" s="1062"/>
      <c r="AO459" s="1062"/>
      <c r="AP459" s="1062"/>
      <c r="AQ459" s="1062"/>
      <c r="AR459" s="1062"/>
      <c r="AS459" s="1062"/>
    </row>
    <row r="460" spans="1:45" s="1063" customFormat="1" x14ac:dyDescent="0.25">
      <c r="A460" s="222"/>
      <c r="B460" s="75"/>
      <c r="C460" s="1064"/>
      <c r="D460" s="1059"/>
      <c r="E460" s="340"/>
      <c r="F460" s="1060"/>
      <c r="G460" s="214"/>
      <c r="H460" s="1061"/>
      <c r="I460" s="1062"/>
      <c r="J460" s="1062"/>
      <c r="K460" s="1062"/>
      <c r="L460" s="1062"/>
      <c r="M460" s="1062"/>
      <c r="N460" s="1062"/>
      <c r="O460" s="1062"/>
      <c r="P460" s="1062"/>
      <c r="Q460" s="1062"/>
      <c r="R460" s="1062"/>
      <c r="S460" s="1062"/>
      <c r="T460" s="1062"/>
      <c r="U460" s="1062"/>
      <c r="V460" s="1062"/>
      <c r="W460" s="1062"/>
      <c r="X460" s="1062"/>
      <c r="Y460" s="1062"/>
      <c r="Z460" s="1062"/>
      <c r="AA460" s="1062"/>
      <c r="AB460" s="1062"/>
      <c r="AC460" s="1062"/>
      <c r="AD460" s="1062"/>
      <c r="AE460" s="1062"/>
      <c r="AF460" s="1062"/>
      <c r="AG460" s="1062"/>
      <c r="AH460" s="1062"/>
      <c r="AI460" s="1062"/>
      <c r="AJ460" s="1062"/>
      <c r="AK460" s="1062"/>
      <c r="AL460" s="1062"/>
      <c r="AM460" s="1062"/>
      <c r="AN460" s="1062"/>
      <c r="AO460" s="1062"/>
      <c r="AP460" s="1062"/>
      <c r="AQ460" s="1062"/>
      <c r="AR460" s="1062"/>
      <c r="AS460" s="1062"/>
    </row>
    <row r="461" spans="1:45" s="1063" customFormat="1" ht="13" x14ac:dyDescent="0.25">
      <c r="A461" s="222">
        <v>15.1</v>
      </c>
      <c r="B461" s="75"/>
      <c r="C461" s="90" t="s">
        <v>1153</v>
      </c>
      <c r="D461" s="153"/>
      <c r="E461" s="178"/>
      <c r="F461" s="1060"/>
      <c r="G461" s="214"/>
      <c r="H461" s="1061"/>
      <c r="I461" s="1062"/>
      <c r="J461" s="1062"/>
      <c r="K461" s="1062"/>
      <c r="L461" s="1062"/>
      <c r="M461" s="1062"/>
      <c r="N461" s="1062"/>
      <c r="O461" s="1062"/>
      <c r="P461" s="1062"/>
      <c r="Q461" s="1062"/>
      <c r="R461" s="1062"/>
      <c r="S461" s="1062"/>
      <c r="T461" s="1062"/>
      <c r="U461" s="1062"/>
      <c r="V461" s="1062"/>
      <c r="W461" s="1062"/>
      <c r="X461" s="1062"/>
      <c r="Y461" s="1062"/>
      <c r="Z461" s="1062"/>
      <c r="AA461" s="1062"/>
      <c r="AB461" s="1062"/>
      <c r="AC461" s="1062"/>
      <c r="AD461" s="1062"/>
      <c r="AE461" s="1062"/>
      <c r="AF461" s="1062"/>
      <c r="AG461" s="1062"/>
      <c r="AH461" s="1062"/>
      <c r="AI461" s="1062"/>
      <c r="AJ461" s="1062"/>
      <c r="AK461" s="1062"/>
      <c r="AL461" s="1062"/>
      <c r="AM461" s="1062"/>
      <c r="AN461" s="1062"/>
      <c r="AO461" s="1062"/>
      <c r="AP461" s="1062"/>
      <c r="AQ461" s="1062"/>
      <c r="AR461" s="1062"/>
      <c r="AS461" s="1062"/>
    </row>
    <row r="462" spans="1:45" s="1063" customFormat="1" ht="13" x14ac:dyDescent="0.25">
      <c r="A462" s="222"/>
      <c r="B462" s="75"/>
      <c r="C462" s="90"/>
      <c r="D462" s="153"/>
      <c r="E462" s="178"/>
      <c r="F462" s="1060"/>
      <c r="G462" s="214"/>
      <c r="H462" s="1061"/>
      <c r="I462" s="1062"/>
      <c r="J462" s="1062"/>
      <c r="K462" s="1062"/>
      <c r="L462" s="1062"/>
      <c r="M462" s="1062"/>
      <c r="N462" s="1062"/>
      <c r="O462" s="1062"/>
      <c r="P462" s="1062"/>
      <c r="Q462" s="1062"/>
      <c r="R462" s="1062"/>
      <c r="S462" s="1062"/>
      <c r="T462" s="1062"/>
      <c r="U462" s="1062"/>
      <c r="V462" s="1062"/>
      <c r="W462" s="1062"/>
      <c r="X462" s="1062"/>
      <c r="Y462" s="1062"/>
      <c r="Z462" s="1062"/>
      <c r="AA462" s="1062"/>
      <c r="AB462" s="1062"/>
      <c r="AC462" s="1062"/>
      <c r="AD462" s="1062"/>
      <c r="AE462" s="1062"/>
      <c r="AF462" s="1062"/>
      <c r="AG462" s="1062"/>
      <c r="AH462" s="1062"/>
      <c r="AI462" s="1062"/>
      <c r="AJ462" s="1062"/>
      <c r="AK462" s="1062"/>
      <c r="AL462" s="1062"/>
      <c r="AM462" s="1062"/>
      <c r="AN462" s="1062"/>
      <c r="AO462" s="1062"/>
      <c r="AP462" s="1062"/>
      <c r="AQ462" s="1062"/>
      <c r="AR462" s="1062"/>
      <c r="AS462" s="1062"/>
    </row>
    <row r="463" spans="1:45" s="1063" customFormat="1" ht="25" x14ac:dyDescent="0.25">
      <c r="A463" s="222"/>
      <c r="B463" s="75" t="s">
        <v>226</v>
      </c>
      <c r="C463" s="174" t="s">
        <v>1154</v>
      </c>
      <c r="D463" s="153"/>
      <c r="E463" s="178"/>
      <c r="F463" s="1060"/>
      <c r="G463" s="214"/>
      <c r="H463" s="1061"/>
      <c r="I463" s="1062"/>
      <c r="J463" s="1062"/>
      <c r="K463" s="1062"/>
      <c r="L463" s="1062"/>
      <c r="M463" s="1062"/>
      <c r="N463" s="1062"/>
      <c r="O463" s="1062"/>
      <c r="P463" s="1062"/>
      <c r="Q463" s="1062"/>
      <c r="R463" s="1062"/>
      <c r="S463" s="1062"/>
      <c r="T463" s="1062"/>
      <c r="U463" s="1062"/>
      <c r="V463" s="1062"/>
      <c r="W463" s="1062"/>
      <c r="X463" s="1062"/>
      <c r="Y463" s="1062"/>
      <c r="Z463" s="1062"/>
      <c r="AA463" s="1062"/>
      <c r="AB463" s="1062"/>
      <c r="AC463" s="1062"/>
      <c r="AD463" s="1062"/>
      <c r="AE463" s="1062"/>
      <c r="AF463" s="1062"/>
      <c r="AG463" s="1062"/>
      <c r="AH463" s="1062"/>
      <c r="AI463" s="1062"/>
      <c r="AJ463" s="1062"/>
      <c r="AK463" s="1062"/>
      <c r="AL463" s="1062"/>
      <c r="AM463" s="1062"/>
      <c r="AN463" s="1062"/>
      <c r="AO463" s="1062"/>
      <c r="AP463" s="1062"/>
      <c r="AQ463" s="1062"/>
      <c r="AR463" s="1062"/>
      <c r="AS463" s="1062"/>
    </row>
    <row r="464" spans="1:45" s="1063" customFormat="1" x14ac:dyDescent="0.25">
      <c r="A464" s="222"/>
      <c r="B464" s="75"/>
      <c r="C464" s="174"/>
      <c r="D464" s="153"/>
      <c r="E464" s="178"/>
      <c r="F464" s="1060"/>
      <c r="G464" s="214"/>
      <c r="H464" s="1061"/>
      <c r="I464" s="1062"/>
      <c r="J464" s="1062"/>
      <c r="K464" s="1062"/>
      <c r="L464" s="1062"/>
      <c r="M464" s="1062"/>
      <c r="N464" s="1062"/>
      <c r="O464" s="1062"/>
      <c r="P464" s="1062"/>
      <c r="Q464" s="1062"/>
      <c r="R464" s="1062"/>
      <c r="S464" s="1062"/>
      <c r="T464" s="1062"/>
      <c r="U464" s="1062"/>
      <c r="V464" s="1062"/>
      <c r="W464" s="1062"/>
      <c r="X464" s="1062"/>
      <c r="Y464" s="1062"/>
      <c r="Z464" s="1062"/>
      <c r="AA464" s="1062"/>
      <c r="AB464" s="1062"/>
      <c r="AC464" s="1062"/>
      <c r="AD464" s="1062"/>
      <c r="AE464" s="1062"/>
      <c r="AF464" s="1062"/>
      <c r="AG464" s="1062"/>
      <c r="AH464" s="1062"/>
      <c r="AI464" s="1062"/>
      <c r="AJ464" s="1062"/>
      <c r="AK464" s="1062"/>
      <c r="AL464" s="1062"/>
      <c r="AM464" s="1062"/>
      <c r="AN464" s="1062"/>
      <c r="AO464" s="1062"/>
      <c r="AP464" s="1062"/>
      <c r="AQ464" s="1062"/>
      <c r="AR464" s="1062"/>
      <c r="AS464" s="1062"/>
    </row>
    <row r="465" spans="1:45" s="1063" customFormat="1" x14ac:dyDescent="0.25">
      <c r="A465" s="222" t="s">
        <v>1162</v>
      </c>
      <c r="B465" s="75"/>
      <c r="C465" s="191" t="s">
        <v>1161</v>
      </c>
      <c r="D465" s="153" t="s">
        <v>54</v>
      </c>
      <c r="E465" s="178">
        <v>1</v>
      </c>
      <c r="F465" s="1060"/>
      <c r="G465" s="214"/>
      <c r="H465" s="1061"/>
      <c r="I465" s="1062"/>
      <c r="J465" s="1062"/>
      <c r="K465" s="1062"/>
      <c r="L465" s="1062"/>
      <c r="M465" s="1062"/>
      <c r="N465" s="1062"/>
      <c r="O465" s="1062"/>
      <c r="P465" s="1062"/>
      <c r="Q465" s="1062"/>
      <c r="R465" s="1062"/>
      <c r="S465" s="1062"/>
      <c r="T465" s="1062"/>
      <c r="U465" s="1062"/>
      <c r="V465" s="1062"/>
      <c r="W465" s="1062"/>
      <c r="X465" s="1062"/>
      <c r="Y465" s="1062"/>
      <c r="Z465" s="1062"/>
      <c r="AA465" s="1062"/>
      <c r="AB465" s="1062"/>
      <c r="AC465" s="1062"/>
      <c r="AD465" s="1062"/>
      <c r="AE465" s="1062"/>
      <c r="AF465" s="1062"/>
      <c r="AG465" s="1062"/>
      <c r="AH465" s="1062"/>
      <c r="AI465" s="1062"/>
      <c r="AJ465" s="1062"/>
      <c r="AK465" s="1062"/>
      <c r="AL465" s="1062"/>
      <c r="AM465" s="1062"/>
      <c r="AN465" s="1062"/>
      <c r="AO465" s="1062"/>
      <c r="AP465" s="1062"/>
      <c r="AQ465" s="1062"/>
      <c r="AR465" s="1062"/>
      <c r="AS465" s="1062"/>
    </row>
    <row r="466" spans="1:45" s="1063" customFormat="1" x14ac:dyDescent="0.25">
      <c r="A466" s="222"/>
      <c r="B466" s="75"/>
      <c r="C466" s="191"/>
      <c r="D466" s="153"/>
      <c r="E466" s="178"/>
      <c r="F466" s="1060"/>
      <c r="G466" s="214"/>
      <c r="H466" s="1061"/>
      <c r="I466" s="1062"/>
      <c r="J466" s="1062"/>
      <c r="K466" s="1062"/>
      <c r="L466" s="1062"/>
      <c r="M466" s="1062"/>
      <c r="N466" s="1062"/>
      <c r="O466" s="1062"/>
      <c r="P466" s="1062"/>
      <c r="Q466" s="1062"/>
      <c r="R466" s="1062"/>
      <c r="S466" s="1062"/>
      <c r="T466" s="1062"/>
      <c r="U466" s="1062"/>
      <c r="V466" s="1062"/>
      <c r="W466" s="1062"/>
      <c r="X466" s="1062"/>
      <c r="Y466" s="1062"/>
      <c r="Z466" s="1062"/>
      <c r="AA466" s="1062"/>
      <c r="AB466" s="1062"/>
      <c r="AC466" s="1062"/>
      <c r="AD466" s="1062"/>
      <c r="AE466" s="1062"/>
      <c r="AF466" s="1062"/>
      <c r="AG466" s="1062"/>
      <c r="AH466" s="1062"/>
      <c r="AI466" s="1062"/>
      <c r="AJ466" s="1062"/>
      <c r="AK466" s="1062"/>
      <c r="AL466" s="1062"/>
      <c r="AM466" s="1062"/>
      <c r="AN466" s="1062"/>
      <c r="AO466" s="1062"/>
      <c r="AP466" s="1062"/>
      <c r="AQ466" s="1062"/>
      <c r="AR466" s="1062"/>
      <c r="AS466" s="1062"/>
    </row>
    <row r="467" spans="1:45" s="1063" customFormat="1" ht="25" x14ac:dyDescent="0.25">
      <c r="A467" s="222"/>
      <c r="B467" s="75" t="s">
        <v>226</v>
      </c>
      <c r="C467" s="174" t="s">
        <v>1155</v>
      </c>
      <c r="D467" s="1073"/>
      <c r="E467" s="178"/>
      <c r="F467" s="1060"/>
      <c r="G467" s="214"/>
      <c r="H467" s="1061"/>
      <c r="I467" s="1062"/>
      <c r="J467" s="1062"/>
      <c r="K467" s="1062"/>
      <c r="L467" s="1062"/>
      <c r="M467" s="1062"/>
      <c r="N467" s="1062"/>
      <c r="O467" s="1062"/>
      <c r="P467" s="1062"/>
      <c r="Q467" s="1062"/>
      <c r="R467" s="1062"/>
      <c r="S467" s="1062"/>
      <c r="T467" s="1062"/>
      <c r="U467" s="1062"/>
      <c r="V467" s="1062"/>
      <c r="W467" s="1062"/>
      <c r="X467" s="1062"/>
      <c r="Y467" s="1062"/>
      <c r="Z467" s="1062"/>
      <c r="AA467" s="1062"/>
      <c r="AB467" s="1062"/>
      <c r="AC467" s="1062"/>
      <c r="AD467" s="1062"/>
      <c r="AE467" s="1062"/>
      <c r="AF467" s="1062"/>
      <c r="AG467" s="1062"/>
      <c r="AH467" s="1062"/>
      <c r="AI467" s="1062"/>
      <c r="AJ467" s="1062"/>
      <c r="AK467" s="1062"/>
      <c r="AL467" s="1062"/>
      <c r="AM467" s="1062"/>
      <c r="AN467" s="1062"/>
      <c r="AO467" s="1062"/>
      <c r="AP467" s="1062"/>
      <c r="AQ467" s="1062"/>
      <c r="AR467" s="1062"/>
      <c r="AS467" s="1062"/>
    </row>
    <row r="468" spans="1:45" s="106" customFormat="1" x14ac:dyDescent="0.25">
      <c r="A468" s="362"/>
      <c r="B468" s="363"/>
      <c r="C468" s="364"/>
      <c r="D468" s="365"/>
      <c r="E468" s="366"/>
      <c r="F468" s="367"/>
      <c r="G468" s="369"/>
      <c r="H468" s="316"/>
      <c r="I468" s="316"/>
      <c r="J468" s="316"/>
      <c r="K468" s="316"/>
    </row>
    <row r="469" spans="1:45" s="106" customFormat="1" ht="13" x14ac:dyDescent="0.25">
      <c r="A469" s="325"/>
      <c r="B469" s="370" t="s">
        <v>388</v>
      </c>
      <c r="C469" s="371"/>
      <c r="D469" s="326"/>
      <c r="E469" s="368"/>
      <c r="F469" s="372"/>
      <c r="G469" s="373"/>
      <c r="H469" s="316"/>
      <c r="I469" s="316"/>
      <c r="J469" s="316"/>
      <c r="K469" s="316"/>
    </row>
    <row r="470" spans="1:45" s="106" customFormat="1" ht="26" x14ac:dyDescent="0.25">
      <c r="A470" s="328"/>
      <c r="B470" s="375" t="s">
        <v>389</v>
      </c>
      <c r="C470" s="361"/>
      <c r="D470" s="329"/>
      <c r="E470" s="360"/>
      <c r="F470" s="351"/>
      <c r="G470" s="374"/>
      <c r="H470" s="316"/>
      <c r="I470" s="316"/>
      <c r="J470" s="316"/>
      <c r="K470" s="316"/>
    </row>
    <row r="471" spans="1:45" s="1063" customFormat="1" x14ac:dyDescent="0.25">
      <c r="A471" s="222"/>
      <c r="B471" s="75"/>
      <c r="C471" s="174"/>
      <c r="D471" s="1073"/>
      <c r="E471" s="178"/>
      <c r="F471" s="1060"/>
      <c r="G471" s="214"/>
      <c r="H471" s="1061"/>
      <c r="I471" s="1062"/>
      <c r="J471" s="1062"/>
      <c r="K471" s="1062"/>
      <c r="L471" s="1062"/>
      <c r="M471" s="1062"/>
      <c r="N471" s="1062"/>
      <c r="O471" s="1062"/>
      <c r="P471" s="1062"/>
      <c r="Q471" s="1062"/>
      <c r="R471" s="1062"/>
      <c r="S471" s="1062"/>
      <c r="T471" s="1062"/>
      <c r="U471" s="1062"/>
      <c r="V471" s="1062"/>
      <c r="W471" s="1062"/>
      <c r="X471" s="1062"/>
      <c r="Y471" s="1062"/>
      <c r="Z471" s="1062"/>
      <c r="AA471" s="1062"/>
      <c r="AB471" s="1062"/>
      <c r="AC471" s="1062"/>
      <c r="AD471" s="1062"/>
      <c r="AE471" s="1062"/>
      <c r="AF471" s="1062"/>
      <c r="AG471" s="1062"/>
      <c r="AH471" s="1062"/>
      <c r="AI471" s="1062"/>
      <c r="AJ471" s="1062"/>
      <c r="AK471" s="1062"/>
      <c r="AL471" s="1062"/>
      <c r="AM471" s="1062"/>
      <c r="AN471" s="1062"/>
      <c r="AO471" s="1062"/>
      <c r="AP471" s="1062"/>
      <c r="AQ471" s="1062"/>
      <c r="AR471" s="1062"/>
      <c r="AS471" s="1062"/>
    </row>
    <row r="472" spans="1:45" s="1063" customFormat="1" x14ac:dyDescent="0.25">
      <c r="A472" s="222" t="s">
        <v>1163</v>
      </c>
      <c r="B472" s="75"/>
      <c r="C472" s="191" t="s">
        <v>1161</v>
      </c>
      <c r="D472" s="153" t="s">
        <v>54</v>
      </c>
      <c r="E472" s="178">
        <v>1</v>
      </c>
      <c r="F472" s="1060"/>
      <c r="G472" s="214"/>
      <c r="H472" s="1061"/>
      <c r="I472" s="1062"/>
      <c r="J472" s="1062"/>
      <c r="K472" s="1062"/>
      <c r="L472" s="1062"/>
      <c r="M472" s="1062"/>
      <c r="N472" s="1062"/>
      <c r="O472" s="1062"/>
      <c r="P472" s="1062"/>
      <c r="Q472" s="1062"/>
      <c r="R472" s="1062"/>
      <c r="S472" s="1062"/>
      <c r="T472" s="1062"/>
      <c r="U472" s="1062"/>
      <c r="V472" s="1062"/>
      <c r="W472" s="1062"/>
      <c r="X472" s="1062"/>
      <c r="Y472" s="1062"/>
      <c r="Z472" s="1062"/>
      <c r="AA472" s="1062"/>
      <c r="AB472" s="1062"/>
      <c r="AC472" s="1062"/>
      <c r="AD472" s="1062"/>
      <c r="AE472" s="1062"/>
      <c r="AF472" s="1062"/>
      <c r="AG472" s="1062"/>
      <c r="AH472" s="1062"/>
      <c r="AI472" s="1062"/>
      <c r="AJ472" s="1062"/>
      <c r="AK472" s="1062"/>
      <c r="AL472" s="1062"/>
      <c r="AM472" s="1062"/>
      <c r="AN472" s="1062"/>
      <c r="AO472" s="1062"/>
      <c r="AP472" s="1062"/>
      <c r="AQ472" s="1062"/>
      <c r="AR472" s="1062"/>
      <c r="AS472" s="1062"/>
    </row>
    <row r="473" spans="1:45" s="1063" customFormat="1" x14ac:dyDescent="0.25">
      <c r="A473" s="222"/>
      <c r="B473" s="75"/>
      <c r="C473" s="191" t="s">
        <v>1156</v>
      </c>
      <c r="D473" s="153"/>
      <c r="E473" s="178"/>
      <c r="F473" s="1060"/>
      <c r="G473" s="214"/>
      <c r="H473" s="1061"/>
      <c r="I473" s="1062"/>
      <c r="J473" s="1062"/>
      <c r="K473" s="1062"/>
      <c r="L473" s="1062"/>
      <c r="M473" s="1062"/>
      <c r="N473" s="1062"/>
      <c r="O473" s="1062"/>
      <c r="P473" s="1062"/>
      <c r="Q473" s="1062"/>
      <c r="R473" s="1062"/>
      <c r="S473" s="1062"/>
      <c r="T473" s="1062"/>
      <c r="U473" s="1062"/>
      <c r="V473" s="1062"/>
      <c r="W473" s="1062"/>
      <c r="X473" s="1062"/>
      <c r="Y473" s="1062"/>
      <c r="Z473" s="1062"/>
      <c r="AA473" s="1062"/>
      <c r="AB473" s="1062"/>
      <c r="AC473" s="1062"/>
      <c r="AD473" s="1062"/>
      <c r="AE473" s="1062"/>
      <c r="AF473" s="1062"/>
      <c r="AG473" s="1062"/>
      <c r="AH473" s="1062"/>
      <c r="AI473" s="1062"/>
      <c r="AJ473" s="1062"/>
      <c r="AK473" s="1062"/>
      <c r="AL473" s="1062"/>
      <c r="AM473" s="1062"/>
      <c r="AN473" s="1062"/>
      <c r="AO473" s="1062"/>
      <c r="AP473" s="1062"/>
      <c r="AQ473" s="1062"/>
      <c r="AR473" s="1062"/>
      <c r="AS473" s="1062"/>
    </row>
    <row r="474" spans="1:45" s="1063" customFormat="1" x14ac:dyDescent="0.25">
      <c r="A474" s="222"/>
      <c r="B474" s="75"/>
      <c r="C474" s="191"/>
      <c r="D474" s="153"/>
      <c r="E474" s="178"/>
      <c r="F474" s="1060"/>
      <c r="G474" s="214"/>
      <c r="H474" s="1061"/>
      <c r="I474" s="1062"/>
      <c r="J474" s="1062"/>
      <c r="K474" s="1062"/>
      <c r="L474" s="1062"/>
      <c r="M474" s="1062"/>
      <c r="N474" s="1062"/>
      <c r="O474" s="1062"/>
      <c r="P474" s="1062"/>
      <c r="Q474" s="1062"/>
      <c r="R474" s="1062"/>
      <c r="S474" s="1062"/>
      <c r="T474" s="1062"/>
      <c r="U474" s="1062"/>
      <c r="V474" s="1062"/>
      <c r="W474" s="1062"/>
      <c r="X474" s="1062"/>
      <c r="Y474" s="1062"/>
      <c r="Z474" s="1062"/>
      <c r="AA474" s="1062"/>
      <c r="AB474" s="1062"/>
      <c r="AC474" s="1062"/>
      <c r="AD474" s="1062"/>
      <c r="AE474" s="1062"/>
      <c r="AF474" s="1062"/>
      <c r="AG474" s="1062"/>
      <c r="AH474" s="1062"/>
      <c r="AI474" s="1062"/>
      <c r="AJ474" s="1062"/>
      <c r="AK474" s="1062"/>
      <c r="AL474" s="1062"/>
      <c r="AM474" s="1062"/>
      <c r="AN474" s="1062"/>
      <c r="AO474" s="1062"/>
      <c r="AP474" s="1062"/>
      <c r="AQ474" s="1062"/>
      <c r="AR474" s="1062"/>
      <c r="AS474" s="1062"/>
    </row>
    <row r="475" spans="1:45" s="1063" customFormat="1" ht="13" x14ac:dyDescent="0.25">
      <c r="A475" s="222">
        <v>15.2</v>
      </c>
      <c r="B475" s="75"/>
      <c r="C475" s="90" t="s">
        <v>1157</v>
      </c>
      <c r="D475" s="153"/>
      <c r="E475" s="178"/>
      <c r="F475" s="1060"/>
      <c r="G475" s="214"/>
      <c r="H475" s="1061"/>
      <c r="I475" s="1062"/>
      <c r="J475" s="1062"/>
      <c r="K475" s="1062"/>
      <c r="L475" s="1062"/>
      <c r="M475" s="1062"/>
      <c r="N475" s="1062"/>
      <c r="O475" s="1062"/>
      <c r="P475" s="1062"/>
      <c r="Q475" s="1062"/>
      <c r="R475" s="1062"/>
      <c r="S475" s="1062"/>
      <c r="T475" s="1062"/>
      <c r="U475" s="1062"/>
      <c r="V475" s="1062"/>
      <c r="W475" s="1062"/>
      <c r="X475" s="1062"/>
      <c r="Y475" s="1062"/>
      <c r="Z475" s="1062"/>
      <c r="AA475" s="1062"/>
      <c r="AB475" s="1062"/>
      <c r="AC475" s="1062"/>
      <c r="AD475" s="1062"/>
      <c r="AE475" s="1062"/>
      <c r="AF475" s="1062"/>
      <c r="AG475" s="1062"/>
      <c r="AH475" s="1062"/>
      <c r="AI475" s="1062"/>
      <c r="AJ475" s="1062"/>
      <c r="AK475" s="1062"/>
      <c r="AL475" s="1062"/>
      <c r="AM475" s="1062"/>
      <c r="AN475" s="1062"/>
      <c r="AO475" s="1062"/>
      <c r="AP475" s="1062"/>
      <c r="AQ475" s="1062"/>
      <c r="AR475" s="1062"/>
      <c r="AS475" s="1062"/>
    </row>
    <row r="476" spans="1:45" s="1063" customFormat="1" x14ac:dyDescent="0.25">
      <c r="A476" s="222"/>
      <c r="B476" s="75"/>
      <c r="C476" s="190"/>
      <c r="D476" s="153"/>
      <c r="E476" s="178"/>
      <c r="F476" s="1060"/>
      <c r="G476" s="214"/>
      <c r="H476" s="1061"/>
      <c r="I476" s="1062"/>
      <c r="J476" s="1062"/>
      <c r="K476" s="1062"/>
      <c r="L476" s="1062"/>
      <c r="M476" s="1062"/>
      <c r="N476" s="1062"/>
      <c r="O476" s="1062"/>
      <c r="P476" s="1062"/>
      <c r="Q476" s="1062"/>
      <c r="R476" s="1062"/>
      <c r="S476" s="1062"/>
      <c r="T476" s="1062"/>
      <c r="U476" s="1062"/>
      <c r="V476" s="1062"/>
      <c r="W476" s="1062"/>
      <c r="X476" s="1062"/>
      <c r="Y476" s="1062"/>
      <c r="Z476" s="1062"/>
      <c r="AA476" s="1062"/>
      <c r="AB476" s="1062"/>
      <c r="AC476" s="1062"/>
      <c r="AD476" s="1062"/>
      <c r="AE476" s="1062"/>
      <c r="AF476" s="1062"/>
      <c r="AG476" s="1062"/>
      <c r="AH476" s="1062"/>
      <c r="AI476" s="1062"/>
      <c r="AJ476" s="1062"/>
      <c r="AK476" s="1062"/>
      <c r="AL476" s="1062"/>
      <c r="AM476" s="1062"/>
      <c r="AN476" s="1062"/>
      <c r="AO476" s="1062"/>
      <c r="AP476" s="1062"/>
      <c r="AQ476" s="1062"/>
      <c r="AR476" s="1062"/>
      <c r="AS476" s="1062"/>
    </row>
    <row r="477" spans="1:45" s="1063" customFormat="1" ht="112.5" x14ac:dyDescent="0.25">
      <c r="A477" s="1065" t="s">
        <v>1164</v>
      </c>
      <c r="B477" s="230" t="s">
        <v>226</v>
      </c>
      <c r="C477" s="1074" t="s">
        <v>1158</v>
      </c>
      <c r="D477" s="1066" t="s">
        <v>54</v>
      </c>
      <c r="E477" s="192">
        <v>1</v>
      </c>
      <c r="F477" s="1060"/>
      <c r="G477" s="214"/>
      <c r="H477" s="1061"/>
      <c r="I477" s="1062"/>
      <c r="J477" s="1062"/>
      <c r="K477" s="1062"/>
      <c r="L477" s="1062"/>
      <c r="M477" s="1062"/>
      <c r="N477" s="1062"/>
      <c r="O477" s="1062"/>
      <c r="P477" s="1062"/>
      <c r="Q477" s="1062"/>
      <c r="R477" s="1062"/>
      <c r="S477" s="1062"/>
      <c r="T477" s="1062"/>
      <c r="U477" s="1062"/>
      <c r="V477" s="1062"/>
      <c r="W477" s="1062"/>
      <c r="X477" s="1062"/>
      <c r="Y477" s="1062"/>
      <c r="Z477" s="1062"/>
      <c r="AA477" s="1062"/>
      <c r="AB477" s="1062"/>
      <c r="AC477" s="1062"/>
      <c r="AD477" s="1062"/>
      <c r="AE477" s="1062"/>
      <c r="AF477" s="1062"/>
      <c r="AG477" s="1062"/>
      <c r="AH477" s="1062"/>
      <c r="AI477" s="1062"/>
      <c r="AJ477" s="1062"/>
      <c r="AK477" s="1062"/>
      <c r="AL477" s="1062"/>
      <c r="AM477" s="1062"/>
      <c r="AN477" s="1062"/>
      <c r="AO477" s="1062"/>
      <c r="AP477" s="1062"/>
      <c r="AQ477" s="1062"/>
      <c r="AR477" s="1062"/>
      <c r="AS477" s="1062"/>
    </row>
    <row r="478" spans="1:45" s="1063" customFormat="1" x14ac:dyDescent="0.25">
      <c r="A478" s="222"/>
      <c r="B478" s="75"/>
      <c r="C478" s="1074"/>
      <c r="D478" s="1073"/>
      <c r="E478" s="178"/>
      <c r="F478" s="1060"/>
      <c r="G478" s="214"/>
      <c r="H478" s="1061"/>
      <c r="I478" s="1062"/>
      <c r="J478" s="1062"/>
      <c r="K478" s="1062"/>
      <c r="L478" s="1062"/>
      <c r="M478" s="1062"/>
      <c r="N478" s="1062"/>
      <c r="O478" s="1062"/>
      <c r="P478" s="1062"/>
      <c r="Q478" s="1062"/>
      <c r="R478" s="1062"/>
      <c r="S478" s="1062"/>
      <c r="T478" s="1062"/>
      <c r="U478" s="1062"/>
      <c r="V478" s="1062"/>
      <c r="W478" s="1062"/>
      <c r="X478" s="1062"/>
      <c r="Y478" s="1062"/>
      <c r="Z478" s="1062"/>
      <c r="AA478" s="1062"/>
      <c r="AB478" s="1062"/>
      <c r="AC478" s="1062"/>
      <c r="AD478" s="1062"/>
      <c r="AE478" s="1062"/>
      <c r="AF478" s="1062"/>
      <c r="AG478" s="1062"/>
      <c r="AH478" s="1062"/>
      <c r="AI478" s="1062"/>
      <c r="AJ478" s="1062"/>
      <c r="AK478" s="1062"/>
      <c r="AL478" s="1062"/>
      <c r="AM478" s="1062"/>
      <c r="AN478" s="1062"/>
      <c r="AO478" s="1062"/>
      <c r="AP478" s="1062"/>
      <c r="AQ478" s="1062"/>
      <c r="AR478" s="1062"/>
      <c r="AS478" s="1062"/>
    </row>
    <row r="479" spans="1:45" s="1063" customFormat="1" ht="13" x14ac:dyDescent="0.25">
      <c r="A479" s="222">
        <v>15.3</v>
      </c>
      <c r="B479" s="75"/>
      <c r="C479" s="1067" t="s">
        <v>1159</v>
      </c>
      <c r="D479" s="179"/>
      <c r="E479" s="181"/>
      <c r="F479" s="1060"/>
      <c r="G479" s="214"/>
      <c r="H479" s="1061"/>
      <c r="I479" s="1062"/>
      <c r="J479" s="1062"/>
      <c r="K479" s="1062"/>
      <c r="L479" s="1062"/>
      <c r="M479" s="1062"/>
      <c r="N479" s="1062"/>
      <c r="O479" s="1062"/>
      <c r="P479" s="1062"/>
      <c r="Q479" s="1062"/>
      <c r="R479" s="1062"/>
      <c r="S479" s="1062"/>
      <c r="T479" s="1062"/>
      <c r="U479" s="1062"/>
      <c r="V479" s="1062"/>
      <c r="W479" s="1062"/>
      <c r="X479" s="1062"/>
      <c r="Y479" s="1062"/>
      <c r="Z479" s="1062"/>
      <c r="AA479" s="1062"/>
      <c r="AB479" s="1062"/>
      <c r="AC479" s="1062"/>
      <c r="AD479" s="1062"/>
      <c r="AE479" s="1062"/>
      <c r="AF479" s="1062"/>
      <c r="AG479" s="1062"/>
      <c r="AH479" s="1062"/>
      <c r="AI479" s="1062"/>
      <c r="AJ479" s="1062"/>
      <c r="AK479" s="1062"/>
      <c r="AL479" s="1062"/>
      <c r="AM479" s="1062"/>
      <c r="AN479" s="1062"/>
      <c r="AO479" s="1062"/>
      <c r="AP479" s="1062"/>
      <c r="AQ479" s="1062"/>
      <c r="AR479" s="1062"/>
      <c r="AS479" s="1062"/>
    </row>
    <row r="480" spans="1:45" s="1063" customFormat="1" x14ac:dyDescent="0.25">
      <c r="A480" s="222"/>
      <c r="B480" s="75"/>
      <c r="C480" s="155"/>
      <c r="D480" s="1073"/>
      <c r="E480" s="182"/>
      <c r="F480" s="1060"/>
      <c r="G480" s="214"/>
      <c r="H480" s="1061"/>
      <c r="I480" s="1062"/>
      <c r="J480" s="1062"/>
      <c r="K480" s="1062"/>
      <c r="L480" s="1062"/>
      <c r="M480" s="1062"/>
      <c r="N480" s="1062"/>
      <c r="O480" s="1062"/>
      <c r="P480" s="1062"/>
      <c r="Q480" s="1062"/>
      <c r="R480" s="1062"/>
      <c r="S480" s="1062"/>
      <c r="T480" s="1062"/>
      <c r="U480" s="1062"/>
      <c r="V480" s="1062"/>
      <c r="W480" s="1062"/>
      <c r="X480" s="1062"/>
      <c r="Y480" s="1062"/>
      <c r="Z480" s="1062"/>
      <c r="AA480" s="1062"/>
      <c r="AB480" s="1062"/>
      <c r="AC480" s="1062"/>
      <c r="AD480" s="1062"/>
      <c r="AE480" s="1062"/>
      <c r="AF480" s="1062"/>
      <c r="AG480" s="1062"/>
      <c r="AH480" s="1062"/>
      <c r="AI480" s="1062"/>
      <c r="AJ480" s="1062"/>
      <c r="AK480" s="1062"/>
      <c r="AL480" s="1062"/>
      <c r="AM480" s="1062"/>
      <c r="AN480" s="1062"/>
      <c r="AO480" s="1062"/>
      <c r="AP480" s="1062"/>
      <c r="AQ480" s="1062"/>
      <c r="AR480" s="1062"/>
      <c r="AS480" s="1062"/>
    </row>
    <row r="481" spans="1:45" s="1063" customFormat="1" ht="25" x14ac:dyDescent="0.25">
      <c r="A481" s="1065" t="s">
        <v>1165</v>
      </c>
      <c r="B481" s="230" t="s">
        <v>226</v>
      </c>
      <c r="C481" s="155" t="s">
        <v>1160</v>
      </c>
      <c r="D481" s="1066" t="s">
        <v>56</v>
      </c>
      <c r="E481" s="227">
        <v>1700</v>
      </c>
      <c r="F481" s="1060"/>
      <c r="G481" s="214"/>
      <c r="H481" s="1061"/>
      <c r="I481" s="1062"/>
      <c r="J481" s="1062"/>
      <c r="K481" s="1062"/>
      <c r="L481" s="1062"/>
      <c r="M481" s="1062"/>
      <c r="N481" s="1062"/>
      <c r="O481" s="1062"/>
      <c r="P481" s="1062"/>
      <c r="Q481" s="1062"/>
      <c r="R481" s="1062"/>
      <c r="S481" s="1062"/>
      <c r="T481" s="1062"/>
      <c r="U481" s="1062"/>
      <c r="V481" s="1062"/>
      <c r="W481" s="1062"/>
      <c r="X481" s="1062"/>
      <c r="Y481" s="1062"/>
      <c r="Z481" s="1062"/>
      <c r="AA481" s="1062"/>
      <c r="AB481" s="1062"/>
      <c r="AC481" s="1062"/>
      <c r="AD481" s="1062"/>
      <c r="AE481" s="1062"/>
      <c r="AF481" s="1062"/>
      <c r="AG481" s="1062"/>
      <c r="AH481" s="1062"/>
      <c r="AI481" s="1062"/>
      <c r="AJ481" s="1062"/>
      <c r="AK481" s="1062"/>
      <c r="AL481" s="1062"/>
      <c r="AM481" s="1062"/>
      <c r="AN481" s="1062"/>
      <c r="AO481" s="1062"/>
      <c r="AP481" s="1062"/>
      <c r="AQ481" s="1062"/>
      <c r="AR481" s="1062"/>
      <c r="AS481" s="1062"/>
    </row>
    <row r="482" spans="1:45" s="106" customFormat="1" x14ac:dyDescent="0.25">
      <c r="A482" s="222"/>
      <c r="B482" s="75"/>
      <c r="C482" s="222"/>
      <c r="D482" s="80"/>
      <c r="E482" s="78"/>
      <c r="F482" s="452"/>
      <c r="G482" s="212"/>
      <c r="H482" s="316"/>
      <c r="I482" s="316"/>
      <c r="J482" s="316"/>
      <c r="K482" s="316"/>
    </row>
    <row r="483" spans="1:45" s="106" customFormat="1" x14ac:dyDescent="0.25">
      <c r="A483" s="222"/>
      <c r="B483" s="75"/>
      <c r="C483" s="222"/>
      <c r="D483" s="80"/>
      <c r="E483" s="78"/>
      <c r="F483" s="452"/>
      <c r="G483" s="212"/>
      <c r="H483" s="316"/>
      <c r="I483" s="316"/>
      <c r="J483" s="316"/>
      <c r="K483" s="316"/>
    </row>
    <row r="484" spans="1:45" s="106" customFormat="1" x14ac:dyDescent="0.25">
      <c r="A484" s="222"/>
      <c r="B484" s="75"/>
      <c r="C484" s="222"/>
      <c r="D484" s="80"/>
      <c r="E484" s="78"/>
      <c r="F484" s="452"/>
      <c r="G484" s="212"/>
      <c r="H484" s="316"/>
      <c r="I484" s="316"/>
      <c r="J484" s="316"/>
      <c r="K484" s="316"/>
    </row>
    <row r="485" spans="1:45" s="106" customFormat="1" x14ac:dyDescent="0.25">
      <c r="A485" s="222"/>
      <c r="B485" s="75"/>
      <c r="C485" s="222"/>
      <c r="D485" s="80"/>
      <c r="E485" s="78"/>
      <c r="F485" s="452"/>
      <c r="G485" s="212"/>
      <c r="H485" s="316"/>
      <c r="I485" s="316"/>
      <c r="J485" s="316"/>
      <c r="K485" s="316"/>
    </row>
    <row r="486" spans="1:45" s="106" customFormat="1" x14ac:dyDescent="0.25">
      <c r="A486" s="222"/>
      <c r="B486" s="75"/>
      <c r="C486" s="222"/>
      <c r="D486" s="80"/>
      <c r="E486" s="78"/>
      <c r="F486" s="452"/>
      <c r="G486" s="212"/>
      <c r="H486" s="316"/>
      <c r="I486" s="316"/>
      <c r="J486" s="316"/>
      <c r="K486" s="316"/>
    </row>
    <row r="487" spans="1:45" s="106" customFormat="1" x14ac:dyDescent="0.25">
      <c r="A487" s="222"/>
      <c r="B487" s="75"/>
      <c r="C487" s="222"/>
      <c r="D487" s="80"/>
      <c r="E487" s="78"/>
      <c r="F487" s="452"/>
      <c r="G487" s="212"/>
      <c r="H487" s="316"/>
      <c r="I487" s="316"/>
      <c r="J487" s="316"/>
      <c r="K487" s="316"/>
    </row>
    <row r="488" spans="1:45" s="106" customFormat="1" x14ac:dyDescent="0.25">
      <c r="A488" s="222"/>
      <c r="B488" s="75"/>
      <c r="C488" s="222"/>
      <c r="D488" s="80"/>
      <c r="E488" s="78"/>
      <c r="F488" s="452"/>
      <c r="G488" s="212"/>
      <c r="H488" s="316"/>
      <c r="I488" s="316"/>
      <c r="J488" s="316"/>
      <c r="K488" s="316"/>
    </row>
    <row r="489" spans="1:45" s="106" customFormat="1" x14ac:dyDescent="0.25">
      <c r="A489" s="222"/>
      <c r="B489" s="75"/>
      <c r="C489" s="222"/>
      <c r="D489" s="80"/>
      <c r="E489" s="78"/>
      <c r="F489" s="452"/>
      <c r="G489" s="212"/>
      <c r="H489" s="316"/>
      <c r="I489" s="316"/>
      <c r="J489" s="316"/>
      <c r="K489" s="316"/>
    </row>
    <row r="490" spans="1:45" s="106" customFormat="1" x14ac:dyDescent="0.25">
      <c r="A490" s="222"/>
      <c r="B490" s="75"/>
      <c r="C490" s="222"/>
      <c r="D490" s="80"/>
      <c r="E490" s="78"/>
      <c r="F490" s="452"/>
      <c r="G490" s="212"/>
      <c r="H490" s="316"/>
      <c r="I490" s="316"/>
      <c r="J490" s="316"/>
      <c r="K490" s="316"/>
    </row>
    <row r="491" spans="1:45" s="106" customFormat="1" x14ac:dyDescent="0.25">
      <c r="A491" s="222"/>
      <c r="B491" s="75"/>
      <c r="C491" s="222"/>
      <c r="D491" s="80"/>
      <c r="E491" s="78"/>
      <c r="F491" s="452"/>
      <c r="G491" s="212"/>
      <c r="H491" s="316"/>
      <c r="I491" s="316"/>
      <c r="J491" s="316"/>
      <c r="K491" s="316"/>
    </row>
    <row r="492" spans="1:45" s="106" customFormat="1" x14ac:dyDescent="0.25">
      <c r="A492" s="222"/>
      <c r="B492" s="75"/>
      <c r="C492" s="222"/>
      <c r="D492" s="80"/>
      <c r="E492" s="78"/>
      <c r="F492" s="452"/>
      <c r="G492" s="212"/>
      <c r="H492" s="316"/>
      <c r="I492" s="316"/>
      <c r="J492" s="316"/>
      <c r="K492" s="316"/>
    </row>
    <row r="493" spans="1:45" s="106" customFormat="1" x14ac:dyDescent="0.25">
      <c r="A493" s="222"/>
      <c r="B493" s="75"/>
      <c r="C493" s="222"/>
      <c r="D493" s="80"/>
      <c r="E493" s="78"/>
      <c r="F493" s="452"/>
      <c r="G493" s="212"/>
      <c r="H493" s="316"/>
      <c r="I493" s="316"/>
      <c r="J493" s="316"/>
      <c r="K493" s="316"/>
    </row>
    <row r="494" spans="1:45" s="106" customFormat="1" x14ac:dyDescent="0.25">
      <c r="A494" s="222"/>
      <c r="B494" s="75"/>
      <c r="C494" s="222"/>
      <c r="D494" s="80"/>
      <c r="E494" s="78"/>
      <c r="F494" s="452"/>
      <c r="G494" s="212"/>
      <c r="H494" s="316"/>
      <c r="I494" s="316"/>
      <c r="J494" s="316"/>
      <c r="K494" s="316"/>
    </row>
    <row r="495" spans="1:45" s="106" customFormat="1" x14ac:dyDescent="0.25">
      <c r="A495" s="222"/>
      <c r="B495" s="75"/>
      <c r="C495" s="222"/>
      <c r="D495" s="80"/>
      <c r="E495" s="78"/>
      <c r="F495" s="452"/>
      <c r="G495" s="212"/>
      <c r="H495" s="316"/>
      <c r="I495" s="316"/>
      <c r="J495" s="316"/>
      <c r="K495" s="316"/>
    </row>
    <row r="496" spans="1:45" s="106" customFormat="1" x14ac:dyDescent="0.25">
      <c r="A496" s="222"/>
      <c r="B496" s="75"/>
      <c r="C496" s="222"/>
      <c r="D496" s="80"/>
      <c r="E496" s="78"/>
      <c r="F496" s="452"/>
      <c r="G496" s="212"/>
      <c r="H496" s="316"/>
      <c r="I496" s="316"/>
      <c r="J496" s="316"/>
      <c r="K496" s="316"/>
    </row>
    <row r="497" spans="1:11" s="106" customFormat="1" x14ac:dyDescent="0.25">
      <c r="A497" s="222"/>
      <c r="B497" s="75"/>
      <c r="C497" s="222"/>
      <c r="D497" s="80"/>
      <c r="E497" s="78"/>
      <c r="F497" s="452"/>
      <c r="G497" s="212"/>
      <c r="H497" s="316"/>
      <c r="I497" s="316"/>
      <c r="J497" s="316"/>
      <c r="K497" s="316"/>
    </row>
    <row r="498" spans="1:11" s="106" customFormat="1" x14ac:dyDescent="0.25">
      <c r="A498" s="222"/>
      <c r="B498" s="75"/>
      <c r="C498" s="222"/>
      <c r="D498" s="80"/>
      <c r="E498" s="78"/>
      <c r="F498" s="452"/>
      <c r="G498" s="212"/>
      <c r="H498" s="316"/>
      <c r="I498" s="316"/>
      <c r="J498" s="316"/>
      <c r="K498" s="316"/>
    </row>
    <row r="499" spans="1:11" s="106" customFormat="1" x14ac:dyDescent="0.25">
      <c r="A499" s="222"/>
      <c r="B499" s="75"/>
      <c r="C499" s="222"/>
      <c r="D499" s="80"/>
      <c r="E499" s="78"/>
      <c r="F499" s="452"/>
      <c r="G499" s="212"/>
      <c r="H499" s="316"/>
      <c r="I499" s="316"/>
      <c r="J499" s="316"/>
      <c r="K499" s="316"/>
    </row>
    <row r="500" spans="1:11" s="106" customFormat="1" x14ac:dyDescent="0.25">
      <c r="A500" s="222"/>
      <c r="B500" s="75"/>
      <c r="C500" s="222"/>
      <c r="D500" s="80"/>
      <c r="E500" s="78"/>
      <c r="F500" s="452"/>
      <c r="G500" s="212"/>
      <c r="H500" s="316"/>
      <c r="I500" s="316"/>
      <c r="J500" s="316"/>
      <c r="K500" s="316"/>
    </row>
    <row r="501" spans="1:11" s="106" customFormat="1" x14ac:dyDescent="0.25">
      <c r="A501" s="222"/>
      <c r="B501" s="75"/>
      <c r="C501" s="222"/>
      <c r="D501" s="80"/>
      <c r="E501" s="78"/>
      <c r="F501" s="452"/>
      <c r="G501" s="212"/>
      <c r="H501" s="316"/>
      <c r="I501" s="316"/>
      <c r="J501" s="316"/>
      <c r="K501" s="316"/>
    </row>
    <row r="502" spans="1:11" s="106" customFormat="1" x14ac:dyDescent="0.25">
      <c r="A502" s="222"/>
      <c r="B502" s="75"/>
      <c r="C502" s="222"/>
      <c r="D502" s="80"/>
      <c r="E502" s="78"/>
      <c r="F502" s="452"/>
      <c r="G502" s="212"/>
      <c r="H502" s="316"/>
      <c r="I502" s="316"/>
      <c r="J502" s="316"/>
      <c r="K502" s="316"/>
    </row>
    <row r="503" spans="1:11" s="106" customFormat="1" x14ac:dyDescent="0.25">
      <c r="A503" s="222"/>
      <c r="B503" s="75"/>
      <c r="C503" s="222"/>
      <c r="D503" s="80"/>
      <c r="E503" s="78"/>
      <c r="F503" s="452"/>
      <c r="G503" s="212"/>
      <c r="H503" s="316"/>
      <c r="I503" s="316"/>
      <c r="J503" s="316"/>
      <c r="K503" s="316"/>
    </row>
    <row r="504" spans="1:11" s="106" customFormat="1" x14ac:dyDescent="0.25">
      <c r="A504" s="222"/>
      <c r="B504" s="75"/>
      <c r="C504" s="222"/>
      <c r="D504" s="80"/>
      <c r="E504" s="78"/>
      <c r="F504" s="452"/>
      <c r="G504" s="212"/>
      <c r="H504" s="316"/>
      <c r="I504" s="316"/>
      <c r="J504" s="316"/>
      <c r="K504" s="316"/>
    </row>
    <row r="505" spans="1:11" s="106" customFormat="1" x14ac:dyDescent="0.25">
      <c r="A505" s="222"/>
      <c r="B505" s="75"/>
      <c r="C505" s="222"/>
      <c r="D505" s="80"/>
      <c r="E505" s="78"/>
      <c r="F505" s="452"/>
      <c r="G505" s="212"/>
      <c r="H505" s="316"/>
      <c r="I505" s="316"/>
      <c r="J505" s="316"/>
      <c r="K505" s="316"/>
    </row>
    <row r="506" spans="1:11" s="106" customFormat="1" x14ac:dyDescent="0.25">
      <c r="A506" s="222"/>
      <c r="B506" s="75"/>
      <c r="C506" s="222"/>
      <c r="D506" s="80"/>
      <c r="E506" s="78"/>
      <c r="F506" s="452"/>
      <c r="G506" s="212"/>
      <c r="H506" s="316"/>
      <c r="I506" s="316"/>
      <c r="J506" s="316"/>
      <c r="K506" s="316"/>
    </row>
    <row r="507" spans="1:11" s="106" customFormat="1" x14ac:dyDescent="0.25">
      <c r="A507" s="222"/>
      <c r="B507" s="75"/>
      <c r="C507" s="222"/>
      <c r="D507" s="80"/>
      <c r="E507" s="78"/>
      <c r="F507" s="452"/>
      <c r="G507" s="212"/>
      <c r="H507" s="316"/>
      <c r="I507" s="316"/>
      <c r="J507" s="316"/>
      <c r="K507" s="316"/>
    </row>
    <row r="508" spans="1:11" s="106" customFormat="1" x14ac:dyDescent="0.25">
      <c r="A508" s="222"/>
      <c r="B508" s="75"/>
      <c r="C508" s="222"/>
      <c r="D508" s="80"/>
      <c r="E508" s="78"/>
      <c r="F508" s="452"/>
      <c r="G508" s="212"/>
      <c r="H508" s="316"/>
      <c r="I508" s="316"/>
      <c r="J508" s="316"/>
      <c r="K508" s="316"/>
    </row>
    <row r="509" spans="1:11" s="106" customFormat="1" x14ac:dyDescent="0.25">
      <c r="A509" s="222"/>
      <c r="B509" s="75"/>
      <c r="C509" s="222"/>
      <c r="D509" s="80"/>
      <c r="E509" s="78"/>
      <c r="F509" s="452"/>
      <c r="G509" s="212"/>
      <c r="H509" s="316"/>
      <c r="I509" s="316"/>
      <c r="J509" s="316"/>
      <c r="K509" s="316"/>
    </row>
    <row r="510" spans="1:11" s="106" customFormat="1" x14ac:dyDescent="0.25">
      <c r="A510" s="222"/>
      <c r="B510" s="75"/>
      <c r="C510" s="222"/>
      <c r="D510" s="80"/>
      <c r="E510" s="78"/>
      <c r="F510" s="452"/>
      <c r="G510" s="212"/>
      <c r="H510" s="316"/>
      <c r="I510" s="316"/>
      <c r="J510" s="316"/>
      <c r="K510" s="316"/>
    </row>
    <row r="511" spans="1:11" s="106" customFormat="1" x14ac:dyDescent="0.25">
      <c r="A511" s="222"/>
      <c r="B511" s="75"/>
      <c r="C511" s="222"/>
      <c r="D511" s="80"/>
      <c r="E511" s="78"/>
      <c r="F511" s="452"/>
      <c r="G511" s="212"/>
      <c r="H511" s="316"/>
      <c r="I511" s="316"/>
      <c r="J511" s="316"/>
      <c r="K511" s="316"/>
    </row>
    <row r="512" spans="1:11" s="106" customFormat="1" x14ac:dyDescent="0.25">
      <c r="A512" s="222"/>
      <c r="B512" s="75"/>
      <c r="C512" s="222"/>
      <c r="D512" s="80"/>
      <c r="E512" s="78"/>
      <c r="F512" s="452"/>
      <c r="G512" s="212"/>
      <c r="H512" s="316"/>
      <c r="I512" s="316"/>
      <c r="J512" s="316"/>
      <c r="K512" s="316"/>
    </row>
    <row r="513" spans="1:35" s="106" customFormat="1" x14ac:dyDescent="0.25">
      <c r="A513" s="222"/>
      <c r="B513" s="75"/>
      <c r="C513" s="222"/>
      <c r="D513" s="80"/>
      <c r="E513" s="78"/>
      <c r="F513" s="452"/>
      <c r="G513" s="212"/>
      <c r="H513" s="316"/>
      <c r="I513" s="316"/>
      <c r="J513" s="316"/>
      <c r="K513" s="316"/>
    </row>
    <row r="514" spans="1:35" s="106" customFormat="1" x14ac:dyDescent="0.25">
      <c r="A514" s="222"/>
      <c r="B514" s="75"/>
      <c r="C514" s="222"/>
      <c r="D514" s="80"/>
      <c r="E514" s="78"/>
      <c r="F514" s="452"/>
      <c r="G514" s="212"/>
      <c r="H514" s="316"/>
      <c r="I514" s="316"/>
      <c r="J514" s="316"/>
      <c r="K514" s="316"/>
    </row>
    <row r="515" spans="1:35" s="106" customFormat="1" x14ac:dyDescent="0.25">
      <c r="A515" s="222"/>
      <c r="B515" s="75"/>
      <c r="C515" s="222"/>
      <c r="D515" s="80"/>
      <c r="E515" s="78"/>
      <c r="F515" s="452"/>
      <c r="G515" s="212"/>
      <c r="H515" s="316"/>
      <c r="I515" s="316"/>
      <c r="J515" s="316"/>
      <c r="K515" s="316"/>
    </row>
    <row r="516" spans="1:35" s="106" customFormat="1" x14ac:dyDescent="0.25">
      <c r="A516" s="222"/>
      <c r="B516" s="75"/>
      <c r="C516" s="222"/>
      <c r="D516" s="80"/>
      <c r="E516" s="78"/>
      <c r="F516" s="452"/>
      <c r="G516" s="212"/>
      <c r="H516" s="316"/>
      <c r="I516" s="316"/>
      <c r="J516" s="316"/>
      <c r="K516" s="316"/>
    </row>
    <row r="517" spans="1:35" s="106" customFormat="1" x14ac:dyDescent="0.25">
      <c r="A517" s="222"/>
      <c r="B517" s="75"/>
      <c r="C517" s="222"/>
      <c r="D517" s="80"/>
      <c r="E517" s="78"/>
      <c r="F517" s="452"/>
      <c r="G517" s="212"/>
      <c r="H517" s="316"/>
      <c r="I517" s="316"/>
      <c r="J517" s="316"/>
      <c r="K517" s="316"/>
    </row>
    <row r="518" spans="1:35" s="106" customFormat="1" x14ac:dyDescent="0.25">
      <c r="A518" s="222"/>
      <c r="B518" s="75"/>
      <c r="C518" s="222"/>
      <c r="D518" s="80"/>
      <c r="E518" s="78"/>
      <c r="F518" s="452"/>
      <c r="G518" s="212"/>
      <c r="H518" s="316"/>
      <c r="I518" s="316"/>
      <c r="J518" s="316"/>
      <c r="K518" s="316"/>
    </row>
    <row r="519" spans="1:35" s="106" customFormat="1" x14ac:dyDescent="0.25">
      <c r="A519" s="362"/>
      <c r="B519" s="363"/>
      <c r="C519" s="364"/>
      <c r="D519" s="365"/>
      <c r="E519" s="366"/>
      <c r="F519" s="367"/>
      <c r="G519" s="369"/>
      <c r="H519" s="316"/>
      <c r="I519" s="316"/>
      <c r="J519" s="316"/>
      <c r="K519" s="316"/>
    </row>
    <row r="520" spans="1:35" s="106" customFormat="1" ht="13" x14ac:dyDescent="0.25">
      <c r="A520" s="325"/>
      <c r="B520" s="370" t="s">
        <v>388</v>
      </c>
      <c r="C520" s="371"/>
      <c r="D520" s="326"/>
      <c r="E520" s="368"/>
      <c r="F520" s="372"/>
      <c r="G520" s="373"/>
      <c r="H520" s="316"/>
      <c r="I520" s="316"/>
      <c r="J520" s="316"/>
      <c r="K520" s="316"/>
    </row>
    <row r="521" spans="1:35" s="106" customFormat="1" ht="26" x14ac:dyDescent="0.25">
      <c r="A521" s="328"/>
      <c r="B521" s="375" t="s">
        <v>389</v>
      </c>
      <c r="C521" s="361"/>
      <c r="D521" s="329"/>
      <c r="E521" s="360"/>
      <c r="F521" s="351"/>
      <c r="G521" s="374"/>
      <c r="H521" s="316"/>
      <c r="I521" s="316"/>
      <c r="J521" s="316"/>
      <c r="K521" s="316"/>
    </row>
    <row r="522" spans="1:35" s="19" customFormat="1" ht="28.15" customHeight="1" x14ac:dyDescent="0.25">
      <c r="A522" s="1105"/>
      <c r="B522" s="1104"/>
      <c r="C522" s="1106" t="s">
        <v>300</v>
      </c>
      <c r="D522" s="1098"/>
      <c r="E522" s="1098"/>
      <c r="F522" s="1107"/>
      <c r="G522" s="1107"/>
    </row>
    <row r="523" spans="1:35" s="19" customFormat="1" ht="13" x14ac:dyDescent="0.25">
      <c r="A523" s="216"/>
      <c r="B523" s="75"/>
      <c r="C523" s="77"/>
      <c r="D523" s="1"/>
      <c r="E523" s="1"/>
      <c r="F523" s="208"/>
      <c r="G523" s="208"/>
    </row>
    <row r="524" spans="1:35" s="19" customFormat="1" ht="39" x14ac:dyDescent="0.25">
      <c r="A524" s="216"/>
      <c r="B524" s="75"/>
      <c r="C524" s="77" t="s">
        <v>777</v>
      </c>
      <c r="D524" s="1"/>
      <c r="E524" s="1"/>
      <c r="F524" s="208"/>
      <c r="G524" s="208"/>
    </row>
    <row r="525" spans="1:35" s="19" customFormat="1" ht="13" x14ac:dyDescent="0.25">
      <c r="A525" s="216"/>
      <c r="B525" s="75"/>
      <c r="C525" s="77"/>
      <c r="D525" s="1"/>
      <c r="E525" s="1"/>
      <c r="F525" s="208"/>
      <c r="G525" s="208"/>
    </row>
    <row r="526" spans="1:35" s="19" customFormat="1" ht="26" x14ac:dyDescent="0.25">
      <c r="A526" s="750">
        <v>1</v>
      </c>
      <c r="B526" s="748"/>
      <c r="C526" s="749" t="s">
        <v>769</v>
      </c>
      <c r="D526" s="748"/>
      <c r="E526" s="748"/>
      <c r="F526" s="748"/>
      <c r="G526" s="748"/>
      <c r="H526" s="752"/>
    </row>
    <row r="527" spans="1:35" s="3" customFormat="1" x14ac:dyDescent="0.25">
      <c r="A527" s="708"/>
      <c r="B527" s="230"/>
      <c r="C527" s="196"/>
      <c r="D527" s="197"/>
      <c r="E527" s="78"/>
      <c r="F527" s="208"/>
      <c r="G527" s="208"/>
      <c r="H527" s="768"/>
      <c r="I527" s="417"/>
      <c r="J527" s="165"/>
      <c r="K527" s="768"/>
      <c r="L527" s="768"/>
      <c r="M527" s="768"/>
      <c r="N527" s="768"/>
      <c r="O527" s="768"/>
      <c r="P527" s="768"/>
      <c r="Q527" s="768"/>
      <c r="R527" s="768"/>
      <c r="S527" s="768"/>
      <c r="T527" s="768"/>
      <c r="U527" s="768"/>
      <c r="V527" s="768"/>
      <c r="W527" s="768"/>
      <c r="X527" s="768"/>
      <c r="Y527" s="768"/>
      <c r="Z527" s="768"/>
      <c r="AA527" s="768"/>
      <c r="AB527" s="768"/>
      <c r="AC527" s="768"/>
      <c r="AD527" s="768"/>
      <c r="AE527" s="768"/>
      <c r="AF527" s="768"/>
      <c r="AG527" s="768"/>
      <c r="AH527" s="768"/>
      <c r="AI527" s="768"/>
    </row>
    <row r="528" spans="1:35" s="19" customFormat="1" ht="12.75" customHeight="1" x14ac:dyDescent="0.25">
      <c r="A528" s="166">
        <v>1.1000000000000001</v>
      </c>
      <c r="B528" s="837" t="s">
        <v>2588</v>
      </c>
      <c r="C528" s="77" t="s">
        <v>510</v>
      </c>
      <c r="D528" s="197"/>
      <c r="E528" s="197"/>
      <c r="F528" s="208"/>
      <c r="G528" s="208"/>
    </row>
    <row r="529" spans="1:7" s="19" customFormat="1" ht="12.75" customHeight="1" x14ac:dyDescent="0.25">
      <c r="A529" s="166"/>
      <c r="B529" s="75"/>
      <c r="C529" s="77"/>
      <c r="D529" s="197"/>
      <c r="E529" s="197"/>
      <c r="F529" s="208"/>
      <c r="G529" s="208"/>
    </row>
    <row r="530" spans="1:7" s="19" customFormat="1" ht="108" customHeight="1" x14ac:dyDescent="0.25">
      <c r="A530" s="166" t="s">
        <v>293</v>
      </c>
      <c r="B530" s="75"/>
      <c r="C530" s="174" t="s">
        <v>738</v>
      </c>
      <c r="D530" s="168"/>
      <c r="E530" s="197"/>
      <c r="F530" s="208"/>
      <c r="G530" s="208"/>
    </row>
    <row r="531" spans="1:7" s="19" customFormat="1" ht="13" x14ac:dyDescent="0.25">
      <c r="A531" s="216"/>
      <c r="B531" s="75"/>
      <c r="C531" s="77"/>
      <c r="D531" s="168"/>
      <c r="E531" s="197"/>
      <c r="F531" s="208"/>
      <c r="G531" s="208"/>
    </row>
    <row r="532" spans="1:7" s="19" customFormat="1" ht="25.5" x14ac:dyDescent="0.25">
      <c r="A532" s="168" t="s">
        <v>512</v>
      </c>
      <c r="B532" s="75"/>
      <c r="C532" s="430" t="s">
        <v>619</v>
      </c>
      <c r="D532" s="126" t="s">
        <v>82</v>
      </c>
      <c r="E532" s="420">
        <v>2</v>
      </c>
      <c r="F532" s="208"/>
      <c r="G532" s="208"/>
    </row>
    <row r="533" spans="1:7" s="19" customFormat="1" x14ac:dyDescent="0.25">
      <c r="A533" s="168"/>
      <c r="B533" s="75"/>
      <c r="C533" s="430"/>
      <c r="D533" s="126"/>
      <c r="E533" s="420"/>
      <c r="F533" s="208"/>
      <c r="G533" s="208"/>
    </row>
    <row r="534" spans="1:7" s="19" customFormat="1" ht="38" x14ac:dyDescent="0.25">
      <c r="A534" s="168" t="s">
        <v>513</v>
      </c>
      <c r="B534" s="75"/>
      <c r="C534" s="430" t="s">
        <v>620</v>
      </c>
      <c r="D534" s="126" t="s">
        <v>82</v>
      </c>
      <c r="E534" s="420">
        <v>1</v>
      </c>
      <c r="F534" s="208"/>
      <c r="G534" s="208"/>
    </row>
    <row r="535" spans="1:7" s="19" customFormat="1" x14ac:dyDescent="0.25">
      <c r="A535" s="168"/>
      <c r="B535" s="75"/>
      <c r="C535" s="430"/>
      <c r="D535" s="126"/>
      <c r="E535" s="420"/>
      <c r="F535" s="208"/>
      <c r="G535" s="208"/>
    </row>
    <row r="536" spans="1:7" s="19" customFormat="1" ht="25.5" x14ac:dyDescent="0.25">
      <c r="A536" s="168" t="s">
        <v>514</v>
      </c>
      <c r="B536" s="75"/>
      <c r="C536" s="430" t="s">
        <v>544</v>
      </c>
      <c r="D536" s="126" t="s">
        <v>82</v>
      </c>
      <c r="E536" s="420">
        <v>1</v>
      </c>
      <c r="F536" s="208"/>
      <c r="G536" s="208"/>
    </row>
    <row r="537" spans="1:7" s="19" customFormat="1" ht="13" x14ac:dyDescent="0.25">
      <c r="A537" s="216"/>
      <c r="B537" s="75"/>
      <c r="C537" s="77"/>
      <c r="D537" s="168"/>
      <c r="E537" s="197"/>
      <c r="F537" s="208"/>
      <c r="G537" s="208"/>
    </row>
    <row r="538" spans="1:7" s="19" customFormat="1" ht="12.75" customHeight="1" x14ac:dyDescent="0.25">
      <c r="A538" s="166">
        <v>1.2</v>
      </c>
      <c r="B538" s="837" t="s">
        <v>2587</v>
      </c>
      <c r="C538" s="77" t="s">
        <v>511</v>
      </c>
      <c r="D538" s="197"/>
      <c r="E538" s="197"/>
      <c r="F538" s="208"/>
      <c r="G538" s="208"/>
    </row>
    <row r="539" spans="1:7" s="19" customFormat="1" ht="12.75" customHeight="1" x14ac:dyDescent="0.25">
      <c r="A539" s="166"/>
      <c r="B539" s="75"/>
      <c r="C539" s="77"/>
      <c r="D539" s="197"/>
      <c r="E539" s="197"/>
      <c r="F539" s="208"/>
      <c r="G539" s="208"/>
    </row>
    <row r="540" spans="1:7" s="19" customFormat="1" ht="112.5" x14ac:dyDescent="0.25">
      <c r="A540" s="166" t="s">
        <v>248</v>
      </c>
      <c r="B540" s="75"/>
      <c r="C540" s="174" t="s">
        <v>740</v>
      </c>
      <c r="D540" s="168"/>
      <c r="E540" s="197"/>
      <c r="F540" s="208"/>
      <c r="G540" s="208"/>
    </row>
    <row r="541" spans="1:7" s="19" customFormat="1" ht="13" x14ac:dyDescent="0.25">
      <c r="A541" s="216"/>
      <c r="B541" s="75"/>
      <c r="C541" s="77"/>
      <c r="D541" s="168"/>
      <c r="E541" s="197"/>
      <c r="F541" s="208"/>
      <c r="G541" s="208"/>
    </row>
    <row r="542" spans="1:7" s="19" customFormat="1" ht="25.5" x14ac:dyDescent="0.25">
      <c r="A542" s="168" t="s">
        <v>527</v>
      </c>
      <c r="B542" s="75"/>
      <c r="C542" s="430" t="s">
        <v>619</v>
      </c>
      <c r="D542" s="126" t="s">
        <v>82</v>
      </c>
      <c r="E542" s="420">
        <v>2</v>
      </c>
      <c r="F542" s="208"/>
      <c r="G542" s="208"/>
    </row>
    <row r="543" spans="1:7" s="19" customFormat="1" x14ac:dyDescent="0.25">
      <c r="A543" s="168"/>
      <c r="B543" s="75"/>
      <c r="C543" s="430"/>
      <c r="D543" s="126"/>
      <c r="E543" s="420"/>
      <c r="F543" s="208"/>
      <c r="G543" s="208"/>
    </row>
    <row r="544" spans="1:7" s="19" customFormat="1" ht="38" x14ac:dyDescent="0.25">
      <c r="A544" s="168" t="s">
        <v>528</v>
      </c>
      <c r="B544" s="75"/>
      <c r="C544" s="430" t="s">
        <v>620</v>
      </c>
      <c r="D544" s="126" t="s">
        <v>82</v>
      </c>
      <c r="E544" s="420">
        <v>1</v>
      </c>
      <c r="F544" s="208"/>
      <c r="G544" s="208"/>
    </row>
    <row r="545" spans="1:7" s="19" customFormat="1" x14ac:dyDescent="0.25">
      <c r="A545" s="168"/>
      <c r="B545" s="75"/>
      <c r="C545" s="430"/>
      <c r="D545" s="126"/>
      <c r="E545" s="420"/>
      <c r="F545" s="208"/>
      <c r="G545" s="208"/>
    </row>
    <row r="546" spans="1:7" s="19" customFormat="1" ht="25.5" x14ac:dyDescent="0.25">
      <c r="A546" s="168" t="s">
        <v>529</v>
      </c>
      <c r="B546" s="75"/>
      <c r="C546" s="430" t="s">
        <v>544</v>
      </c>
      <c r="D546" s="126" t="s">
        <v>82</v>
      </c>
      <c r="E546" s="420">
        <v>1</v>
      </c>
      <c r="F546" s="208"/>
      <c r="G546" s="208"/>
    </row>
    <row r="547" spans="1:7" s="19" customFormat="1" ht="13" x14ac:dyDescent="0.25">
      <c r="A547" s="216"/>
      <c r="B547" s="75"/>
      <c r="C547" s="77"/>
      <c r="D547" s="168"/>
      <c r="E547" s="197"/>
      <c r="F547" s="208"/>
      <c r="G547" s="205"/>
    </row>
    <row r="548" spans="1:7" s="19" customFormat="1" x14ac:dyDescent="0.25">
      <c r="A548" s="362"/>
      <c r="B548" s="363"/>
      <c r="C548" s="364"/>
      <c r="D548" s="365"/>
      <c r="E548" s="366"/>
      <c r="F548" s="367"/>
      <c r="G548" s="369"/>
    </row>
    <row r="549" spans="1:7" s="19" customFormat="1" ht="13" x14ac:dyDescent="0.25">
      <c r="A549" s="325"/>
      <c r="B549" s="370" t="s">
        <v>388</v>
      </c>
      <c r="C549" s="371"/>
      <c r="D549" s="326"/>
      <c r="E549" s="368"/>
      <c r="F549" s="372"/>
      <c r="G549" s="373"/>
    </row>
    <row r="550" spans="1:7" s="19" customFormat="1" ht="26" x14ac:dyDescent="0.25">
      <c r="A550" s="328"/>
      <c r="B550" s="375" t="s">
        <v>389</v>
      </c>
      <c r="C550" s="361"/>
      <c r="D550" s="329"/>
      <c r="E550" s="360"/>
      <c r="F550" s="351"/>
      <c r="G550" s="374"/>
    </row>
    <row r="551" spans="1:7" s="19" customFormat="1" ht="12" customHeight="1" x14ac:dyDescent="0.25">
      <c r="A551" s="168"/>
      <c r="B551" s="75"/>
      <c r="C551" s="196"/>
      <c r="D551" s="197"/>
      <c r="E551" s="197"/>
      <c r="F551" s="208"/>
      <c r="G551" s="205"/>
    </row>
    <row r="552" spans="1:7" s="19" customFormat="1" ht="26" x14ac:dyDescent="0.25">
      <c r="A552" s="750">
        <v>2</v>
      </c>
      <c r="B552" s="748"/>
      <c r="C552" s="749" t="s">
        <v>743</v>
      </c>
      <c r="D552" s="748"/>
      <c r="E552" s="748"/>
      <c r="F552" s="748"/>
      <c r="G552" s="748"/>
    </row>
    <row r="553" spans="1:7" s="19" customFormat="1" ht="10" customHeight="1" x14ac:dyDescent="0.25">
      <c r="A553" s="168"/>
      <c r="B553" s="75"/>
      <c r="C553" s="196"/>
      <c r="D553" s="168"/>
      <c r="E553" s="197"/>
      <c r="F553" s="208"/>
      <c r="G553" s="208"/>
    </row>
    <row r="554" spans="1:7" s="19" customFormat="1" ht="12.65" customHeight="1" x14ac:dyDescent="0.25">
      <c r="A554" s="166">
        <v>2.1</v>
      </c>
      <c r="B554" s="837" t="s">
        <v>2588</v>
      </c>
      <c r="C554" s="77" t="s">
        <v>510</v>
      </c>
      <c r="D554" s="197"/>
      <c r="E554" s="197"/>
      <c r="F554" s="208"/>
      <c r="G554" s="208"/>
    </row>
    <row r="555" spans="1:7" s="19" customFormat="1" ht="12.65" customHeight="1" x14ac:dyDescent="0.25">
      <c r="A555" s="168"/>
      <c r="B555" s="75"/>
      <c r="C555" s="77"/>
      <c r="D555" s="197"/>
      <c r="E555" s="197"/>
      <c r="F555" s="208"/>
      <c r="G555" s="208"/>
    </row>
    <row r="556" spans="1:7" s="19" customFormat="1" ht="100" x14ac:dyDescent="0.25">
      <c r="A556" s="166" t="s">
        <v>258</v>
      </c>
      <c r="B556" s="75"/>
      <c r="C556" s="174" t="s">
        <v>738</v>
      </c>
      <c r="D556" s="197"/>
      <c r="E556" s="197"/>
      <c r="F556" s="208"/>
      <c r="G556" s="208"/>
    </row>
    <row r="557" spans="1:7" s="19" customFormat="1" x14ac:dyDescent="0.25">
      <c r="A557" s="168"/>
      <c r="B557" s="79"/>
      <c r="C557" s="174"/>
      <c r="D557" s="197"/>
      <c r="E557" s="197"/>
      <c r="F557" s="208"/>
      <c r="G557" s="208"/>
    </row>
    <row r="558" spans="1:7" s="19" customFormat="1" ht="38" x14ac:dyDescent="0.25">
      <c r="A558" s="168" t="s">
        <v>530</v>
      </c>
      <c r="B558" s="75"/>
      <c r="C558" s="430" t="s">
        <v>621</v>
      </c>
      <c r="D558" s="126" t="s">
        <v>82</v>
      </c>
      <c r="E558" s="420">
        <v>2</v>
      </c>
      <c r="F558" s="208"/>
      <c r="G558" s="208"/>
    </row>
    <row r="559" spans="1:7" s="19" customFormat="1" ht="12.75" customHeight="1" x14ac:dyDescent="0.25">
      <c r="A559" s="168"/>
      <c r="B559" s="75"/>
      <c r="C559" s="196"/>
      <c r="D559" s="197"/>
      <c r="E559" s="197"/>
      <c r="F559" s="208"/>
      <c r="G559" s="208"/>
    </row>
    <row r="560" spans="1:7" s="19" customFormat="1" x14ac:dyDescent="0.25">
      <c r="A560" s="168"/>
      <c r="B560" s="75"/>
      <c r="C560" s="338"/>
      <c r="D560" s="342"/>
      <c r="E560" s="342"/>
      <c r="F560" s="208"/>
      <c r="G560" s="208"/>
    </row>
    <row r="561" spans="1:12" s="19" customFormat="1" ht="12.75" customHeight="1" x14ac:dyDescent="0.25">
      <c r="A561" s="166">
        <v>2.2000000000000002</v>
      </c>
      <c r="B561" s="837" t="s">
        <v>2587</v>
      </c>
      <c r="C561" s="77" t="s">
        <v>511</v>
      </c>
      <c r="D561" s="197"/>
      <c r="E561" s="197"/>
      <c r="F561" s="208"/>
      <c r="G561" s="208"/>
    </row>
    <row r="562" spans="1:12" s="19" customFormat="1" ht="12.75" customHeight="1" x14ac:dyDescent="0.25">
      <c r="A562" s="166"/>
      <c r="B562" s="75"/>
      <c r="C562" s="77"/>
      <c r="D562" s="197"/>
      <c r="E562" s="197"/>
      <c r="F562" s="208"/>
      <c r="G562" s="208"/>
    </row>
    <row r="563" spans="1:12" s="19" customFormat="1" ht="112.5" x14ac:dyDescent="0.25">
      <c r="A563" s="166" t="s">
        <v>264</v>
      </c>
      <c r="B563" s="75"/>
      <c r="C563" s="174" t="s">
        <v>740</v>
      </c>
      <c r="D563" s="168"/>
      <c r="E563" s="197"/>
      <c r="F563" s="208"/>
      <c r="G563" s="208"/>
    </row>
    <row r="564" spans="1:12" s="19" customFormat="1" x14ac:dyDescent="0.25">
      <c r="A564" s="168"/>
      <c r="B564" s="79"/>
      <c r="C564" s="174"/>
      <c r="D564" s="197"/>
      <c r="E564" s="197"/>
      <c r="F564" s="208"/>
      <c r="G564" s="208"/>
    </row>
    <row r="565" spans="1:12" s="19" customFormat="1" ht="38" x14ac:dyDescent="0.25">
      <c r="A565" s="168" t="s">
        <v>531</v>
      </c>
      <c r="B565" s="75"/>
      <c r="C565" s="430" t="s">
        <v>621</v>
      </c>
      <c r="D565" s="126" t="s">
        <v>82</v>
      </c>
      <c r="E565" s="420">
        <v>2</v>
      </c>
      <c r="F565" s="208"/>
      <c r="G565" s="208"/>
    </row>
    <row r="566" spans="1:12" s="19" customFormat="1" ht="13.9" customHeight="1" x14ac:dyDescent="0.25">
      <c r="A566" s="168"/>
      <c r="B566" s="75"/>
      <c r="C566" s="430"/>
      <c r="D566" s="126"/>
      <c r="E566" s="420"/>
      <c r="F566" s="208"/>
      <c r="G566" s="208"/>
    </row>
    <row r="567" spans="1:12" s="19" customFormat="1" ht="12.75" customHeight="1" x14ac:dyDescent="0.25">
      <c r="A567" s="166">
        <v>2.2999999999999998</v>
      </c>
      <c r="B567" s="704" t="s">
        <v>2586</v>
      </c>
      <c r="C567" s="77" t="s">
        <v>295</v>
      </c>
      <c r="D567" s="197"/>
      <c r="E567" s="197"/>
      <c r="F567" s="208"/>
      <c r="G567" s="208"/>
    </row>
    <row r="568" spans="1:12" s="19" customFormat="1" ht="12.75" customHeight="1" x14ac:dyDescent="0.25">
      <c r="A568" s="168"/>
      <c r="B568" s="1073"/>
      <c r="C568" s="196"/>
      <c r="D568" s="197"/>
      <c r="E568" s="197"/>
      <c r="F568" s="208"/>
      <c r="G568" s="208"/>
    </row>
    <row r="569" spans="1:12" s="19" customFormat="1" ht="50" x14ac:dyDescent="0.25">
      <c r="A569" s="168" t="s">
        <v>298</v>
      </c>
      <c r="B569" s="1073"/>
      <c r="C569" s="174" t="s">
        <v>467</v>
      </c>
      <c r="D569" s="197"/>
      <c r="E569" s="197"/>
      <c r="F569" s="208"/>
      <c r="G569" s="208"/>
    </row>
    <row r="570" spans="1:12" s="19" customFormat="1" x14ac:dyDescent="0.25">
      <c r="A570" s="168"/>
      <c r="B570" s="75"/>
      <c r="C570" s="196"/>
      <c r="D570" s="197"/>
      <c r="E570" s="197"/>
      <c r="F570" s="208"/>
      <c r="G570" s="208"/>
    </row>
    <row r="571" spans="1:12" s="19" customFormat="1" ht="13" x14ac:dyDescent="0.25">
      <c r="A571" s="168" t="s">
        <v>350</v>
      </c>
      <c r="B571" s="75"/>
      <c r="C571" s="430" t="s">
        <v>484</v>
      </c>
      <c r="D571" s="126" t="s">
        <v>82</v>
      </c>
      <c r="E571" s="420">
        <v>1</v>
      </c>
      <c r="F571" s="208"/>
      <c r="G571" s="208"/>
      <c r="H571" s="752"/>
    </row>
    <row r="572" spans="1:12" s="19" customFormat="1" ht="12.75" customHeight="1" x14ac:dyDescent="0.25">
      <c r="A572" s="168"/>
      <c r="B572" s="75"/>
      <c r="C572" s="338"/>
      <c r="D572" s="342"/>
      <c r="E572" s="342"/>
      <c r="F572" s="208"/>
      <c r="G572" s="208"/>
    </row>
    <row r="573" spans="1:12" s="19" customFormat="1" x14ac:dyDescent="0.25">
      <c r="A573" s="362"/>
      <c r="B573" s="363"/>
      <c r="C573" s="364"/>
      <c r="D573" s="365"/>
      <c r="E573" s="366"/>
      <c r="F573" s="367"/>
      <c r="G573" s="369"/>
    </row>
    <row r="574" spans="1:12" s="19" customFormat="1" ht="13" x14ac:dyDescent="0.25">
      <c r="A574" s="325"/>
      <c r="B574" s="370" t="s">
        <v>388</v>
      </c>
      <c r="C574" s="371"/>
      <c r="D574" s="326"/>
      <c r="E574" s="368"/>
      <c r="F574" s="372"/>
      <c r="G574" s="373"/>
    </row>
    <row r="575" spans="1:12" s="19" customFormat="1" ht="26" x14ac:dyDescent="0.25">
      <c r="A575" s="328"/>
      <c r="B575" s="375" t="s">
        <v>389</v>
      </c>
      <c r="C575" s="361"/>
      <c r="D575" s="329"/>
      <c r="E575" s="360"/>
      <c r="F575" s="351"/>
      <c r="G575" s="374"/>
    </row>
    <row r="576" spans="1:12" s="19" customFormat="1" ht="26" x14ac:dyDescent="0.25">
      <c r="A576" s="750">
        <v>3</v>
      </c>
      <c r="B576" s="748"/>
      <c r="C576" s="749" t="s">
        <v>770</v>
      </c>
      <c r="D576" s="748"/>
      <c r="E576" s="748"/>
      <c r="F576" s="748"/>
      <c r="G576" s="748"/>
      <c r="H576" s="752"/>
      <c r="I576" s="759"/>
      <c r="J576" s="760"/>
      <c r="K576" s="760"/>
      <c r="L576" s="761"/>
    </row>
    <row r="577" spans="1:7" s="19" customFormat="1" ht="13" x14ac:dyDescent="0.25">
      <c r="A577" s="166"/>
      <c r="B577" s="75"/>
      <c r="C577" s="77"/>
      <c r="D577" s="168"/>
      <c r="E577" s="197"/>
      <c r="F577" s="208"/>
      <c r="G577" s="208"/>
    </row>
    <row r="578" spans="1:7" s="19" customFormat="1" ht="12.75" customHeight="1" x14ac:dyDescent="0.25">
      <c r="A578" s="166">
        <v>3.1</v>
      </c>
      <c r="B578" s="837" t="s">
        <v>2588</v>
      </c>
      <c r="C578" s="77" t="s">
        <v>510</v>
      </c>
      <c r="D578" s="197"/>
      <c r="E578" s="197"/>
      <c r="F578" s="208"/>
      <c r="G578" s="208"/>
    </row>
    <row r="579" spans="1:7" s="19" customFormat="1" ht="12.75" customHeight="1" x14ac:dyDescent="0.25">
      <c r="A579" s="168"/>
      <c r="B579" s="75"/>
      <c r="C579" s="77"/>
      <c r="D579" s="197"/>
      <c r="E579" s="197"/>
      <c r="F579" s="208"/>
      <c r="G579" s="208"/>
    </row>
    <row r="580" spans="1:7" s="19" customFormat="1" ht="100" x14ac:dyDescent="0.25">
      <c r="A580" s="166" t="s">
        <v>61</v>
      </c>
      <c r="B580" s="75"/>
      <c r="C580" s="174" t="s">
        <v>738</v>
      </c>
      <c r="D580" s="197"/>
      <c r="E580" s="197"/>
      <c r="F580" s="208"/>
      <c r="G580" s="208"/>
    </row>
    <row r="581" spans="1:7" s="19" customFormat="1" x14ac:dyDescent="0.25">
      <c r="A581" s="168"/>
      <c r="B581" s="79"/>
      <c r="C581" s="174"/>
      <c r="D581" s="197"/>
      <c r="E581" s="197"/>
      <c r="F581" s="208"/>
      <c r="G581" s="208"/>
    </row>
    <row r="582" spans="1:7" s="19" customFormat="1" ht="38" x14ac:dyDescent="0.25">
      <c r="A582" s="168" t="s">
        <v>532</v>
      </c>
      <c r="B582" s="75"/>
      <c r="C582" s="430" t="s">
        <v>621</v>
      </c>
      <c r="D582" s="126" t="s">
        <v>82</v>
      </c>
      <c r="E582" s="420">
        <v>1</v>
      </c>
      <c r="F582" s="208"/>
      <c r="G582" s="208"/>
    </row>
    <row r="583" spans="1:7" s="19" customFormat="1" x14ac:dyDescent="0.25">
      <c r="A583" s="168"/>
      <c r="B583" s="75"/>
      <c r="C583" s="430"/>
      <c r="D583" s="126"/>
      <c r="E583" s="420"/>
      <c r="F583" s="208"/>
      <c r="G583" s="208"/>
    </row>
    <row r="584" spans="1:7" s="19" customFormat="1" ht="38" x14ac:dyDescent="0.25">
      <c r="A584" s="168" t="s">
        <v>533</v>
      </c>
      <c r="B584" s="75"/>
      <c r="C584" s="430" t="s">
        <v>622</v>
      </c>
      <c r="D584" s="126" t="s">
        <v>82</v>
      </c>
      <c r="E584" s="420">
        <v>1</v>
      </c>
      <c r="F584" s="208"/>
      <c r="G584" s="208"/>
    </row>
    <row r="585" spans="1:7" s="19" customFormat="1" ht="12" customHeight="1" x14ac:dyDescent="0.25">
      <c r="A585" s="168"/>
      <c r="B585" s="75"/>
      <c r="C585" s="196"/>
      <c r="D585" s="197"/>
      <c r="E585" s="197"/>
      <c r="F585" s="208"/>
      <c r="G585" s="205"/>
    </row>
    <row r="586" spans="1:7" s="19" customFormat="1" x14ac:dyDescent="0.25">
      <c r="A586" s="168"/>
      <c r="B586" s="75"/>
      <c r="C586" s="430"/>
      <c r="D586" s="126"/>
      <c r="E586" s="420"/>
      <c r="F586" s="208"/>
      <c r="G586" s="208"/>
    </row>
    <row r="587" spans="1:7" s="19" customFormat="1" ht="25.5" x14ac:dyDescent="0.25">
      <c r="A587" s="168" t="s">
        <v>534</v>
      </c>
      <c r="B587" s="75"/>
      <c r="C587" s="430" t="s">
        <v>482</v>
      </c>
      <c r="D587" s="126" t="s">
        <v>82</v>
      </c>
      <c r="E587" s="420">
        <v>2</v>
      </c>
      <c r="F587" s="208"/>
      <c r="G587" s="208"/>
    </row>
    <row r="588" spans="1:7" s="19" customFormat="1" x14ac:dyDescent="0.25">
      <c r="A588" s="168"/>
      <c r="B588" s="75"/>
      <c r="C588" s="430"/>
      <c r="D588" s="126"/>
      <c r="E588" s="420"/>
      <c r="F588" s="208"/>
      <c r="G588" s="208"/>
    </row>
    <row r="589" spans="1:7" s="19" customFormat="1" ht="38" x14ac:dyDescent="0.25">
      <c r="A589" s="168" t="s">
        <v>535</v>
      </c>
      <c r="B589" s="75"/>
      <c r="C589" s="430" t="s">
        <v>483</v>
      </c>
      <c r="D589" s="126" t="s">
        <v>82</v>
      </c>
      <c r="E589" s="420">
        <v>1</v>
      </c>
      <c r="F589" s="208"/>
      <c r="G589" s="208"/>
    </row>
    <row r="590" spans="1:7" s="19" customFormat="1" x14ac:dyDescent="0.25">
      <c r="A590" s="168"/>
      <c r="B590" s="75"/>
      <c r="C590" s="430"/>
      <c r="D590" s="126"/>
      <c r="E590" s="420"/>
      <c r="F590" s="208"/>
      <c r="G590" s="208"/>
    </row>
    <row r="591" spans="1:7" s="19" customFormat="1" ht="25.5" x14ac:dyDescent="0.25">
      <c r="A591" s="168" t="s">
        <v>536</v>
      </c>
      <c r="B591" s="75"/>
      <c r="C591" s="430" t="s">
        <v>544</v>
      </c>
      <c r="D591" s="126" t="s">
        <v>82</v>
      </c>
      <c r="E591" s="420">
        <v>1</v>
      </c>
      <c r="F591" s="208"/>
      <c r="G591" s="208"/>
    </row>
    <row r="592" spans="1:7" s="19" customFormat="1" x14ac:dyDescent="0.25">
      <c r="A592" s="168"/>
      <c r="B592" s="75"/>
      <c r="C592" s="430"/>
      <c r="D592" s="126"/>
      <c r="E592" s="420"/>
      <c r="F592" s="208"/>
      <c r="G592" s="208"/>
    </row>
    <row r="593" spans="1:7" s="19" customFormat="1" ht="12.75" customHeight="1" x14ac:dyDescent="0.25">
      <c r="A593" s="166">
        <v>3.2</v>
      </c>
      <c r="B593" s="837" t="s">
        <v>2587</v>
      </c>
      <c r="C593" s="77" t="s">
        <v>511</v>
      </c>
      <c r="D593" s="197"/>
      <c r="E593" s="197"/>
      <c r="F593" s="208"/>
      <c r="G593" s="208"/>
    </row>
    <row r="594" spans="1:7" s="19" customFormat="1" ht="12.75" customHeight="1" x14ac:dyDescent="0.25">
      <c r="A594" s="168"/>
      <c r="B594" s="75"/>
      <c r="C594" s="77"/>
      <c r="D594" s="197"/>
      <c r="E594" s="197"/>
      <c r="F594" s="208"/>
      <c r="G594" s="208"/>
    </row>
    <row r="595" spans="1:7" s="19" customFormat="1" ht="112.5" x14ac:dyDescent="0.25">
      <c r="A595" s="168" t="s">
        <v>7</v>
      </c>
      <c r="B595" s="75"/>
      <c r="C595" s="174" t="s">
        <v>740</v>
      </c>
      <c r="D595" s="197"/>
      <c r="E595" s="197"/>
      <c r="F595" s="208"/>
      <c r="G595" s="208"/>
    </row>
    <row r="596" spans="1:7" s="19" customFormat="1" x14ac:dyDescent="0.25">
      <c r="A596" s="168"/>
      <c r="B596" s="79"/>
      <c r="C596" s="174"/>
      <c r="D596" s="197"/>
      <c r="E596" s="197"/>
      <c r="F596" s="208"/>
      <c r="G596" s="208"/>
    </row>
    <row r="597" spans="1:7" s="19" customFormat="1" ht="38" x14ac:dyDescent="0.25">
      <c r="A597" s="168" t="s">
        <v>537</v>
      </c>
      <c r="B597" s="75"/>
      <c r="C597" s="430" t="s">
        <v>621</v>
      </c>
      <c r="D597" s="126" t="s">
        <v>82</v>
      </c>
      <c r="E597" s="420">
        <v>1</v>
      </c>
      <c r="F597" s="208"/>
      <c r="G597" s="208"/>
    </row>
    <row r="598" spans="1:7" s="19" customFormat="1" x14ac:dyDescent="0.25">
      <c r="A598" s="168"/>
      <c r="B598" s="75"/>
      <c r="C598" s="430"/>
      <c r="D598" s="126"/>
      <c r="E598" s="420"/>
      <c r="F598" s="208"/>
      <c r="G598" s="208"/>
    </row>
    <row r="599" spans="1:7" s="19" customFormat="1" ht="38" x14ac:dyDescent="0.25">
      <c r="A599" s="168" t="s">
        <v>538</v>
      </c>
      <c r="B599" s="75"/>
      <c r="C599" s="430" t="s">
        <v>622</v>
      </c>
      <c r="D599" s="126" t="s">
        <v>82</v>
      </c>
      <c r="E599" s="420">
        <v>1</v>
      </c>
      <c r="F599" s="208"/>
      <c r="G599" s="208"/>
    </row>
    <row r="600" spans="1:7" s="19" customFormat="1" x14ac:dyDescent="0.25">
      <c r="A600" s="168"/>
      <c r="B600" s="75"/>
      <c r="C600" s="430"/>
      <c r="D600" s="126"/>
      <c r="E600" s="420"/>
      <c r="F600" s="208"/>
      <c r="G600" s="208"/>
    </row>
    <row r="601" spans="1:7" s="19" customFormat="1" x14ac:dyDescent="0.25">
      <c r="A601" s="229"/>
      <c r="B601" s="75"/>
      <c r="C601" s="338"/>
      <c r="D601" s="342"/>
      <c r="E601" s="342"/>
      <c r="F601" s="208"/>
      <c r="G601" s="208"/>
    </row>
    <row r="602" spans="1:7" s="19" customFormat="1" x14ac:dyDescent="0.25">
      <c r="A602" s="362"/>
      <c r="B602" s="363"/>
      <c r="C602" s="364"/>
      <c r="D602" s="365"/>
      <c r="E602" s="366"/>
      <c r="F602" s="367"/>
      <c r="G602" s="369"/>
    </row>
    <row r="603" spans="1:7" s="19" customFormat="1" ht="13" x14ac:dyDescent="0.25">
      <c r="A603" s="325"/>
      <c r="B603" s="370" t="s">
        <v>388</v>
      </c>
      <c r="C603" s="371"/>
      <c r="D603" s="326"/>
      <c r="E603" s="368"/>
      <c r="F603" s="372"/>
      <c r="G603" s="373"/>
    </row>
    <row r="604" spans="1:7" s="19" customFormat="1" ht="26" x14ac:dyDescent="0.25">
      <c r="A604" s="328"/>
      <c r="B604" s="375" t="s">
        <v>389</v>
      </c>
      <c r="C604" s="361"/>
      <c r="D604" s="329"/>
      <c r="E604" s="360"/>
      <c r="F604" s="351"/>
      <c r="G604" s="374"/>
    </row>
    <row r="605" spans="1:7" s="138" customFormat="1" ht="13" x14ac:dyDescent="0.25">
      <c r="A605" s="88"/>
      <c r="B605" s="1073"/>
      <c r="C605" s="90"/>
      <c r="D605" s="359"/>
      <c r="E605" s="359"/>
      <c r="F605" s="208"/>
      <c r="G605" s="208"/>
    </row>
    <row r="606" spans="1:7" s="19" customFormat="1" ht="25.5" x14ac:dyDescent="0.25">
      <c r="A606" s="168" t="s">
        <v>539</v>
      </c>
      <c r="B606" s="75"/>
      <c r="C606" s="430" t="s">
        <v>482</v>
      </c>
      <c r="D606" s="126" t="s">
        <v>82</v>
      </c>
      <c r="E606" s="420">
        <v>2</v>
      </c>
      <c r="F606" s="208"/>
      <c r="G606" s="208"/>
    </row>
    <row r="607" spans="1:7" s="19" customFormat="1" x14ac:dyDescent="0.25">
      <c r="A607" s="168"/>
      <c r="B607" s="75"/>
      <c r="C607" s="430"/>
      <c r="D607" s="126"/>
      <c r="E607" s="420"/>
      <c r="F607" s="208"/>
      <c r="G607" s="208"/>
    </row>
    <row r="608" spans="1:7" s="19" customFormat="1" ht="38" x14ac:dyDescent="0.25">
      <c r="A608" s="168" t="s">
        <v>545</v>
      </c>
      <c r="B608" s="75"/>
      <c r="C608" s="430" t="s">
        <v>483</v>
      </c>
      <c r="D608" s="126" t="s">
        <v>82</v>
      </c>
      <c r="E608" s="420">
        <v>1</v>
      </c>
      <c r="F608" s="208"/>
      <c r="G608" s="208"/>
    </row>
    <row r="609" spans="1:8" s="19" customFormat="1" x14ac:dyDescent="0.25">
      <c r="A609" s="168"/>
      <c r="B609" s="75"/>
      <c r="C609" s="430"/>
      <c r="D609" s="126"/>
      <c r="E609" s="420"/>
      <c r="F609" s="208"/>
      <c r="G609" s="208"/>
    </row>
    <row r="610" spans="1:8" s="19" customFormat="1" ht="25.5" x14ac:dyDescent="0.25">
      <c r="A610" s="168" t="s">
        <v>546</v>
      </c>
      <c r="B610" s="75"/>
      <c r="C610" s="430" t="s">
        <v>544</v>
      </c>
      <c r="D610" s="126" t="s">
        <v>82</v>
      </c>
      <c r="E610" s="420">
        <v>1</v>
      </c>
      <c r="F610" s="208"/>
      <c r="G610" s="208"/>
    </row>
    <row r="611" spans="1:8" s="19" customFormat="1" x14ac:dyDescent="0.25">
      <c r="A611" s="168"/>
      <c r="B611" s="75"/>
      <c r="C611" s="430"/>
      <c r="D611" s="126"/>
      <c r="E611" s="420"/>
      <c r="F611" s="208"/>
      <c r="G611" s="208"/>
    </row>
    <row r="612" spans="1:8" s="19" customFormat="1" ht="12.75" customHeight="1" x14ac:dyDescent="0.25">
      <c r="A612" s="166">
        <v>3.3</v>
      </c>
      <c r="B612" s="704" t="s">
        <v>739</v>
      </c>
      <c r="C612" s="77" t="s">
        <v>295</v>
      </c>
      <c r="D612" s="197"/>
      <c r="E612" s="197"/>
      <c r="F612" s="208"/>
      <c r="G612" s="208"/>
    </row>
    <row r="613" spans="1:8" s="19" customFormat="1" ht="50" x14ac:dyDescent="0.25">
      <c r="A613" s="295" t="s">
        <v>15</v>
      </c>
      <c r="B613" s="1073"/>
      <c r="C613" s="174" t="s">
        <v>467</v>
      </c>
      <c r="D613" s="197"/>
      <c r="E613" s="197"/>
      <c r="F613" s="208"/>
      <c r="G613" s="208"/>
    </row>
    <row r="614" spans="1:8" s="19" customFormat="1" x14ac:dyDescent="0.25">
      <c r="A614" s="295"/>
      <c r="B614" s="75"/>
      <c r="C614" s="196"/>
      <c r="D614" s="197"/>
      <c r="E614" s="197"/>
      <c r="F614" s="208"/>
      <c r="G614" s="208"/>
    </row>
    <row r="615" spans="1:8" s="19" customFormat="1" ht="13" x14ac:dyDescent="0.25">
      <c r="A615" s="295" t="s">
        <v>547</v>
      </c>
      <c r="B615" s="75"/>
      <c r="C615" s="430" t="s">
        <v>484</v>
      </c>
      <c r="D615" s="126" t="s">
        <v>82</v>
      </c>
      <c r="E615" s="420">
        <v>1</v>
      </c>
      <c r="F615" s="208"/>
      <c r="G615" s="208"/>
    </row>
    <row r="616" spans="1:8" s="19" customFormat="1" x14ac:dyDescent="0.25">
      <c r="A616" s="295"/>
      <c r="B616" s="75"/>
      <c r="C616" s="430"/>
      <c r="D616" s="126"/>
      <c r="E616" s="420"/>
      <c r="F616" s="208"/>
      <c r="G616" s="208"/>
    </row>
    <row r="617" spans="1:8" s="138" customFormat="1" ht="26" x14ac:dyDescent="0.25">
      <c r="A617" s="750">
        <v>4</v>
      </c>
      <c r="B617" s="748"/>
      <c r="C617" s="749" t="s">
        <v>1122</v>
      </c>
      <c r="D617" s="748"/>
      <c r="E617" s="748"/>
      <c r="F617" s="748"/>
      <c r="G617" s="748"/>
      <c r="H617" s="752" t="s">
        <v>1121</v>
      </c>
    </row>
    <row r="618" spans="1:8" s="138" customFormat="1" ht="13" x14ac:dyDescent="0.25">
      <c r="A618" s="154"/>
      <c r="B618" s="1073"/>
      <c r="C618" s="358"/>
      <c r="D618" s="359"/>
      <c r="E618" s="359"/>
      <c r="F618" s="208"/>
      <c r="G618" s="208"/>
    </row>
    <row r="619" spans="1:8" s="138" customFormat="1" ht="13" x14ac:dyDescent="0.25">
      <c r="A619" s="154">
        <v>4.0999999999999996</v>
      </c>
      <c r="B619" s="837" t="s">
        <v>2588</v>
      </c>
      <c r="C619" s="77" t="s">
        <v>510</v>
      </c>
      <c r="D619" s="359"/>
      <c r="E619" s="359"/>
      <c r="F619" s="208"/>
      <c r="G619" s="208"/>
    </row>
    <row r="620" spans="1:8" s="138" customFormat="1" ht="13" x14ac:dyDescent="0.25">
      <c r="A620" s="154"/>
      <c r="B620" s="75"/>
      <c r="C620" s="77"/>
      <c r="D620" s="359"/>
      <c r="E620" s="359"/>
      <c r="F620" s="208"/>
      <c r="G620" s="208"/>
    </row>
    <row r="621" spans="1:8" s="138" customFormat="1" ht="100" x14ac:dyDescent="0.25">
      <c r="A621" s="154" t="s">
        <v>147</v>
      </c>
      <c r="B621" s="75"/>
      <c r="C621" s="174" t="s">
        <v>738</v>
      </c>
      <c r="D621" s="359"/>
      <c r="E621" s="359"/>
      <c r="F621" s="208"/>
      <c r="G621" s="208"/>
    </row>
    <row r="622" spans="1:8" s="138" customFormat="1" x14ac:dyDescent="0.25">
      <c r="A622" s="154"/>
      <c r="B622" s="79"/>
      <c r="C622" s="174"/>
      <c r="D622" s="359"/>
      <c r="E622" s="359"/>
      <c r="F622" s="208"/>
      <c r="G622" s="208"/>
    </row>
    <row r="623" spans="1:8" s="138" customFormat="1" x14ac:dyDescent="0.25">
      <c r="A623" s="92" t="s">
        <v>521</v>
      </c>
      <c r="B623" s="602"/>
      <c r="C623" s="600" t="s">
        <v>771</v>
      </c>
      <c r="D623" s="126" t="s">
        <v>82</v>
      </c>
      <c r="E623" s="601">
        <v>13</v>
      </c>
      <c r="F623" s="208"/>
      <c r="G623" s="208"/>
    </row>
    <row r="624" spans="1:8" s="138" customFormat="1" x14ac:dyDescent="0.25">
      <c r="A624" s="92"/>
      <c r="B624" s="602"/>
      <c r="C624" s="600"/>
      <c r="D624" s="126"/>
      <c r="E624" s="601"/>
      <c r="F624" s="208"/>
      <c r="G624" s="208"/>
    </row>
    <row r="625" spans="1:7" s="138" customFormat="1" x14ac:dyDescent="0.25">
      <c r="A625" s="92" t="s">
        <v>522</v>
      </c>
      <c r="B625" s="602"/>
      <c r="C625" s="600" t="s">
        <v>558</v>
      </c>
      <c r="D625" s="126" t="s">
        <v>82</v>
      </c>
      <c r="E625" s="601">
        <v>13</v>
      </c>
      <c r="F625" s="208"/>
      <c r="G625" s="208"/>
    </row>
    <row r="626" spans="1:7" s="138" customFormat="1" x14ac:dyDescent="0.25">
      <c r="A626" s="92"/>
      <c r="B626" s="602"/>
      <c r="C626" s="600"/>
      <c r="D626" s="126"/>
      <c r="E626" s="601"/>
      <c r="F626" s="208"/>
      <c r="G626" s="208"/>
    </row>
    <row r="627" spans="1:7" s="138" customFormat="1" x14ac:dyDescent="0.25">
      <c r="A627" s="92" t="s">
        <v>523</v>
      </c>
      <c r="B627" s="602"/>
      <c r="C627" s="600" t="s">
        <v>559</v>
      </c>
      <c r="D627" s="126" t="s">
        <v>82</v>
      </c>
      <c r="E627" s="601">
        <v>13</v>
      </c>
      <c r="F627" s="208"/>
      <c r="G627" s="208"/>
    </row>
    <row r="628" spans="1:7" s="138" customFormat="1" x14ac:dyDescent="0.25">
      <c r="A628" s="92"/>
      <c r="B628" s="602"/>
      <c r="C628" s="430"/>
      <c r="D628" s="126"/>
      <c r="E628" s="420"/>
      <c r="F628" s="208"/>
      <c r="G628" s="208"/>
    </row>
    <row r="629" spans="1:7" s="138" customFormat="1" ht="13" x14ac:dyDescent="0.25">
      <c r="A629" s="154">
        <v>4.2</v>
      </c>
      <c r="B629" s="837" t="s">
        <v>2587</v>
      </c>
      <c r="C629" s="77" t="s">
        <v>511</v>
      </c>
      <c r="D629" s="359"/>
      <c r="E629" s="359"/>
      <c r="F629" s="208"/>
      <c r="G629" s="208"/>
    </row>
    <row r="630" spans="1:7" s="138" customFormat="1" ht="13" x14ac:dyDescent="0.25">
      <c r="A630" s="154"/>
      <c r="B630" s="75"/>
      <c r="C630" s="77"/>
      <c r="D630" s="359"/>
      <c r="E630" s="359"/>
      <c r="F630" s="208"/>
      <c r="G630" s="208"/>
    </row>
    <row r="631" spans="1:7" s="138" customFormat="1" ht="112.5" x14ac:dyDescent="0.25">
      <c r="A631" s="154" t="s">
        <v>296</v>
      </c>
      <c r="B631" s="75"/>
      <c r="C631" s="174" t="s">
        <v>740</v>
      </c>
      <c r="D631" s="359"/>
      <c r="E631" s="359"/>
      <c r="F631" s="208"/>
      <c r="G631" s="208"/>
    </row>
    <row r="632" spans="1:7" s="138" customFormat="1" x14ac:dyDescent="0.25">
      <c r="A632" s="154"/>
      <c r="B632" s="79"/>
      <c r="C632" s="174"/>
      <c r="D632" s="359"/>
      <c r="E632" s="359"/>
      <c r="F632" s="208"/>
      <c r="G632" s="208"/>
    </row>
    <row r="633" spans="1:7" s="138" customFormat="1" x14ac:dyDescent="0.25">
      <c r="A633" s="92" t="s">
        <v>540</v>
      </c>
      <c r="B633" s="602"/>
      <c r="C633" s="600" t="s">
        <v>771</v>
      </c>
      <c r="D633" s="126" t="s">
        <v>82</v>
      </c>
      <c r="E633" s="601">
        <v>13</v>
      </c>
      <c r="F633" s="208"/>
      <c r="G633" s="208"/>
    </row>
    <row r="634" spans="1:7" s="138" customFormat="1" x14ac:dyDescent="0.25">
      <c r="A634" s="92"/>
      <c r="B634" s="602"/>
      <c r="C634" s="600"/>
      <c r="D634" s="126"/>
      <c r="E634" s="601"/>
      <c r="F634" s="208"/>
      <c r="G634" s="208"/>
    </row>
    <row r="635" spans="1:7" s="138" customFormat="1" x14ac:dyDescent="0.25">
      <c r="A635" s="92" t="s">
        <v>541</v>
      </c>
      <c r="B635" s="602"/>
      <c r="C635" s="600" t="s">
        <v>558</v>
      </c>
      <c r="D635" s="126" t="s">
        <v>82</v>
      </c>
      <c r="E635" s="601">
        <v>13</v>
      </c>
      <c r="F635" s="208"/>
      <c r="G635" s="208"/>
    </row>
    <row r="636" spans="1:7" s="138" customFormat="1" x14ac:dyDescent="0.25">
      <c r="A636" s="92"/>
      <c r="B636" s="602"/>
      <c r="C636" s="600"/>
      <c r="D636" s="126"/>
      <c r="E636" s="601"/>
      <c r="F636" s="208"/>
      <c r="G636" s="208"/>
    </row>
    <row r="637" spans="1:7" s="138" customFormat="1" x14ac:dyDescent="0.25">
      <c r="A637" s="92" t="s">
        <v>560</v>
      </c>
      <c r="B637" s="602"/>
      <c r="C637" s="600" t="s">
        <v>559</v>
      </c>
      <c r="D637" s="126" t="s">
        <v>82</v>
      </c>
      <c r="E637" s="601">
        <v>13</v>
      </c>
      <c r="F637" s="208"/>
      <c r="G637" s="208"/>
    </row>
    <row r="638" spans="1:7" s="19" customFormat="1" x14ac:dyDescent="0.25">
      <c r="A638" s="362"/>
      <c r="B638" s="363"/>
      <c r="C638" s="364"/>
      <c r="D638" s="365"/>
      <c r="E638" s="366"/>
      <c r="F638" s="367"/>
      <c r="G638" s="369"/>
    </row>
    <row r="639" spans="1:7" s="19" customFormat="1" ht="13" x14ac:dyDescent="0.25">
      <c r="A639" s="325"/>
      <c r="B639" s="370" t="s">
        <v>388</v>
      </c>
      <c r="C639" s="371"/>
      <c r="D639" s="326"/>
      <c r="E639" s="368"/>
      <c r="F639" s="372"/>
      <c r="G639" s="373"/>
    </row>
    <row r="640" spans="1:7" s="19" customFormat="1" ht="26" x14ac:dyDescent="0.25">
      <c r="A640" s="328"/>
      <c r="B640" s="375" t="s">
        <v>389</v>
      </c>
      <c r="C640" s="361"/>
      <c r="D640" s="329"/>
      <c r="E640" s="360"/>
      <c r="F640" s="351"/>
      <c r="G640" s="374"/>
    </row>
    <row r="641" spans="1:7" s="19" customFormat="1" ht="12" customHeight="1" x14ac:dyDescent="0.25">
      <c r="A641" s="168"/>
      <c r="B641" s="75"/>
      <c r="C641" s="196"/>
      <c r="D641" s="197"/>
      <c r="E641" s="197"/>
      <c r="F641" s="208"/>
      <c r="G641" s="205"/>
    </row>
    <row r="642" spans="1:7" s="138" customFormat="1" x14ac:dyDescent="0.25">
      <c r="A642" s="92"/>
      <c r="B642" s="602"/>
      <c r="C642" s="600"/>
      <c r="D642" s="126"/>
      <c r="E642" s="601"/>
      <c r="F642" s="208"/>
      <c r="G642" s="208"/>
    </row>
    <row r="643" spans="1:7" s="138" customFormat="1" ht="13" x14ac:dyDescent="0.25">
      <c r="A643" s="154">
        <v>4.3</v>
      </c>
      <c r="B643" s="704" t="s">
        <v>739</v>
      </c>
      <c r="C643" s="77" t="s">
        <v>295</v>
      </c>
      <c r="D643" s="359"/>
      <c r="E643" s="359"/>
      <c r="F643" s="208"/>
      <c r="G643" s="208"/>
    </row>
    <row r="644" spans="1:7" s="138" customFormat="1" x14ac:dyDescent="0.25">
      <c r="A644" s="154"/>
      <c r="B644" s="1073"/>
      <c r="C644" s="196"/>
      <c r="D644" s="359"/>
      <c r="E644" s="359"/>
      <c r="F644" s="208"/>
      <c r="G644" s="208"/>
    </row>
    <row r="645" spans="1:7" s="138" customFormat="1" ht="50" x14ac:dyDescent="0.25">
      <c r="A645" s="154" t="s">
        <v>542</v>
      </c>
      <c r="B645" s="1073"/>
      <c r="C645" s="174" t="s">
        <v>467</v>
      </c>
      <c r="D645" s="359"/>
      <c r="E645" s="359"/>
      <c r="F645" s="208"/>
      <c r="G645" s="208"/>
    </row>
    <row r="646" spans="1:7" s="138" customFormat="1" ht="13" x14ac:dyDescent="0.25">
      <c r="A646" s="154"/>
      <c r="B646" s="174"/>
      <c r="C646" s="358"/>
      <c r="D646" s="359"/>
      <c r="E646" s="359"/>
      <c r="F646" s="208"/>
      <c r="G646" s="208"/>
    </row>
    <row r="647" spans="1:7" s="138" customFormat="1" ht="25" x14ac:dyDescent="0.25">
      <c r="A647" s="154" t="s">
        <v>543</v>
      </c>
      <c r="B647" s="174"/>
      <c r="C647" s="93" t="s">
        <v>776</v>
      </c>
      <c r="D647" s="126" t="s">
        <v>82</v>
      </c>
      <c r="E647" s="420">
        <v>13</v>
      </c>
      <c r="F647" s="208"/>
      <c r="G647" s="208"/>
    </row>
    <row r="648" spans="1:7" s="138" customFormat="1" x14ac:dyDescent="0.25">
      <c r="A648" s="154"/>
      <c r="B648" s="174"/>
      <c r="C648" s="430"/>
      <c r="D648" s="126"/>
      <c r="E648" s="420"/>
      <c r="F648" s="208"/>
      <c r="G648" s="208"/>
    </row>
    <row r="649" spans="1:7" s="138" customFormat="1" x14ac:dyDescent="0.25">
      <c r="A649" s="154" t="s">
        <v>744</v>
      </c>
      <c r="B649" s="174"/>
      <c r="C649" s="600" t="s">
        <v>772</v>
      </c>
      <c r="D649" s="126" t="s">
        <v>82</v>
      </c>
      <c r="E649" s="601">
        <v>13</v>
      </c>
      <c r="F649" s="208"/>
      <c r="G649" s="208"/>
    </row>
    <row r="650" spans="1:7" s="138" customFormat="1" x14ac:dyDescent="0.25">
      <c r="A650" s="154"/>
      <c r="B650" s="1073"/>
      <c r="C650" s="356"/>
      <c r="D650" s="359"/>
      <c r="E650" s="359"/>
      <c r="F650" s="208"/>
      <c r="G650" s="208"/>
    </row>
    <row r="651" spans="1:7" s="19" customFormat="1" x14ac:dyDescent="0.25">
      <c r="A651" s="166">
        <v>5</v>
      </c>
      <c r="B651" s="75"/>
      <c r="C651" s="196" t="s">
        <v>741</v>
      </c>
      <c r="D651" s="196"/>
      <c r="E651" s="196"/>
      <c r="F651" s="196"/>
      <c r="G651" s="208"/>
    </row>
    <row r="652" spans="1:7" s="19" customFormat="1" x14ac:dyDescent="0.25">
      <c r="A652" s="166"/>
      <c r="B652" s="75"/>
      <c r="C652" s="753"/>
      <c r="D652" s="754"/>
      <c r="E652" s="754"/>
      <c r="F652" s="755"/>
      <c r="G652" s="208"/>
    </row>
    <row r="653" spans="1:7" s="19" customFormat="1" ht="37.5" x14ac:dyDescent="0.25">
      <c r="A653" s="166">
        <v>5.0999999999999996</v>
      </c>
      <c r="B653" s="75" t="s">
        <v>226</v>
      </c>
      <c r="C653" s="753" t="s">
        <v>745</v>
      </c>
      <c r="D653" s="754"/>
      <c r="E653" s="754"/>
      <c r="F653" s="755"/>
      <c r="G653" s="208"/>
    </row>
    <row r="654" spans="1:7" s="19" customFormat="1" x14ac:dyDescent="0.25">
      <c r="A654" s="166"/>
      <c r="B654" s="75"/>
      <c r="C654" s="753"/>
      <c r="D654" s="754"/>
      <c r="E654" s="754"/>
      <c r="F654" s="755"/>
      <c r="G654" s="208"/>
    </row>
    <row r="655" spans="1:7" s="19" customFormat="1" x14ac:dyDescent="0.25">
      <c r="A655" s="166" t="s">
        <v>59</v>
      </c>
      <c r="B655" s="75"/>
      <c r="C655" s="753" t="s">
        <v>742</v>
      </c>
      <c r="D655" s="674" t="s">
        <v>82</v>
      </c>
      <c r="E655" s="674">
        <v>4</v>
      </c>
      <c r="F655" s="755"/>
      <c r="G655" s="208"/>
    </row>
    <row r="656" spans="1:7" s="19" customFormat="1" x14ac:dyDescent="0.25">
      <c r="A656" s="168"/>
      <c r="B656" s="75"/>
      <c r="C656" s="196"/>
      <c r="D656" s="197"/>
      <c r="E656" s="197"/>
      <c r="F656" s="208"/>
      <c r="G656" s="208"/>
    </row>
    <row r="657" spans="1:7" s="19" customFormat="1" x14ac:dyDescent="0.25">
      <c r="A657" s="168"/>
      <c r="B657" s="75"/>
      <c r="C657" s="196"/>
      <c r="D657" s="197"/>
      <c r="E657" s="197"/>
      <c r="F657" s="208"/>
      <c r="G657" s="208"/>
    </row>
    <row r="658" spans="1:7" s="19" customFormat="1" ht="37.5" x14ac:dyDescent="0.25">
      <c r="A658" s="166">
        <v>6</v>
      </c>
      <c r="B658" s="75" t="s">
        <v>226</v>
      </c>
      <c r="C658" s="196" t="s">
        <v>765</v>
      </c>
      <c r="D658" s="75" t="s">
        <v>78</v>
      </c>
      <c r="E658" s="1859">
        <v>150000</v>
      </c>
      <c r="F658" s="1859">
        <v>150000</v>
      </c>
      <c r="G658" s="208"/>
    </row>
    <row r="659" spans="1:7" s="19" customFormat="1" x14ac:dyDescent="0.25">
      <c r="A659" s="168"/>
      <c r="B659" s="75"/>
      <c r="C659" s="196"/>
      <c r="D659" s="197"/>
      <c r="E659" s="197"/>
      <c r="F659" s="208"/>
      <c r="G659" s="208"/>
    </row>
    <row r="660" spans="1:7" s="19" customFormat="1" x14ac:dyDescent="0.25">
      <c r="A660" s="168"/>
      <c r="B660" s="75"/>
      <c r="C660" s="196"/>
      <c r="D660" s="197"/>
      <c r="E660" s="197"/>
      <c r="F660" s="208"/>
      <c r="G660" s="208"/>
    </row>
    <row r="661" spans="1:7" s="19" customFormat="1" x14ac:dyDescent="0.25">
      <c r="A661" s="168"/>
      <c r="B661" s="75"/>
      <c r="C661" s="196"/>
      <c r="D661" s="197"/>
      <c r="E661" s="197"/>
      <c r="F661" s="208"/>
      <c r="G661" s="208"/>
    </row>
    <row r="662" spans="1:7" s="19" customFormat="1" x14ac:dyDescent="0.25">
      <c r="A662" s="168"/>
      <c r="B662" s="75"/>
      <c r="C662" s="196"/>
      <c r="D662" s="197"/>
      <c r="E662" s="197"/>
      <c r="F662" s="208"/>
      <c r="G662" s="208"/>
    </row>
    <row r="663" spans="1:7" s="19" customFormat="1" x14ac:dyDescent="0.25">
      <c r="A663" s="168"/>
      <c r="B663" s="75"/>
      <c r="C663" s="196"/>
      <c r="D663" s="197"/>
      <c r="E663" s="197"/>
      <c r="F663" s="208"/>
      <c r="G663" s="208"/>
    </row>
    <row r="664" spans="1:7" s="19" customFormat="1" x14ac:dyDescent="0.25">
      <c r="A664" s="168"/>
      <c r="B664" s="75"/>
      <c r="C664" s="196"/>
      <c r="D664" s="197"/>
      <c r="E664" s="197"/>
      <c r="F664" s="208"/>
      <c r="G664" s="208"/>
    </row>
    <row r="665" spans="1:7" s="19" customFormat="1" x14ac:dyDescent="0.25">
      <c r="A665" s="168"/>
      <c r="B665" s="75"/>
      <c r="C665" s="196"/>
      <c r="D665" s="197"/>
      <c r="E665" s="197"/>
      <c r="F665" s="208"/>
      <c r="G665" s="208"/>
    </row>
    <row r="666" spans="1:7" s="19" customFormat="1" x14ac:dyDescent="0.25">
      <c r="A666" s="168"/>
      <c r="B666" s="75"/>
      <c r="C666" s="196"/>
      <c r="D666" s="197"/>
      <c r="E666" s="197"/>
      <c r="F666" s="208"/>
      <c r="G666" s="208"/>
    </row>
    <row r="667" spans="1:7" s="19" customFormat="1" x14ac:dyDescent="0.25">
      <c r="A667" s="168"/>
      <c r="B667" s="75"/>
      <c r="C667" s="196"/>
      <c r="D667" s="197"/>
      <c r="E667" s="197"/>
      <c r="F667" s="208"/>
      <c r="G667" s="208"/>
    </row>
    <row r="668" spans="1:7" s="19" customFormat="1" x14ac:dyDescent="0.25">
      <c r="A668" s="168"/>
      <c r="B668" s="75"/>
      <c r="C668" s="196"/>
      <c r="D668" s="197"/>
      <c r="E668" s="197"/>
      <c r="F668" s="208"/>
      <c r="G668" s="208"/>
    </row>
    <row r="669" spans="1:7" s="19" customFormat="1" x14ac:dyDescent="0.25">
      <c r="A669" s="168"/>
      <c r="B669" s="75"/>
      <c r="C669" s="196"/>
      <c r="D669" s="197"/>
      <c r="E669" s="197"/>
      <c r="F669" s="208"/>
      <c r="G669" s="208"/>
    </row>
    <row r="670" spans="1:7" s="19" customFormat="1" x14ac:dyDescent="0.25">
      <c r="A670" s="168"/>
      <c r="B670" s="75"/>
      <c r="C670" s="196"/>
      <c r="D670" s="197"/>
      <c r="E670" s="197"/>
      <c r="F670" s="208"/>
      <c r="G670" s="208"/>
    </row>
    <row r="671" spans="1:7" s="19" customFormat="1" x14ac:dyDescent="0.25">
      <c r="A671" s="168"/>
      <c r="B671" s="75"/>
      <c r="C671" s="196"/>
      <c r="D671" s="197"/>
      <c r="E671" s="197"/>
      <c r="F671" s="208"/>
      <c r="G671" s="208"/>
    </row>
    <row r="672" spans="1:7" s="19" customFormat="1" x14ac:dyDescent="0.25">
      <c r="A672" s="168"/>
      <c r="B672" s="75"/>
      <c r="C672" s="196"/>
      <c r="D672" s="197"/>
      <c r="E672" s="197"/>
      <c r="F672" s="208"/>
      <c r="G672" s="208"/>
    </row>
    <row r="673" spans="1:7" s="19" customFormat="1" x14ac:dyDescent="0.25">
      <c r="A673" s="168"/>
      <c r="B673" s="75"/>
      <c r="C673" s="196"/>
      <c r="D673" s="197"/>
      <c r="E673" s="197"/>
      <c r="F673" s="208"/>
      <c r="G673" s="208"/>
    </row>
    <row r="674" spans="1:7" s="19" customFormat="1" x14ac:dyDescent="0.25">
      <c r="A674" s="168"/>
      <c r="B674" s="75"/>
      <c r="C674" s="196"/>
      <c r="D674" s="197"/>
      <c r="E674" s="197"/>
      <c r="F674" s="208"/>
      <c r="G674" s="208"/>
    </row>
    <row r="675" spans="1:7" s="19" customFormat="1" x14ac:dyDescent="0.25">
      <c r="A675" s="168"/>
      <c r="B675" s="75"/>
      <c r="C675" s="196"/>
      <c r="D675" s="197"/>
      <c r="E675" s="197"/>
      <c r="F675" s="208"/>
      <c r="G675" s="208"/>
    </row>
    <row r="676" spans="1:7" s="19" customFormat="1" x14ac:dyDescent="0.25">
      <c r="A676" s="168"/>
      <c r="B676" s="75"/>
      <c r="C676" s="196"/>
      <c r="D676" s="197"/>
      <c r="E676" s="197"/>
      <c r="F676" s="208"/>
      <c r="G676" s="208"/>
    </row>
    <row r="677" spans="1:7" s="19" customFormat="1" x14ac:dyDescent="0.25">
      <c r="A677" s="168"/>
      <c r="B677" s="75"/>
      <c r="C677" s="196"/>
      <c r="D677" s="197"/>
      <c r="E677" s="197"/>
      <c r="F677" s="208"/>
      <c r="G677" s="208"/>
    </row>
    <row r="678" spans="1:7" s="19" customFormat="1" x14ac:dyDescent="0.25">
      <c r="A678" s="168"/>
      <c r="B678" s="75"/>
      <c r="C678" s="196"/>
      <c r="D678" s="197"/>
      <c r="E678" s="197"/>
      <c r="F678" s="208"/>
      <c r="G678" s="208"/>
    </row>
    <row r="679" spans="1:7" s="19" customFormat="1" x14ac:dyDescent="0.25">
      <c r="A679" s="168"/>
      <c r="B679" s="75"/>
      <c r="C679" s="196"/>
      <c r="D679" s="197"/>
      <c r="E679" s="197"/>
      <c r="F679" s="208"/>
      <c r="G679" s="208"/>
    </row>
    <row r="680" spans="1:7" s="19" customFormat="1" x14ac:dyDescent="0.25">
      <c r="A680" s="168"/>
      <c r="B680" s="75"/>
      <c r="C680" s="196"/>
      <c r="D680" s="197"/>
      <c r="E680" s="197"/>
      <c r="F680" s="208"/>
      <c r="G680" s="208"/>
    </row>
    <row r="681" spans="1:7" s="19" customFormat="1" x14ac:dyDescent="0.25">
      <c r="A681" s="168"/>
      <c r="B681" s="75"/>
      <c r="C681" s="196"/>
      <c r="D681" s="197"/>
      <c r="E681" s="197"/>
      <c r="F681" s="208"/>
      <c r="G681" s="208"/>
    </row>
    <row r="682" spans="1:7" s="19" customFormat="1" x14ac:dyDescent="0.25">
      <c r="A682" s="168"/>
      <c r="B682" s="75"/>
      <c r="C682" s="196"/>
      <c r="D682" s="197"/>
      <c r="E682" s="197"/>
      <c r="F682" s="208"/>
      <c r="G682" s="208"/>
    </row>
    <row r="683" spans="1:7" s="19" customFormat="1" x14ac:dyDescent="0.25">
      <c r="A683" s="168"/>
      <c r="B683" s="75"/>
      <c r="C683" s="196"/>
      <c r="D683" s="197"/>
      <c r="E683" s="197"/>
      <c r="F683" s="208"/>
      <c r="G683" s="208"/>
    </row>
    <row r="684" spans="1:7" s="19" customFormat="1" x14ac:dyDescent="0.25">
      <c r="A684" s="168"/>
      <c r="B684" s="75"/>
      <c r="C684" s="196"/>
      <c r="D684" s="197"/>
      <c r="E684" s="197"/>
      <c r="F684" s="208"/>
      <c r="G684" s="208"/>
    </row>
    <row r="685" spans="1:7" s="19" customFormat="1" x14ac:dyDescent="0.25">
      <c r="A685" s="168"/>
      <c r="B685" s="75"/>
      <c r="C685" s="196"/>
      <c r="D685" s="197"/>
      <c r="E685" s="197"/>
      <c r="F685" s="208"/>
      <c r="G685" s="208"/>
    </row>
    <row r="686" spans="1:7" s="19" customFormat="1" x14ac:dyDescent="0.25">
      <c r="A686" s="362"/>
      <c r="B686" s="363"/>
      <c r="C686" s="364"/>
      <c r="D686" s="365"/>
      <c r="E686" s="366"/>
      <c r="F686" s="367"/>
      <c r="G686" s="369"/>
    </row>
    <row r="687" spans="1:7" s="19" customFormat="1" ht="13" x14ac:dyDescent="0.25">
      <c r="A687" s="325"/>
      <c r="B687" s="370" t="s">
        <v>388</v>
      </c>
      <c r="C687" s="371"/>
      <c r="D687" s="326"/>
      <c r="E687" s="368"/>
      <c r="F687" s="372"/>
      <c r="G687" s="373"/>
    </row>
    <row r="688" spans="1:7" s="19" customFormat="1" ht="26" x14ac:dyDescent="0.25">
      <c r="A688" s="328"/>
      <c r="B688" s="375" t="s">
        <v>389</v>
      </c>
      <c r="C688" s="361"/>
      <c r="D688" s="329"/>
      <c r="E688" s="360"/>
      <c r="F688" s="351"/>
      <c r="G688" s="374"/>
    </row>
    <row r="689" spans="1:8" s="12" customFormat="1" x14ac:dyDescent="0.25">
      <c r="A689" s="250"/>
      <c r="B689" s="781"/>
      <c r="C689" s="250"/>
      <c r="D689" s="254"/>
      <c r="E689" s="250"/>
      <c r="F689" s="195"/>
      <c r="G689" s="195"/>
    </row>
    <row r="690" spans="1:8" s="98" customFormat="1" ht="13" x14ac:dyDescent="0.25">
      <c r="A690" s="1095"/>
      <c r="B690" s="1093"/>
      <c r="C690" s="1092" t="s">
        <v>34</v>
      </c>
      <c r="D690" s="1093"/>
      <c r="E690" s="1108"/>
      <c r="F690" s="1095"/>
      <c r="G690" s="1109"/>
    </row>
    <row r="691" spans="1:8" s="98" customFormat="1" ht="10.9" customHeight="1" x14ac:dyDescent="0.25">
      <c r="A691" s="154"/>
      <c r="B691" s="1073"/>
      <c r="C691" s="174"/>
      <c r="D691" s="153"/>
      <c r="E691" s="173"/>
      <c r="F691" s="157"/>
      <c r="G691" s="212"/>
    </row>
    <row r="692" spans="1:8" s="98" customFormat="1" ht="26" x14ac:dyDescent="0.25">
      <c r="A692" s="154"/>
      <c r="B692" s="429" t="s">
        <v>468</v>
      </c>
      <c r="C692" s="104" t="s">
        <v>469</v>
      </c>
      <c r="D692" s="256"/>
      <c r="E692" s="583" t="s">
        <v>188</v>
      </c>
      <c r="F692" s="157"/>
      <c r="G692" s="212"/>
    </row>
    <row r="693" spans="1:8" s="98" customFormat="1" ht="9" customHeight="1" x14ac:dyDescent="0.25">
      <c r="A693" s="154"/>
      <c r="B693" s="429"/>
      <c r="C693" s="104"/>
      <c r="D693" s="256"/>
      <c r="E693" s="583"/>
      <c r="F693" s="157"/>
      <c r="G693" s="212"/>
    </row>
    <row r="694" spans="1:8" s="98" customFormat="1" ht="25" x14ac:dyDescent="0.25">
      <c r="A694" s="154"/>
      <c r="B694" s="415"/>
      <c r="C694" s="127" t="s">
        <v>470</v>
      </c>
      <c r="D694" s="256"/>
      <c r="E694" s="583"/>
      <c r="F694" s="453"/>
      <c r="G694" s="209"/>
      <c r="H694" s="463"/>
    </row>
    <row r="695" spans="1:8" s="98" customFormat="1" x14ac:dyDescent="0.25">
      <c r="A695" s="154"/>
      <c r="B695" s="415"/>
      <c r="C695" s="127"/>
      <c r="D695" s="256"/>
      <c r="E695" s="583"/>
      <c r="F695" s="170"/>
      <c r="G695" s="208"/>
      <c r="H695" s="464"/>
    </row>
    <row r="696" spans="1:8" s="98" customFormat="1" x14ac:dyDescent="0.25">
      <c r="A696" s="154">
        <v>1</v>
      </c>
      <c r="B696" s="415" t="s">
        <v>63</v>
      </c>
      <c r="C696" s="465" t="s">
        <v>1119</v>
      </c>
      <c r="D696" s="256"/>
      <c r="E696" s="583"/>
      <c r="F696" s="170"/>
      <c r="G696" s="208"/>
      <c r="H696" s="464"/>
    </row>
    <row r="697" spans="1:8" s="98" customFormat="1" x14ac:dyDescent="0.25">
      <c r="A697" s="154"/>
      <c r="B697" s="415"/>
      <c r="C697" s="127"/>
      <c r="D697" s="387"/>
      <c r="E697" s="583"/>
      <c r="F697" s="170"/>
      <c r="G697" s="208"/>
      <c r="H697" s="464"/>
    </row>
    <row r="698" spans="1:8" s="98" customFormat="1" ht="14.5" x14ac:dyDescent="0.25">
      <c r="A698" s="154">
        <v>1.1000000000000001</v>
      </c>
      <c r="B698" s="415" t="s">
        <v>188</v>
      </c>
      <c r="C698" s="127" t="s">
        <v>471</v>
      </c>
      <c r="D698" s="108" t="s">
        <v>69</v>
      </c>
      <c r="E698" s="583">
        <v>300</v>
      </c>
      <c r="F698" s="170"/>
      <c r="G698" s="208"/>
      <c r="H698" s="464"/>
    </row>
    <row r="699" spans="1:8" s="98" customFormat="1" x14ac:dyDescent="0.25">
      <c r="A699" s="154"/>
      <c r="B699" s="415"/>
      <c r="C699" s="127"/>
      <c r="D699" s="108"/>
      <c r="E699" s="583"/>
      <c r="F699" s="170"/>
      <c r="G699" s="208"/>
      <c r="H699" s="464"/>
    </row>
    <row r="700" spans="1:8" s="98" customFormat="1" ht="62.5" x14ac:dyDescent="0.25">
      <c r="A700" s="154">
        <v>1.2</v>
      </c>
      <c r="B700" s="415" t="s">
        <v>70</v>
      </c>
      <c r="C700" s="127" t="s">
        <v>472</v>
      </c>
      <c r="D700" s="108"/>
      <c r="E700" s="583"/>
      <c r="F700" s="453"/>
      <c r="G700" s="209"/>
      <c r="H700" s="464"/>
    </row>
    <row r="701" spans="1:8" s="98" customFormat="1" x14ac:dyDescent="0.25">
      <c r="A701" s="154"/>
      <c r="B701" s="415"/>
      <c r="C701" s="127"/>
      <c r="D701" s="108"/>
      <c r="E701" s="583"/>
      <c r="F701" s="453"/>
      <c r="G701" s="209"/>
      <c r="H701" s="464"/>
    </row>
    <row r="702" spans="1:8" s="98" customFormat="1" ht="14.5" x14ac:dyDescent="0.25">
      <c r="A702" s="154" t="s">
        <v>248</v>
      </c>
      <c r="B702" s="415"/>
      <c r="C702" s="385" t="s">
        <v>473</v>
      </c>
      <c r="D702" s="108" t="s">
        <v>56</v>
      </c>
      <c r="E702" s="583">
        <v>40</v>
      </c>
      <c r="F702" s="593"/>
      <c r="G702" s="208">
        <f>E702*F702</f>
        <v>0</v>
      </c>
      <c r="H702" s="464"/>
    </row>
    <row r="703" spans="1:8" s="98" customFormat="1" x14ac:dyDescent="0.25">
      <c r="A703" s="154"/>
      <c r="B703" s="415"/>
      <c r="C703" s="385"/>
      <c r="D703" s="108"/>
      <c r="E703" s="583"/>
      <c r="F703" s="453"/>
      <c r="G703" s="209"/>
      <c r="H703" s="464"/>
    </row>
    <row r="704" spans="1:8" s="98" customFormat="1" ht="14.5" x14ac:dyDescent="0.25">
      <c r="A704" s="154" t="s">
        <v>249</v>
      </c>
      <c r="B704" s="415"/>
      <c r="C704" s="385" t="s">
        <v>474</v>
      </c>
      <c r="D704" s="108" t="s">
        <v>56</v>
      </c>
      <c r="E704" s="583">
        <v>30</v>
      </c>
      <c r="F704" s="170"/>
      <c r="G704" s="208"/>
      <c r="H704" s="464"/>
    </row>
    <row r="705" spans="1:8" s="98" customFormat="1" x14ac:dyDescent="0.25">
      <c r="A705" s="154"/>
      <c r="B705" s="415"/>
      <c r="C705" s="127"/>
      <c r="D705" s="256"/>
      <c r="E705" s="583"/>
      <c r="F705" s="453"/>
      <c r="G705" s="209"/>
      <c r="H705" s="464"/>
    </row>
    <row r="706" spans="1:8" s="98" customFormat="1" ht="14.5" x14ac:dyDescent="0.25">
      <c r="A706" s="154" t="s">
        <v>250</v>
      </c>
      <c r="B706" s="415"/>
      <c r="C706" s="385" t="s">
        <v>475</v>
      </c>
      <c r="D706" s="108" t="s">
        <v>56</v>
      </c>
      <c r="E706" s="583">
        <v>60</v>
      </c>
      <c r="F706" s="453"/>
      <c r="G706" s="209"/>
      <c r="H706" s="464"/>
    </row>
    <row r="707" spans="1:8" s="98" customFormat="1" x14ac:dyDescent="0.25">
      <c r="A707" s="154"/>
      <c r="B707" s="415"/>
      <c r="C707" s="127"/>
      <c r="D707" s="256"/>
      <c r="E707" s="583"/>
      <c r="F707" s="453"/>
      <c r="G707" s="209"/>
      <c r="H707" s="464"/>
    </row>
    <row r="708" spans="1:8" s="98" customFormat="1" ht="25" x14ac:dyDescent="0.25">
      <c r="A708" s="154">
        <v>1.3</v>
      </c>
      <c r="B708" s="415" t="s">
        <v>297</v>
      </c>
      <c r="C708" s="127" t="s">
        <v>556</v>
      </c>
      <c r="D708" s="108" t="s">
        <v>69</v>
      </c>
      <c r="E708" s="583">
        <v>50</v>
      </c>
      <c r="F708" s="453"/>
      <c r="G708" s="209"/>
      <c r="H708" s="464"/>
    </row>
    <row r="709" spans="1:8" s="98" customFormat="1" x14ac:dyDescent="0.25">
      <c r="A709" s="154"/>
      <c r="B709" s="415"/>
      <c r="C709" s="127"/>
      <c r="D709" s="108"/>
      <c r="E709" s="583"/>
      <c r="F709" s="453"/>
      <c r="G709" s="209"/>
      <c r="H709" s="464"/>
    </row>
    <row r="710" spans="1:8" s="98" customFormat="1" x14ac:dyDescent="0.25">
      <c r="A710" s="154">
        <v>2</v>
      </c>
      <c r="B710" s="415" t="s">
        <v>74</v>
      </c>
      <c r="C710" s="127" t="s">
        <v>476</v>
      </c>
      <c r="D710" s="108"/>
      <c r="E710" s="583"/>
      <c r="F710" s="453"/>
      <c r="G710" s="209"/>
      <c r="H710" s="464"/>
    </row>
    <row r="711" spans="1:8" s="98" customFormat="1" x14ac:dyDescent="0.25">
      <c r="A711" s="154"/>
      <c r="B711" s="415"/>
      <c r="C711" s="127"/>
      <c r="D711" s="108"/>
      <c r="E711" s="583"/>
      <c r="F711" s="453"/>
      <c r="G711" s="209"/>
      <c r="H711" s="464"/>
    </row>
    <row r="712" spans="1:8" s="98" customFormat="1" ht="14.5" x14ac:dyDescent="0.25">
      <c r="A712" s="154">
        <v>2.1</v>
      </c>
      <c r="B712" s="415"/>
      <c r="C712" s="385" t="s">
        <v>477</v>
      </c>
      <c r="D712" s="108" t="s">
        <v>69</v>
      </c>
      <c r="E712" s="583">
        <v>150</v>
      </c>
      <c r="F712" s="453"/>
      <c r="G712" s="209"/>
      <c r="H712" s="464"/>
    </row>
    <row r="713" spans="1:8" s="98" customFormat="1" x14ac:dyDescent="0.25">
      <c r="A713" s="154"/>
      <c r="B713" s="415"/>
      <c r="C713" s="385"/>
      <c r="D713" s="108"/>
      <c r="E713" s="583"/>
      <c r="F713" s="453"/>
      <c r="G713" s="209"/>
      <c r="H713" s="464"/>
    </row>
    <row r="714" spans="1:8" s="98" customFormat="1" ht="14.5" x14ac:dyDescent="0.25">
      <c r="A714" s="154">
        <v>2.2000000000000002</v>
      </c>
      <c r="B714" s="415"/>
      <c r="C714" s="385" t="s">
        <v>478</v>
      </c>
      <c r="D714" s="108" t="s">
        <v>69</v>
      </c>
      <c r="E714" s="583">
        <v>150</v>
      </c>
      <c r="F714" s="453"/>
      <c r="G714" s="209"/>
      <c r="H714" s="464"/>
    </row>
    <row r="715" spans="1:8" s="98" customFormat="1" x14ac:dyDescent="0.25">
      <c r="A715" s="154"/>
      <c r="B715" s="415"/>
      <c r="C715" s="127"/>
      <c r="D715" s="108"/>
      <c r="E715" s="583"/>
      <c r="F715" s="453"/>
      <c r="G715" s="209"/>
      <c r="H715" s="464"/>
    </row>
    <row r="716" spans="1:8" s="98" customFormat="1" ht="14.5" x14ac:dyDescent="0.25">
      <c r="A716" s="154">
        <v>3</v>
      </c>
      <c r="B716" s="415" t="s">
        <v>75</v>
      </c>
      <c r="C716" s="127" t="s">
        <v>479</v>
      </c>
      <c r="D716" s="108" t="s">
        <v>69</v>
      </c>
      <c r="E716" s="583">
        <v>100</v>
      </c>
      <c r="F716" s="453"/>
      <c r="G716" s="209"/>
      <c r="H716" s="464"/>
    </row>
    <row r="717" spans="1:8" s="98" customFormat="1" x14ac:dyDescent="0.25">
      <c r="A717" s="154"/>
      <c r="B717" s="415"/>
      <c r="C717" s="127"/>
      <c r="D717" s="108"/>
      <c r="E717" s="583"/>
      <c r="F717" s="453"/>
      <c r="G717" s="209"/>
      <c r="H717" s="464"/>
    </row>
    <row r="718" spans="1:8" s="98" customFormat="1" ht="25" x14ac:dyDescent="0.25">
      <c r="A718" s="154">
        <v>4</v>
      </c>
      <c r="B718" s="415" t="s">
        <v>146</v>
      </c>
      <c r="C718" s="127" t="s">
        <v>480</v>
      </c>
      <c r="D718" s="108" t="s">
        <v>69</v>
      </c>
      <c r="E718" s="583">
        <v>150</v>
      </c>
      <c r="F718" s="453"/>
      <c r="G718" s="209"/>
      <c r="H718" s="464"/>
    </row>
    <row r="719" spans="1:8" s="98" customFormat="1" x14ac:dyDescent="0.25">
      <c r="A719" s="154"/>
      <c r="B719" s="415"/>
      <c r="C719" s="127"/>
      <c r="D719" s="108"/>
      <c r="E719" s="583"/>
      <c r="F719" s="453"/>
      <c r="G719" s="209"/>
      <c r="H719" s="464"/>
    </row>
    <row r="720" spans="1:8" s="98" customFormat="1" x14ac:dyDescent="0.25">
      <c r="A720" s="154"/>
      <c r="B720" s="1073"/>
      <c r="C720" s="172"/>
      <c r="D720" s="1073"/>
      <c r="E720" s="176"/>
      <c r="F720" s="453"/>
      <c r="G720" s="209"/>
      <c r="H720" s="464"/>
    </row>
    <row r="721" spans="1:8" s="98" customFormat="1" x14ac:dyDescent="0.25">
      <c r="A721" s="154"/>
      <c r="B721" s="1073"/>
      <c r="C721" s="172"/>
      <c r="D721" s="1073"/>
      <c r="E721" s="176"/>
      <c r="F721" s="453"/>
      <c r="G721" s="209"/>
      <c r="H721" s="464"/>
    </row>
    <row r="722" spans="1:8" s="98" customFormat="1" x14ac:dyDescent="0.25">
      <c r="A722" s="154"/>
      <c r="B722" s="1073"/>
      <c r="C722" s="172"/>
      <c r="D722" s="1073"/>
      <c r="E722" s="176"/>
      <c r="F722" s="453"/>
      <c r="G722" s="209"/>
      <c r="H722" s="464"/>
    </row>
    <row r="723" spans="1:8" s="98" customFormat="1" x14ac:dyDescent="0.25">
      <c r="A723" s="154"/>
      <c r="B723" s="1073"/>
      <c r="C723" s="172"/>
      <c r="D723" s="1073"/>
      <c r="E723" s="176"/>
      <c r="F723" s="453"/>
      <c r="G723" s="209"/>
      <c r="H723" s="464"/>
    </row>
    <row r="724" spans="1:8" s="98" customFormat="1" x14ac:dyDescent="0.25">
      <c r="A724" s="154"/>
      <c r="B724" s="1073"/>
      <c r="C724" s="172"/>
      <c r="D724" s="1073"/>
      <c r="E724" s="176"/>
      <c r="F724" s="453"/>
      <c r="G724" s="209"/>
      <c r="H724" s="464"/>
    </row>
    <row r="725" spans="1:8" s="98" customFormat="1" x14ac:dyDescent="0.25">
      <c r="A725" s="154"/>
      <c r="B725" s="1073"/>
      <c r="C725" s="172"/>
      <c r="D725" s="1073"/>
      <c r="E725" s="176"/>
      <c r="F725" s="453"/>
      <c r="G725" s="209"/>
      <c r="H725" s="464"/>
    </row>
    <row r="726" spans="1:8" s="98" customFormat="1" ht="13" x14ac:dyDescent="0.25">
      <c r="A726" s="88"/>
      <c r="B726" s="1073"/>
      <c r="C726" s="91"/>
      <c r="D726" s="1073"/>
      <c r="E726" s="173"/>
      <c r="F726" s="170"/>
      <c r="G726" s="208"/>
      <c r="H726" s="464"/>
    </row>
    <row r="727" spans="1:8" s="98" customFormat="1" ht="13" x14ac:dyDescent="0.25">
      <c r="A727" s="154"/>
      <c r="B727" s="224"/>
      <c r="C727" s="172"/>
      <c r="D727" s="1073"/>
      <c r="E727" s="173"/>
      <c r="F727" s="170"/>
      <c r="G727" s="208"/>
      <c r="H727" s="464"/>
    </row>
    <row r="728" spans="1:8" s="98" customFormat="1" x14ac:dyDescent="0.25">
      <c r="A728" s="154"/>
      <c r="B728" s="1073"/>
      <c r="C728" s="172"/>
      <c r="D728" s="1073"/>
      <c r="E728" s="176"/>
      <c r="F728" s="170"/>
      <c r="G728" s="208"/>
      <c r="H728" s="464"/>
    </row>
    <row r="729" spans="1:8" s="98" customFormat="1" x14ac:dyDescent="0.25">
      <c r="A729" s="154"/>
      <c r="B729" s="1073"/>
      <c r="C729" s="172"/>
      <c r="D729" s="1073"/>
      <c r="E729" s="176"/>
      <c r="F729" s="170"/>
      <c r="G729" s="208"/>
      <c r="H729" s="464"/>
    </row>
    <row r="730" spans="1:8" s="98" customFormat="1" x14ac:dyDescent="0.25">
      <c r="A730" s="154"/>
      <c r="B730" s="1073"/>
      <c r="C730" s="172"/>
      <c r="D730" s="1073"/>
      <c r="E730" s="176"/>
      <c r="F730" s="170"/>
      <c r="G730" s="208"/>
      <c r="H730" s="464"/>
    </row>
    <row r="731" spans="1:8" s="98" customFormat="1" x14ac:dyDescent="0.25">
      <c r="A731" s="154"/>
      <c r="B731" s="1073"/>
      <c r="C731" s="172"/>
      <c r="D731" s="1073"/>
      <c r="E731" s="176"/>
      <c r="F731" s="170"/>
      <c r="G731" s="208"/>
      <c r="H731" s="464"/>
    </row>
    <row r="732" spans="1:8" s="98" customFormat="1" x14ac:dyDescent="0.25">
      <c r="A732" s="154"/>
      <c r="B732" s="1073"/>
      <c r="C732" s="172"/>
      <c r="D732" s="1073"/>
      <c r="E732" s="176"/>
      <c r="F732" s="170"/>
      <c r="G732" s="208"/>
      <c r="H732" s="464"/>
    </row>
    <row r="733" spans="1:8" s="98" customFormat="1" x14ac:dyDescent="0.25">
      <c r="A733" s="154"/>
      <c r="B733" s="1073"/>
      <c r="C733" s="172"/>
      <c r="D733" s="1073"/>
      <c r="E733" s="176"/>
      <c r="F733" s="170"/>
      <c r="G733" s="208"/>
      <c r="H733" s="464"/>
    </row>
    <row r="734" spans="1:8" s="12" customFormat="1" x14ac:dyDescent="0.25">
      <c r="A734" s="250"/>
      <c r="B734" s="781"/>
      <c r="C734" s="250"/>
      <c r="D734" s="254"/>
      <c r="E734" s="250"/>
      <c r="F734" s="195"/>
      <c r="G734" s="195"/>
    </row>
    <row r="735" spans="1:8" s="19" customFormat="1" x14ac:dyDescent="0.25">
      <c r="A735" s="362"/>
      <c r="B735" s="363"/>
      <c r="C735" s="364"/>
      <c r="D735" s="365"/>
      <c r="E735" s="366"/>
      <c r="F735" s="367"/>
      <c r="G735" s="369"/>
    </row>
    <row r="736" spans="1:8" s="19" customFormat="1" ht="13" x14ac:dyDescent="0.25">
      <c r="A736" s="325"/>
      <c r="B736" s="370" t="s">
        <v>388</v>
      </c>
      <c r="C736" s="371"/>
      <c r="D736" s="326"/>
      <c r="E736" s="368"/>
      <c r="F736" s="372"/>
      <c r="G736" s="373"/>
    </row>
    <row r="737" spans="1:7" s="19" customFormat="1" ht="26" x14ac:dyDescent="0.25">
      <c r="A737" s="328"/>
      <c r="B737" s="375" t="s">
        <v>389</v>
      </c>
      <c r="C737" s="361"/>
      <c r="D737" s="329"/>
      <c r="E737" s="360"/>
      <c r="F737" s="351"/>
      <c r="G737" s="374"/>
    </row>
    <row r="738" spans="1:7" s="98" customFormat="1" ht="12.75" customHeight="1" x14ac:dyDescent="0.25">
      <c r="A738" s="1095"/>
      <c r="B738" s="1093"/>
      <c r="C738" s="1092" t="s">
        <v>320</v>
      </c>
      <c r="D738" s="1093"/>
      <c r="E738" s="1110"/>
      <c r="F738" s="1111"/>
      <c r="G738" s="1111"/>
    </row>
    <row r="739" spans="1:7" s="98" customFormat="1" ht="26" x14ac:dyDescent="0.25">
      <c r="A739" s="1112"/>
      <c r="B739" s="1113" t="s">
        <v>114</v>
      </c>
      <c r="C739" s="1092" t="s">
        <v>465</v>
      </c>
      <c r="D739" s="1093"/>
      <c r="E739" s="1110"/>
      <c r="F739" s="1111"/>
      <c r="G739" s="1111"/>
    </row>
    <row r="740" spans="1:7" s="98" customFormat="1" ht="13" x14ac:dyDescent="0.25">
      <c r="A740" s="236"/>
      <c r="B740" s="174"/>
      <c r="C740" s="90"/>
      <c r="D740" s="153"/>
      <c r="E740" s="178"/>
      <c r="F740" s="194"/>
      <c r="G740" s="194"/>
    </row>
    <row r="741" spans="1:7" s="98" customFormat="1" ht="25" x14ac:dyDescent="0.25">
      <c r="A741" s="247" t="s">
        <v>753</v>
      </c>
      <c r="B741" s="174" t="s">
        <v>226</v>
      </c>
      <c r="C741" s="174" t="s">
        <v>754</v>
      </c>
      <c r="D741" s="153" t="s">
        <v>54</v>
      </c>
      <c r="E741" s="178">
        <v>1</v>
      </c>
      <c r="F741" s="194"/>
      <c r="G741" s="194"/>
    </row>
    <row r="742" spans="1:7" s="98" customFormat="1" ht="12.75" customHeight="1" x14ac:dyDescent="0.25">
      <c r="A742" s="247"/>
      <c r="B742" s="1073"/>
      <c r="C742" s="90"/>
      <c r="D742" s="153"/>
      <c r="E742" s="178"/>
      <c r="F742" s="194"/>
      <c r="G742" s="194"/>
    </row>
    <row r="743" spans="1:7" s="98" customFormat="1" ht="12.75" customHeight="1" x14ac:dyDescent="0.25">
      <c r="A743" s="236">
        <v>1</v>
      </c>
      <c r="B743" s="1073" t="s">
        <v>63</v>
      </c>
      <c r="C743" s="465" t="s">
        <v>453</v>
      </c>
      <c r="D743" s="153"/>
      <c r="E743" s="178"/>
      <c r="F743" s="194"/>
      <c r="G743" s="194"/>
    </row>
    <row r="744" spans="1:7" s="98" customFormat="1" ht="12.75" customHeight="1" x14ac:dyDescent="0.25">
      <c r="A744" s="236"/>
      <c r="B744" s="1073"/>
      <c r="C744" s="90"/>
      <c r="D744" s="153"/>
      <c r="E744" s="178"/>
      <c r="F744" s="194"/>
      <c r="G744" s="194"/>
    </row>
    <row r="745" spans="1:7" s="98" customFormat="1" x14ac:dyDescent="0.25">
      <c r="A745" s="247">
        <v>1.1000000000000001</v>
      </c>
      <c r="B745" s="1073" t="s">
        <v>442</v>
      </c>
      <c r="C745" s="174" t="s">
        <v>443</v>
      </c>
      <c r="D745" s="153"/>
      <c r="E745" s="178"/>
      <c r="F745" s="194"/>
      <c r="G745" s="194"/>
    </row>
    <row r="746" spans="1:7" s="98" customFormat="1" ht="12.75" customHeight="1" x14ac:dyDescent="0.25">
      <c r="A746" s="247"/>
      <c r="B746" s="1073"/>
      <c r="C746" s="174"/>
      <c r="D746" s="153"/>
      <c r="E746" s="178"/>
      <c r="F746" s="194"/>
      <c r="G746" s="194"/>
    </row>
    <row r="747" spans="1:7" s="98" customFormat="1" x14ac:dyDescent="0.25">
      <c r="A747" s="247" t="s">
        <v>293</v>
      </c>
      <c r="B747" s="1073"/>
      <c r="C747" s="191" t="s">
        <v>463</v>
      </c>
      <c r="D747" s="153" t="s">
        <v>54</v>
      </c>
      <c r="E747" s="178">
        <v>1</v>
      </c>
      <c r="F747" s="170"/>
      <c r="G747" s="208"/>
    </row>
    <row r="748" spans="1:7" s="98" customFormat="1" ht="12.75" customHeight="1" x14ac:dyDescent="0.25">
      <c r="A748" s="247"/>
      <c r="B748" s="1073"/>
      <c r="C748" s="191"/>
      <c r="D748" s="153"/>
      <c r="E748" s="178"/>
      <c r="F748" s="170"/>
      <c r="G748" s="208"/>
    </row>
    <row r="749" spans="1:7" s="98" customFormat="1" x14ac:dyDescent="0.25">
      <c r="A749" s="247" t="s">
        <v>294</v>
      </c>
      <c r="B749" s="1073"/>
      <c r="C749" s="191" t="s">
        <v>464</v>
      </c>
      <c r="D749" s="153" t="s">
        <v>54</v>
      </c>
      <c r="E749" s="178">
        <v>1</v>
      </c>
      <c r="F749" s="170"/>
      <c r="G749" s="208"/>
    </row>
    <row r="750" spans="1:7" s="98" customFormat="1" ht="12.75" customHeight="1" x14ac:dyDescent="0.25">
      <c r="A750" s="247"/>
      <c r="B750" s="1073"/>
      <c r="C750" s="191"/>
      <c r="D750" s="153"/>
      <c r="E750" s="178"/>
      <c r="F750" s="170"/>
      <c r="G750" s="208"/>
    </row>
    <row r="751" spans="1:7" s="98" customFormat="1" ht="12.75" customHeight="1" x14ac:dyDescent="0.25">
      <c r="A751" s="247" t="s">
        <v>311</v>
      </c>
      <c r="B751" s="1073"/>
      <c r="C751" s="191" t="s">
        <v>446</v>
      </c>
      <c r="D751" s="153" t="s">
        <v>54</v>
      </c>
      <c r="E751" s="178">
        <v>1</v>
      </c>
      <c r="F751" s="170"/>
      <c r="G751" s="208"/>
    </row>
    <row r="752" spans="1:7" s="98" customFormat="1" ht="12.75" customHeight="1" x14ac:dyDescent="0.25">
      <c r="A752" s="247"/>
      <c r="B752" s="1073"/>
      <c r="C752" s="191"/>
      <c r="D752" s="153"/>
      <c r="E752" s="178"/>
      <c r="F752" s="170"/>
      <c r="G752" s="208"/>
    </row>
    <row r="753" spans="1:7" s="98" customFormat="1" ht="25" x14ac:dyDescent="0.25">
      <c r="A753" s="247" t="s">
        <v>312</v>
      </c>
      <c r="B753" s="1073"/>
      <c r="C753" s="191" t="s">
        <v>447</v>
      </c>
      <c r="D753" s="153" t="s">
        <v>54</v>
      </c>
      <c r="E753" s="178">
        <v>1</v>
      </c>
      <c r="F753" s="170"/>
      <c r="G753" s="208"/>
    </row>
    <row r="754" spans="1:7" s="98" customFormat="1" ht="12.75" customHeight="1" x14ac:dyDescent="0.25">
      <c r="A754" s="247"/>
      <c r="B754" s="1073"/>
      <c r="C754" s="191"/>
      <c r="D754" s="153"/>
      <c r="E754" s="178"/>
      <c r="F754" s="170"/>
      <c r="G754" s="208"/>
    </row>
    <row r="755" spans="1:7" s="98" customFormat="1" ht="25" x14ac:dyDescent="0.25">
      <c r="A755" s="247" t="s">
        <v>313</v>
      </c>
      <c r="B755" s="1073"/>
      <c r="C755" s="191" t="s">
        <v>448</v>
      </c>
      <c r="D755" s="153" t="s">
        <v>54</v>
      </c>
      <c r="E755" s="178">
        <v>1</v>
      </c>
      <c r="F755" s="170"/>
      <c r="G755" s="208"/>
    </row>
    <row r="756" spans="1:7" s="98" customFormat="1" ht="12.75" customHeight="1" x14ac:dyDescent="0.25">
      <c r="A756" s="247"/>
      <c r="B756" s="1073"/>
      <c r="C756" s="191"/>
      <c r="D756" s="153"/>
      <c r="E756" s="178"/>
      <c r="F756" s="170"/>
      <c r="G756" s="208"/>
    </row>
    <row r="757" spans="1:7" s="98" customFormat="1" ht="12.75" customHeight="1" x14ac:dyDescent="0.25">
      <c r="A757" s="247" t="s">
        <v>345</v>
      </c>
      <c r="B757" s="1073"/>
      <c r="C757" s="191" t="s">
        <v>755</v>
      </c>
      <c r="D757" s="153" t="s">
        <v>54</v>
      </c>
      <c r="E757" s="178">
        <v>1</v>
      </c>
      <c r="F757" s="170"/>
      <c r="G757" s="208"/>
    </row>
    <row r="758" spans="1:7" s="98" customFormat="1" ht="12.75" customHeight="1" x14ac:dyDescent="0.25">
      <c r="A758" s="247"/>
      <c r="B758" s="1073"/>
      <c r="C758" s="191"/>
      <c r="D758" s="153"/>
      <c r="E758" s="178"/>
      <c r="F758" s="170"/>
      <c r="G758" s="208"/>
    </row>
    <row r="759" spans="1:7" s="98" customFormat="1" ht="12.75" customHeight="1" x14ac:dyDescent="0.25">
      <c r="A759" s="247" t="s">
        <v>359</v>
      </c>
      <c r="B759" s="1073"/>
      <c r="C759" s="191" t="s">
        <v>449</v>
      </c>
      <c r="D759" s="153" t="s">
        <v>54</v>
      </c>
      <c r="E759" s="178">
        <v>1</v>
      </c>
      <c r="F759" s="170"/>
      <c r="G759" s="208"/>
    </row>
    <row r="760" spans="1:7" s="98" customFormat="1" ht="12.75" customHeight="1" x14ac:dyDescent="0.25">
      <c r="A760" s="247"/>
      <c r="B760" s="1073"/>
      <c r="C760" s="174"/>
      <c r="D760" s="153"/>
      <c r="E760" s="178"/>
      <c r="F760" s="170"/>
      <c r="G760" s="208"/>
    </row>
    <row r="761" spans="1:7" s="98" customFormat="1" ht="12.75" customHeight="1" x14ac:dyDescent="0.25">
      <c r="A761" s="247" t="s">
        <v>385</v>
      </c>
      <c r="B761" s="1073"/>
      <c r="C761" s="191" t="s">
        <v>450</v>
      </c>
      <c r="D761" s="153" t="s">
        <v>54</v>
      </c>
      <c r="E761" s="178">
        <v>1</v>
      </c>
      <c r="F761" s="170"/>
      <c r="G761" s="208"/>
    </row>
    <row r="762" spans="1:7" s="98" customFormat="1" ht="12.75" customHeight="1" x14ac:dyDescent="0.25">
      <c r="A762" s="247"/>
      <c r="B762" s="1073"/>
      <c r="C762" s="174"/>
      <c r="D762" s="153"/>
      <c r="E762" s="178"/>
      <c r="F762" s="170"/>
      <c r="G762" s="208"/>
    </row>
    <row r="763" spans="1:7" s="98" customFormat="1" ht="25" x14ac:dyDescent="0.25">
      <c r="A763" s="236">
        <v>1.2</v>
      </c>
      <c r="B763" s="1073"/>
      <c r="C763" s="174" t="s">
        <v>310</v>
      </c>
      <c r="D763" s="1073"/>
      <c r="E763" s="178"/>
      <c r="F763" s="170"/>
      <c r="G763" s="208"/>
    </row>
    <row r="764" spans="1:7" s="98" customFormat="1" ht="12.75" customHeight="1" x14ac:dyDescent="0.25">
      <c r="A764" s="236"/>
      <c r="B764" s="1073"/>
      <c r="C764" s="174"/>
      <c r="D764" s="1073"/>
      <c r="E764" s="178"/>
      <c r="F764" s="170"/>
      <c r="G764" s="208"/>
    </row>
    <row r="765" spans="1:7" s="98" customFormat="1" ht="12.75" customHeight="1" x14ac:dyDescent="0.25">
      <c r="A765" s="247" t="s">
        <v>248</v>
      </c>
      <c r="B765" s="1073"/>
      <c r="C765" s="191" t="s">
        <v>463</v>
      </c>
      <c r="D765" s="153" t="s">
        <v>54</v>
      </c>
      <c r="E765" s="178">
        <v>1</v>
      </c>
      <c r="F765" s="170"/>
      <c r="G765" s="208"/>
    </row>
    <row r="766" spans="1:7" s="98" customFormat="1" ht="12.75" customHeight="1" x14ac:dyDescent="0.25">
      <c r="A766" s="247"/>
      <c r="B766" s="1073"/>
      <c r="C766" s="682" t="s">
        <v>1120</v>
      </c>
      <c r="D766" s="153"/>
      <c r="E766" s="178"/>
      <c r="F766" s="170"/>
      <c r="G766" s="208"/>
    </row>
    <row r="767" spans="1:7" s="98" customFormat="1" ht="12.75" customHeight="1" x14ac:dyDescent="0.25">
      <c r="A767" s="247"/>
      <c r="B767" s="1073"/>
      <c r="C767" s="682"/>
      <c r="D767" s="153"/>
      <c r="E767" s="178"/>
      <c r="F767" s="170"/>
      <c r="G767" s="208"/>
    </row>
    <row r="768" spans="1:7" s="98" customFormat="1" ht="12.75" customHeight="1" x14ac:dyDescent="0.25">
      <c r="A768" s="247" t="s">
        <v>249</v>
      </c>
      <c r="B768" s="1073"/>
      <c r="C768" s="191" t="s">
        <v>464</v>
      </c>
      <c r="D768" s="153" t="s">
        <v>54</v>
      </c>
      <c r="E768" s="178">
        <v>1</v>
      </c>
      <c r="F768" s="170"/>
      <c r="G768" s="208"/>
    </row>
    <row r="769" spans="1:7" s="98" customFormat="1" ht="12.75" customHeight="1" x14ac:dyDescent="0.25">
      <c r="A769" s="247"/>
      <c r="B769" s="1073"/>
      <c r="C769" s="682" t="s">
        <v>1120</v>
      </c>
      <c r="D769" s="153"/>
      <c r="E769" s="178"/>
      <c r="F769" s="170"/>
      <c r="G769" s="208"/>
    </row>
    <row r="770" spans="1:7" s="98" customFormat="1" ht="12.75" customHeight="1" x14ac:dyDescent="0.25">
      <c r="A770" s="247"/>
      <c r="B770" s="1073"/>
      <c r="C770" s="682"/>
      <c r="D770" s="153"/>
      <c r="E770" s="178"/>
      <c r="F770" s="170"/>
      <c r="G770" s="208"/>
    </row>
    <row r="771" spans="1:7" s="98" customFormat="1" ht="12.75" customHeight="1" x14ac:dyDescent="0.25">
      <c r="A771" s="247" t="s">
        <v>250</v>
      </c>
      <c r="B771" s="1073"/>
      <c r="C771" s="191" t="s">
        <v>446</v>
      </c>
      <c r="D771" s="153" t="s">
        <v>54</v>
      </c>
      <c r="E771" s="178">
        <v>1</v>
      </c>
      <c r="F771" s="170"/>
      <c r="G771" s="208"/>
    </row>
    <row r="772" spans="1:7" s="98" customFormat="1" ht="12.75" customHeight="1" x14ac:dyDescent="0.25">
      <c r="A772" s="247"/>
      <c r="B772" s="1073"/>
      <c r="C772" s="682" t="s">
        <v>1120</v>
      </c>
      <c r="D772" s="153"/>
      <c r="E772" s="178"/>
      <c r="F772" s="170"/>
      <c r="G772" s="208"/>
    </row>
    <row r="773" spans="1:7" s="98" customFormat="1" ht="12.75" customHeight="1" x14ac:dyDescent="0.25">
      <c r="A773" s="247"/>
      <c r="B773" s="1073"/>
      <c r="C773" s="682"/>
      <c r="D773" s="153"/>
      <c r="E773" s="178"/>
      <c r="F773" s="170"/>
      <c r="G773" s="208"/>
    </row>
    <row r="774" spans="1:7" s="98" customFormat="1" ht="25" x14ac:dyDescent="0.25">
      <c r="A774" s="247" t="s">
        <v>314</v>
      </c>
      <c r="B774" s="1073"/>
      <c r="C774" s="191" t="s">
        <v>447</v>
      </c>
      <c r="D774" s="153" t="s">
        <v>54</v>
      </c>
      <c r="E774" s="178">
        <v>1</v>
      </c>
      <c r="F774" s="170"/>
      <c r="G774" s="208"/>
    </row>
    <row r="775" spans="1:7" s="98" customFormat="1" ht="12.75" customHeight="1" x14ac:dyDescent="0.25">
      <c r="A775" s="247"/>
      <c r="B775" s="1073"/>
      <c r="C775" s="682" t="s">
        <v>1120</v>
      </c>
      <c r="D775" s="153"/>
      <c r="E775" s="178"/>
      <c r="F775" s="170"/>
      <c r="G775" s="208"/>
    </row>
    <row r="776" spans="1:7" s="98" customFormat="1" ht="12.75" customHeight="1" x14ac:dyDescent="0.25">
      <c r="A776" s="247"/>
      <c r="B776" s="1073"/>
      <c r="C776" s="682"/>
      <c r="D776" s="153"/>
      <c r="E776" s="178"/>
      <c r="F776" s="170"/>
      <c r="G776" s="208"/>
    </row>
    <row r="777" spans="1:7" s="98" customFormat="1" ht="25" x14ac:dyDescent="0.25">
      <c r="A777" s="247" t="s">
        <v>315</v>
      </c>
      <c r="B777" s="1073"/>
      <c r="C777" s="191" t="s">
        <v>448</v>
      </c>
      <c r="D777" s="153" t="s">
        <v>54</v>
      </c>
      <c r="E777" s="178">
        <v>1</v>
      </c>
      <c r="F777" s="170"/>
      <c r="G777" s="208"/>
    </row>
    <row r="778" spans="1:7" s="98" customFormat="1" ht="12.75" customHeight="1" x14ac:dyDescent="0.25">
      <c r="A778" s="262"/>
      <c r="B778" s="1073"/>
      <c r="C778" s="682" t="s">
        <v>1120</v>
      </c>
      <c r="D778" s="153"/>
      <c r="E778" s="178"/>
      <c r="F778" s="170"/>
      <c r="G778" s="208"/>
    </row>
    <row r="779" spans="1:7" s="98" customFormat="1" ht="12.75" customHeight="1" x14ac:dyDescent="0.25">
      <c r="A779" s="262"/>
      <c r="B779" s="1073"/>
      <c r="C779" s="682"/>
      <c r="D779" s="153"/>
      <c r="E779" s="178"/>
      <c r="F779" s="170"/>
      <c r="G779" s="208"/>
    </row>
    <row r="780" spans="1:7" s="98" customFormat="1" ht="12.75" customHeight="1" x14ac:dyDescent="0.25">
      <c r="A780" s="262" t="s">
        <v>372</v>
      </c>
      <c r="B780" s="1073"/>
      <c r="C780" s="191" t="s">
        <v>755</v>
      </c>
      <c r="D780" s="153" t="s">
        <v>54</v>
      </c>
      <c r="E780" s="178">
        <v>1</v>
      </c>
      <c r="F780" s="170"/>
      <c r="G780" s="208"/>
    </row>
    <row r="781" spans="1:7" s="98" customFormat="1" ht="12.75" customHeight="1" x14ac:dyDescent="0.25">
      <c r="A781" s="262"/>
      <c r="B781" s="1073"/>
      <c r="C781" s="682" t="s">
        <v>1120</v>
      </c>
      <c r="D781" s="153"/>
      <c r="E781" s="178"/>
      <c r="F781" s="170"/>
      <c r="G781" s="208"/>
    </row>
    <row r="782" spans="1:7" s="98" customFormat="1" ht="12.75" customHeight="1" x14ac:dyDescent="0.25">
      <c r="A782" s="262"/>
      <c r="B782" s="1073"/>
      <c r="C782" s="682"/>
      <c r="D782" s="153"/>
      <c r="E782" s="178"/>
      <c r="F782" s="170"/>
      <c r="G782" s="208"/>
    </row>
    <row r="783" spans="1:7" s="98" customFormat="1" ht="12.75" customHeight="1" x14ac:dyDescent="0.25">
      <c r="A783" s="262" t="s">
        <v>373</v>
      </c>
      <c r="B783" s="1073"/>
      <c r="C783" s="191" t="s">
        <v>449</v>
      </c>
      <c r="D783" s="153" t="s">
        <v>54</v>
      </c>
      <c r="E783" s="178">
        <v>1</v>
      </c>
      <c r="F783" s="170"/>
      <c r="G783" s="208"/>
    </row>
    <row r="784" spans="1:7" s="98" customFormat="1" ht="12.75" customHeight="1" x14ac:dyDescent="0.25">
      <c r="A784" s="262"/>
      <c r="B784" s="1073"/>
      <c r="C784" s="682" t="s">
        <v>1120</v>
      </c>
      <c r="D784" s="153"/>
      <c r="E784" s="178"/>
      <c r="F784" s="170"/>
      <c r="G784" s="208"/>
    </row>
    <row r="785" spans="1:7" s="98" customFormat="1" ht="12.75" customHeight="1" x14ac:dyDescent="0.25">
      <c r="A785" s="262"/>
      <c r="B785" s="1073"/>
      <c r="C785" s="682"/>
      <c r="D785" s="153"/>
      <c r="E785" s="178"/>
      <c r="F785" s="170"/>
      <c r="G785" s="208"/>
    </row>
    <row r="786" spans="1:7" s="98" customFormat="1" ht="12.75" customHeight="1" x14ac:dyDescent="0.25">
      <c r="A786" s="262" t="s">
        <v>451</v>
      </c>
      <c r="B786" s="1073"/>
      <c r="C786" s="191" t="s">
        <v>450</v>
      </c>
      <c r="D786" s="153" t="s">
        <v>54</v>
      </c>
      <c r="E786" s="178">
        <v>1</v>
      </c>
      <c r="F786" s="170"/>
      <c r="G786" s="208"/>
    </row>
    <row r="787" spans="1:7" s="98" customFormat="1" ht="12.75" customHeight="1" x14ac:dyDescent="0.25">
      <c r="A787" s="262"/>
      <c r="B787" s="1073"/>
      <c r="C787" s="682" t="s">
        <v>1120</v>
      </c>
      <c r="D787" s="153"/>
      <c r="E787" s="178"/>
      <c r="F787" s="170"/>
      <c r="G787" s="208"/>
    </row>
    <row r="788" spans="1:7" s="19" customFormat="1" x14ac:dyDescent="0.25">
      <c r="A788" s="362"/>
      <c r="B788" s="363"/>
      <c r="C788" s="364"/>
      <c r="D788" s="365"/>
      <c r="E788" s="366"/>
      <c r="F788" s="367"/>
      <c r="G788" s="369"/>
    </row>
    <row r="789" spans="1:7" s="19" customFormat="1" ht="13" x14ac:dyDescent="0.25">
      <c r="A789" s="325"/>
      <c r="B789" s="370" t="s">
        <v>388</v>
      </c>
      <c r="C789" s="371"/>
      <c r="D789" s="326"/>
      <c r="E789" s="368"/>
      <c r="F789" s="372"/>
      <c r="G789" s="373"/>
    </row>
    <row r="790" spans="1:7" s="19" customFormat="1" ht="26" x14ac:dyDescent="0.25">
      <c r="A790" s="328"/>
      <c r="B790" s="375" t="s">
        <v>389</v>
      </c>
      <c r="C790" s="361"/>
      <c r="D790" s="329"/>
      <c r="E790" s="360"/>
      <c r="F790" s="351"/>
      <c r="G790" s="374"/>
    </row>
    <row r="791" spans="1:7" s="98" customFormat="1" ht="12.75" customHeight="1" x14ac:dyDescent="0.25">
      <c r="A791" s="247"/>
      <c r="B791" s="1073"/>
      <c r="C791" s="191"/>
      <c r="D791" s="153"/>
      <c r="E791" s="178"/>
      <c r="F791" s="170"/>
      <c r="G791" s="208"/>
    </row>
    <row r="792" spans="1:7" s="98" customFormat="1" ht="12.75" customHeight="1" x14ac:dyDescent="0.25">
      <c r="A792" s="262" t="s">
        <v>200</v>
      </c>
      <c r="B792" s="670"/>
      <c r="C792" s="465" t="s">
        <v>756</v>
      </c>
      <c r="D792" s="153"/>
      <c r="E792" s="178"/>
      <c r="F792" s="170"/>
      <c r="G792" s="208"/>
    </row>
    <row r="793" spans="1:7" s="98" customFormat="1" ht="12.75" customHeight="1" x14ac:dyDescent="0.25">
      <c r="A793" s="262"/>
      <c r="B793" s="670"/>
      <c r="C793" s="682"/>
      <c r="D793" s="153"/>
      <c r="E793" s="178"/>
      <c r="F793" s="170"/>
      <c r="G793" s="208"/>
    </row>
    <row r="794" spans="1:7" s="98" customFormat="1" ht="87.5" x14ac:dyDescent="0.25">
      <c r="A794" s="262" t="s">
        <v>201</v>
      </c>
      <c r="B794" s="670" t="s">
        <v>758</v>
      </c>
      <c r="C794" s="682" t="s">
        <v>757</v>
      </c>
      <c r="D794" s="153"/>
      <c r="E794" s="178"/>
      <c r="F794" s="170"/>
      <c r="G794" s="208"/>
    </row>
    <row r="795" spans="1:7" s="98" customFormat="1" ht="12.75" customHeight="1" x14ac:dyDescent="0.25">
      <c r="A795" s="262"/>
      <c r="B795" s="1073"/>
      <c r="C795" s="191"/>
      <c r="D795" s="153"/>
      <c r="E795" s="178"/>
      <c r="F795" s="170"/>
      <c r="G795" s="208"/>
    </row>
    <row r="796" spans="1:7" s="98" customFormat="1" ht="12.75" customHeight="1" x14ac:dyDescent="0.25">
      <c r="A796" s="262" t="s">
        <v>258</v>
      </c>
      <c r="B796" s="1073"/>
      <c r="C796" s="191" t="s">
        <v>463</v>
      </c>
      <c r="D796" s="153" t="s">
        <v>52</v>
      </c>
      <c r="E796" s="756">
        <v>19.52</v>
      </c>
      <c r="F796" s="170"/>
      <c r="G796" s="208"/>
    </row>
    <row r="797" spans="1:7" s="98" customFormat="1" ht="12.75" customHeight="1" x14ac:dyDescent="0.25">
      <c r="A797" s="262"/>
      <c r="B797" s="1073"/>
      <c r="C797" s="191"/>
      <c r="D797" s="153"/>
      <c r="E797" s="756"/>
      <c r="F797" s="170"/>
      <c r="G797" s="208"/>
    </row>
    <row r="798" spans="1:7" s="98" customFormat="1" ht="12.75" customHeight="1" x14ac:dyDescent="0.25">
      <c r="A798" s="262" t="s">
        <v>259</v>
      </c>
      <c r="B798" s="1073"/>
      <c r="C798" s="191" t="s">
        <v>464</v>
      </c>
      <c r="D798" s="153" t="s">
        <v>52</v>
      </c>
      <c r="E798" s="756">
        <v>100.04</v>
      </c>
      <c r="F798" s="170"/>
      <c r="G798" s="208"/>
    </row>
    <row r="799" spans="1:7" s="98" customFormat="1" ht="12.75" customHeight="1" x14ac:dyDescent="0.25">
      <c r="A799" s="262"/>
      <c r="B799" s="1073"/>
      <c r="C799" s="191"/>
      <c r="D799" s="153"/>
      <c r="E799" s="756"/>
      <c r="F799" s="170"/>
      <c r="G799" s="208"/>
    </row>
    <row r="800" spans="1:7" s="98" customFormat="1" ht="12.75" customHeight="1" x14ac:dyDescent="0.25">
      <c r="A800" s="262" t="s">
        <v>260</v>
      </c>
      <c r="B800" s="1073"/>
      <c r="C800" s="191" t="s">
        <v>446</v>
      </c>
      <c r="D800" s="153" t="s">
        <v>52</v>
      </c>
      <c r="E800" s="756">
        <v>41.48</v>
      </c>
      <c r="F800" s="170"/>
      <c r="G800" s="208"/>
    </row>
    <row r="801" spans="1:7" s="98" customFormat="1" ht="12.75" customHeight="1" x14ac:dyDescent="0.25">
      <c r="A801" s="262"/>
      <c r="B801" s="1073"/>
      <c r="C801" s="191"/>
      <c r="D801" s="153"/>
      <c r="E801" s="756"/>
      <c r="F801" s="170"/>
      <c r="G801" s="208"/>
    </row>
    <row r="802" spans="1:7" s="98" customFormat="1" ht="12.75" customHeight="1" x14ac:dyDescent="0.25">
      <c r="A802" s="262" t="s">
        <v>261</v>
      </c>
      <c r="B802" s="1073"/>
      <c r="C802" s="191" t="s">
        <v>447</v>
      </c>
      <c r="D802" s="153" t="s">
        <v>52</v>
      </c>
      <c r="E802" s="756">
        <v>39.039999999999964</v>
      </c>
      <c r="F802" s="170"/>
      <c r="G802" s="208"/>
    </row>
    <row r="803" spans="1:7" s="98" customFormat="1" ht="12.75" customHeight="1" x14ac:dyDescent="0.25">
      <c r="A803" s="262"/>
      <c r="B803" s="1073"/>
      <c r="C803" s="191"/>
      <c r="D803" s="153"/>
      <c r="E803" s="756"/>
      <c r="F803" s="170"/>
      <c r="G803" s="208"/>
    </row>
    <row r="804" spans="1:7" s="98" customFormat="1" ht="12.75" customHeight="1" x14ac:dyDescent="0.25">
      <c r="A804" s="262" t="s">
        <v>262</v>
      </c>
      <c r="B804" s="1073"/>
      <c r="C804" s="191" t="s">
        <v>448</v>
      </c>
      <c r="D804" s="153" t="s">
        <v>52</v>
      </c>
      <c r="E804" s="756">
        <v>34.159999999999997</v>
      </c>
      <c r="F804" s="170"/>
      <c r="G804" s="208"/>
    </row>
    <row r="805" spans="1:7" s="98" customFormat="1" ht="12.75" customHeight="1" x14ac:dyDescent="0.25">
      <c r="A805" s="262"/>
      <c r="B805" s="1073"/>
      <c r="C805" s="191"/>
      <c r="D805" s="153"/>
      <c r="E805" s="756"/>
      <c r="F805" s="170"/>
      <c r="G805" s="208"/>
    </row>
    <row r="806" spans="1:7" s="98" customFormat="1" ht="12.75" customHeight="1" x14ac:dyDescent="0.25">
      <c r="A806" s="262" t="s">
        <v>263</v>
      </c>
      <c r="B806" s="1073"/>
      <c r="C806" s="191" t="s">
        <v>755</v>
      </c>
      <c r="D806" s="153" t="s">
        <v>52</v>
      </c>
      <c r="E806" s="756">
        <v>17.079999999999998</v>
      </c>
      <c r="F806" s="170"/>
      <c r="G806" s="208"/>
    </row>
    <row r="807" spans="1:7" s="98" customFormat="1" ht="12.75" customHeight="1" x14ac:dyDescent="0.25">
      <c r="A807" s="262"/>
      <c r="B807" s="1073"/>
      <c r="C807" s="191"/>
      <c r="D807" s="153"/>
      <c r="E807" s="756"/>
      <c r="F807" s="170"/>
      <c r="G807" s="208"/>
    </row>
    <row r="808" spans="1:7" s="98" customFormat="1" ht="12.75" customHeight="1" x14ac:dyDescent="0.25">
      <c r="A808" s="262" t="s">
        <v>374</v>
      </c>
      <c r="B808" s="1073"/>
      <c r="C808" s="191" t="s">
        <v>449</v>
      </c>
      <c r="D808" s="153" t="s">
        <v>52</v>
      </c>
      <c r="E808" s="756">
        <v>58.560999999999694</v>
      </c>
      <c r="F808" s="170"/>
      <c r="G808" s="208"/>
    </row>
    <row r="809" spans="1:7" s="98" customFormat="1" ht="12.75" customHeight="1" x14ac:dyDescent="0.25">
      <c r="A809" s="262"/>
      <c r="B809" s="1073"/>
      <c r="C809" s="174"/>
      <c r="D809" s="153"/>
      <c r="E809" s="756"/>
      <c r="F809" s="170"/>
      <c r="G809" s="208"/>
    </row>
    <row r="810" spans="1:7" s="98" customFormat="1" ht="12.75" customHeight="1" x14ac:dyDescent="0.25">
      <c r="A810" s="262" t="s">
        <v>321</v>
      </c>
      <c r="B810" s="1073"/>
      <c r="C810" s="191" t="s">
        <v>450</v>
      </c>
      <c r="D810" s="153" t="s">
        <v>52</v>
      </c>
      <c r="E810" s="756">
        <v>48.8</v>
      </c>
      <c r="F810" s="170"/>
      <c r="G810" s="208"/>
    </row>
    <row r="811" spans="1:7" s="98" customFormat="1" ht="12.75" customHeight="1" x14ac:dyDescent="0.25">
      <c r="A811" s="262"/>
      <c r="B811" s="1073"/>
      <c r="C811" s="191"/>
      <c r="D811" s="153"/>
      <c r="E811" s="178"/>
      <c r="F811" s="170"/>
      <c r="G811" s="208"/>
    </row>
    <row r="812" spans="1:7" s="137" customFormat="1" ht="12.75" customHeight="1" x14ac:dyDescent="0.25">
      <c r="A812" s="236" t="s">
        <v>209</v>
      </c>
      <c r="B812" s="1073" t="s">
        <v>104</v>
      </c>
      <c r="C812" s="1074" t="s">
        <v>759</v>
      </c>
      <c r="D812" s="153"/>
      <c r="E812" s="178"/>
      <c r="F812" s="170"/>
      <c r="G812" s="208"/>
    </row>
    <row r="813" spans="1:7" s="137" customFormat="1" ht="12.75" customHeight="1" x14ac:dyDescent="0.25">
      <c r="A813" s="236"/>
      <c r="B813" s="1073"/>
      <c r="C813" s="1074"/>
      <c r="D813" s="1073"/>
      <c r="E813" s="192"/>
      <c r="F813" s="170"/>
      <c r="G813" s="208"/>
    </row>
    <row r="814" spans="1:7" s="137" customFormat="1" ht="25" x14ac:dyDescent="0.25">
      <c r="A814" s="248" t="s">
        <v>7</v>
      </c>
      <c r="B814" s="179"/>
      <c r="C814" s="155" t="s">
        <v>452</v>
      </c>
      <c r="D814" s="179" t="s">
        <v>56</v>
      </c>
      <c r="E814" s="625">
        <v>20</v>
      </c>
      <c r="F814" s="243"/>
      <c r="G814" s="208"/>
    </row>
    <row r="815" spans="1:7" s="137" customFormat="1" ht="12.75" customHeight="1" x14ac:dyDescent="0.25">
      <c r="A815" s="248"/>
      <c r="B815" s="179"/>
      <c r="C815" s="155"/>
      <c r="D815" s="179"/>
      <c r="E815" s="627"/>
      <c r="F815" s="243"/>
      <c r="G815" s="208"/>
    </row>
    <row r="816" spans="1:7" s="137" customFormat="1" ht="12.75" customHeight="1" x14ac:dyDescent="0.25">
      <c r="A816" s="248" t="s">
        <v>16</v>
      </c>
      <c r="B816" s="179"/>
      <c r="C816" s="155" t="s">
        <v>746</v>
      </c>
      <c r="D816" s="179" t="s">
        <v>56</v>
      </c>
      <c r="E816" s="628">
        <v>20</v>
      </c>
      <c r="F816" s="243"/>
      <c r="G816" s="208"/>
    </row>
    <row r="817" spans="1:7" s="137" customFormat="1" ht="12.75" customHeight="1" x14ac:dyDescent="0.25">
      <c r="A817" s="248"/>
      <c r="B817" s="179"/>
      <c r="C817" s="155"/>
      <c r="D817" s="179"/>
      <c r="E817" s="181"/>
      <c r="F817" s="243"/>
      <c r="G817" s="208"/>
    </row>
    <row r="818" spans="1:7" s="137" customFormat="1" ht="25" x14ac:dyDescent="0.25">
      <c r="A818" s="248">
        <v>4</v>
      </c>
      <c r="B818" s="179" t="s">
        <v>454</v>
      </c>
      <c r="C818" s="465" t="s">
        <v>760</v>
      </c>
      <c r="D818" s="179"/>
      <c r="E818" s="181"/>
      <c r="F818" s="243"/>
      <c r="G818" s="208"/>
    </row>
    <row r="819" spans="1:7" s="137" customFormat="1" ht="12.75" customHeight="1" x14ac:dyDescent="0.25">
      <c r="A819" s="248"/>
      <c r="B819" s="179"/>
      <c r="C819" s="155"/>
      <c r="D819" s="179"/>
      <c r="E819" s="182"/>
      <c r="F819" s="243"/>
      <c r="G819" s="208"/>
    </row>
    <row r="820" spans="1:7" s="484" customFormat="1" ht="12.75" customHeight="1" x14ac:dyDescent="0.25">
      <c r="A820" s="624" t="s">
        <v>147</v>
      </c>
      <c r="B820" s="621"/>
      <c r="C820" s="1076" t="s">
        <v>557</v>
      </c>
      <c r="D820" s="621"/>
      <c r="E820" s="625"/>
      <c r="F820" s="626"/>
      <c r="G820" s="603"/>
    </row>
    <row r="821" spans="1:7" s="137" customFormat="1" ht="12.75" customHeight="1" x14ac:dyDescent="0.25">
      <c r="A821" s="248"/>
      <c r="B821" s="179"/>
      <c r="C821" s="155"/>
      <c r="D821" s="179"/>
      <c r="E821" s="182"/>
      <c r="F821" s="243"/>
      <c r="G821" s="208"/>
    </row>
    <row r="822" spans="1:7" s="137" customFormat="1" ht="12.75" customHeight="1" x14ac:dyDescent="0.25">
      <c r="A822" s="248" t="s">
        <v>521</v>
      </c>
      <c r="B822" s="179"/>
      <c r="C822" s="418" t="s">
        <v>444</v>
      </c>
      <c r="D822" s="179" t="s">
        <v>56</v>
      </c>
      <c r="E822" s="182">
        <v>10</v>
      </c>
      <c r="F822" s="243"/>
      <c r="G822" s="208"/>
    </row>
    <row r="823" spans="1:7" s="137" customFormat="1" ht="12.75" customHeight="1" x14ac:dyDescent="0.25">
      <c r="A823" s="248"/>
      <c r="B823" s="179"/>
      <c r="C823" s="418"/>
      <c r="D823" s="179"/>
      <c r="E823" s="182"/>
      <c r="F823" s="243"/>
      <c r="G823" s="208"/>
    </row>
    <row r="824" spans="1:7" s="137" customFormat="1" ht="12.75" customHeight="1" x14ac:dyDescent="0.25">
      <c r="A824" s="248" t="s">
        <v>522</v>
      </c>
      <c r="B824" s="179"/>
      <c r="C824" s="418" t="s">
        <v>445</v>
      </c>
      <c r="D824" s="179" t="s">
        <v>56</v>
      </c>
      <c r="E824" s="182">
        <v>30</v>
      </c>
      <c r="F824" s="243"/>
      <c r="G824" s="208"/>
    </row>
    <row r="825" spans="1:7" s="137" customFormat="1" ht="12.75" customHeight="1" x14ac:dyDescent="0.25">
      <c r="A825" s="248"/>
      <c r="B825" s="179"/>
      <c r="C825" s="418"/>
      <c r="D825" s="179"/>
      <c r="E825" s="182"/>
      <c r="F825" s="243"/>
      <c r="G825" s="208"/>
    </row>
    <row r="826" spans="1:7" s="137" customFormat="1" ht="12.75" customHeight="1" x14ac:dyDescent="0.25">
      <c r="A826" s="248" t="s">
        <v>523</v>
      </c>
      <c r="B826" s="179"/>
      <c r="C826" s="418" t="s">
        <v>446</v>
      </c>
      <c r="D826" s="179" t="s">
        <v>56</v>
      </c>
      <c r="E826" s="182">
        <v>15</v>
      </c>
      <c r="F826" s="243"/>
      <c r="G826" s="208"/>
    </row>
    <row r="827" spans="1:7" s="137" customFormat="1" ht="12.75" customHeight="1" x14ac:dyDescent="0.25">
      <c r="A827" s="248"/>
      <c r="B827" s="179"/>
      <c r="C827" s="418"/>
      <c r="D827" s="179"/>
      <c r="E827" s="182"/>
      <c r="F827" s="243"/>
      <c r="G827" s="208"/>
    </row>
    <row r="828" spans="1:7" s="137" customFormat="1" ht="25" x14ac:dyDescent="0.25">
      <c r="A828" s="248" t="s">
        <v>524</v>
      </c>
      <c r="B828" s="179"/>
      <c r="C828" s="418" t="s">
        <v>447</v>
      </c>
      <c r="D828" s="179" t="s">
        <v>56</v>
      </c>
      <c r="E828" s="182">
        <v>12</v>
      </c>
      <c r="F828" s="243"/>
      <c r="G828" s="208"/>
    </row>
    <row r="829" spans="1:7" s="137" customFormat="1" ht="12.75" customHeight="1" x14ac:dyDescent="0.25">
      <c r="A829" s="248"/>
      <c r="B829" s="179"/>
      <c r="C829" s="418"/>
      <c r="D829" s="179"/>
      <c r="E829" s="182"/>
      <c r="F829" s="243"/>
      <c r="G829" s="208"/>
    </row>
    <row r="830" spans="1:7" s="137" customFormat="1" ht="25" x14ac:dyDescent="0.25">
      <c r="A830" s="248" t="s">
        <v>525</v>
      </c>
      <c r="B830" s="179"/>
      <c r="C830" s="418" t="s">
        <v>448</v>
      </c>
      <c r="D830" s="179" t="s">
        <v>56</v>
      </c>
      <c r="E830" s="182">
        <v>10</v>
      </c>
      <c r="F830" s="243"/>
      <c r="G830" s="208"/>
    </row>
    <row r="831" spans="1:7" s="137" customFormat="1" ht="12.75" customHeight="1" x14ac:dyDescent="0.25">
      <c r="A831" s="248"/>
      <c r="B831" s="179"/>
      <c r="C831" s="418"/>
      <c r="D831" s="179"/>
      <c r="E831" s="182"/>
      <c r="F831" s="243"/>
      <c r="G831" s="208"/>
    </row>
    <row r="832" spans="1:7" s="137" customFormat="1" ht="12.75" customHeight="1" x14ac:dyDescent="0.25">
      <c r="A832" s="248" t="s">
        <v>526</v>
      </c>
      <c r="B832" s="179"/>
      <c r="C832" s="191" t="s">
        <v>755</v>
      </c>
      <c r="D832" s="179" t="s">
        <v>56</v>
      </c>
      <c r="E832" s="182">
        <v>5</v>
      </c>
      <c r="F832" s="243"/>
      <c r="G832" s="208"/>
    </row>
    <row r="833" spans="1:7" s="137" customFormat="1" ht="12.75" customHeight="1" x14ac:dyDescent="0.25">
      <c r="A833" s="248"/>
      <c r="B833" s="179"/>
      <c r="C833" s="418"/>
      <c r="D833" s="179"/>
      <c r="E833" s="182"/>
      <c r="F833" s="243"/>
      <c r="G833" s="208"/>
    </row>
    <row r="834" spans="1:7" s="137" customFormat="1" ht="12.75" customHeight="1" x14ac:dyDescent="0.25">
      <c r="A834" s="248" t="s">
        <v>761</v>
      </c>
      <c r="B834" s="179"/>
      <c r="C834" s="418" t="s">
        <v>449</v>
      </c>
      <c r="D834" s="179" t="s">
        <v>56</v>
      </c>
      <c r="E834" s="182">
        <v>20</v>
      </c>
      <c r="F834" s="243"/>
      <c r="G834" s="208"/>
    </row>
    <row r="835" spans="1:7" s="137" customFormat="1" ht="12.75" customHeight="1" x14ac:dyDescent="0.25">
      <c r="A835" s="248"/>
      <c r="B835" s="179"/>
      <c r="C835" s="418"/>
      <c r="D835" s="179"/>
      <c r="E835" s="182"/>
      <c r="F835" s="243"/>
      <c r="G835" s="208"/>
    </row>
    <row r="836" spans="1:7" s="137" customFormat="1" ht="12.75" customHeight="1" x14ac:dyDescent="0.25">
      <c r="A836" s="248" t="s">
        <v>762</v>
      </c>
      <c r="B836" s="179"/>
      <c r="C836" s="418" t="s">
        <v>450</v>
      </c>
      <c r="D836" s="179" t="s">
        <v>56</v>
      </c>
      <c r="E836" s="182">
        <v>15</v>
      </c>
      <c r="F836" s="243"/>
      <c r="G836" s="208"/>
    </row>
    <row r="837" spans="1:7" s="19" customFormat="1" x14ac:dyDescent="0.25">
      <c r="A837" s="362"/>
      <c r="B837" s="363"/>
      <c r="C837" s="364"/>
      <c r="D837" s="365"/>
      <c r="E837" s="366"/>
      <c r="F837" s="367"/>
      <c r="G837" s="369"/>
    </row>
    <row r="838" spans="1:7" s="19" customFormat="1" ht="13" x14ac:dyDescent="0.25">
      <c r="A838" s="325"/>
      <c r="B838" s="370" t="s">
        <v>388</v>
      </c>
      <c r="C838" s="371"/>
      <c r="D838" s="326"/>
      <c r="E838" s="368"/>
      <c r="F838" s="372"/>
      <c r="G838" s="373"/>
    </row>
    <row r="839" spans="1:7" s="19" customFormat="1" ht="26" x14ac:dyDescent="0.25">
      <c r="A839" s="328"/>
      <c r="B839" s="375" t="s">
        <v>389</v>
      </c>
      <c r="C839" s="361"/>
      <c r="D839" s="329"/>
      <c r="E839" s="360"/>
      <c r="F839" s="351"/>
      <c r="G839" s="374"/>
    </row>
    <row r="840" spans="1:7" s="137" customFormat="1" ht="12.75" customHeight="1" x14ac:dyDescent="0.25">
      <c r="A840" s="248"/>
      <c r="B840" s="179"/>
      <c r="C840" s="155"/>
      <c r="D840" s="179"/>
      <c r="E840" s="182"/>
      <c r="F840" s="243"/>
      <c r="G840" s="208"/>
    </row>
    <row r="841" spans="1:7" s="137" customFormat="1" ht="50" x14ac:dyDescent="0.25">
      <c r="A841" s="248" t="s">
        <v>156</v>
      </c>
      <c r="B841" s="179"/>
      <c r="C841" s="155" t="s">
        <v>747</v>
      </c>
      <c r="D841" s="179"/>
      <c r="E841" s="182"/>
      <c r="F841" s="243"/>
      <c r="G841" s="208"/>
    </row>
    <row r="842" spans="1:7" s="137" customFormat="1" ht="12.75" customHeight="1" x14ac:dyDescent="0.25">
      <c r="A842" s="248"/>
      <c r="B842" s="179"/>
      <c r="C842" s="155"/>
      <c r="D842" s="179"/>
      <c r="E842" s="182"/>
      <c r="F842" s="243"/>
      <c r="G842" s="208"/>
    </row>
    <row r="843" spans="1:7" s="137" customFormat="1" ht="12.75" customHeight="1" x14ac:dyDescent="0.25">
      <c r="A843" s="248" t="s">
        <v>548</v>
      </c>
      <c r="B843" s="179"/>
      <c r="C843" s="418" t="s">
        <v>444</v>
      </c>
      <c r="D843" s="179" t="s">
        <v>56</v>
      </c>
      <c r="E843" s="182">
        <v>10</v>
      </c>
      <c r="F843" s="243"/>
      <c r="G843" s="208"/>
    </row>
    <row r="844" spans="1:7" s="137" customFormat="1" ht="12.75" customHeight="1" x14ac:dyDescent="0.25">
      <c r="A844" s="248"/>
      <c r="B844" s="179"/>
      <c r="C844" s="418"/>
      <c r="D844" s="179"/>
      <c r="E844" s="182"/>
      <c r="F844" s="243"/>
      <c r="G844" s="208"/>
    </row>
    <row r="845" spans="1:7" s="137" customFormat="1" ht="12.75" customHeight="1" x14ac:dyDescent="0.25">
      <c r="A845" s="248" t="s">
        <v>549</v>
      </c>
      <c r="B845" s="179"/>
      <c r="C845" s="418" t="s">
        <v>445</v>
      </c>
      <c r="D845" s="179" t="s">
        <v>56</v>
      </c>
      <c r="E845" s="182">
        <v>60</v>
      </c>
      <c r="F845" s="243"/>
      <c r="G845" s="208"/>
    </row>
    <row r="846" spans="1:7" s="137" customFormat="1" ht="12.75" customHeight="1" x14ac:dyDescent="0.25">
      <c r="A846" s="248"/>
      <c r="B846" s="179"/>
      <c r="C846" s="418"/>
      <c r="D846" s="179"/>
      <c r="E846" s="182"/>
      <c r="F846" s="243"/>
      <c r="G846" s="208"/>
    </row>
    <row r="847" spans="1:7" s="137" customFormat="1" ht="12.75" customHeight="1" x14ac:dyDescent="0.25">
      <c r="A847" s="248" t="s">
        <v>550</v>
      </c>
      <c r="B847" s="179"/>
      <c r="C847" s="418" t="s">
        <v>446</v>
      </c>
      <c r="D847" s="179" t="s">
        <v>56</v>
      </c>
      <c r="E847" s="182">
        <v>25</v>
      </c>
      <c r="F847" s="243"/>
      <c r="G847" s="208"/>
    </row>
    <row r="848" spans="1:7" s="137" customFormat="1" ht="12.75" customHeight="1" x14ac:dyDescent="0.25">
      <c r="A848" s="248"/>
      <c r="B848" s="179"/>
      <c r="C848" s="418"/>
      <c r="D848" s="179"/>
      <c r="E848" s="182"/>
      <c r="F848" s="243"/>
      <c r="G848" s="208"/>
    </row>
    <row r="849" spans="1:7" s="137" customFormat="1" ht="25" x14ac:dyDescent="0.25">
      <c r="A849" s="248" t="s">
        <v>551</v>
      </c>
      <c r="B849" s="179"/>
      <c r="C849" s="418" t="s">
        <v>447</v>
      </c>
      <c r="D849" s="179" t="s">
        <v>56</v>
      </c>
      <c r="E849" s="182">
        <v>20</v>
      </c>
      <c r="F849" s="243"/>
      <c r="G849" s="208"/>
    </row>
    <row r="850" spans="1:7" s="137" customFormat="1" ht="12.75" customHeight="1" x14ac:dyDescent="0.25">
      <c r="A850" s="248"/>
      <c r="B850" s="179"/>
      <c r="C850" s="418"/>
      <c r="D850" s="179"/>
      <c r="E850" s="182"/>
      <c r="F850" s="243"/>
      <c r="G850" s="208"/>
    </row>
    <row r="851" spans="1:7" s="137" customFormat="1" ht="12.75" customHeight="1" x14ac:dyDescent="0.25">
      <c r="A851" s="248" t="s">
        <v>552</v>
      </c>
      <c r="B851" s="179"/>
      <c r="C851" s="418" t="s">
        <v>448</v>
      </c>
      <c r="D851" s="179" t="s">
        <v>56</v>
      </c>
      <c r="E851" s="182">
        <v>20</v>
      </c>
      <c r="F851" s="243"/>
      <c r="G851" s="208"/>
    </row>
    <row r="852" spans="1:7" s="137" customFormat="1" ht="12.75" customHeight="1" x14ac:dyDescent="0.25">
      <c r="A852" s="248"/>
      <c r="B852" s="179"/>
      <c r="C852" s="418"/>
      <c r="D852" s="179"/>
      <c r="E852" s="182"/>
      <c r="F852" s="243"/>
      <c r="G852" s="208"/>
    </row>
    <row r="853" spans="1:7" s="137" customFormat="1" ht="12.75" customHeight="1" x14ac:dyDescent="0.25">
      <c r="A853" s="248" t="s">
        <v>553</v>
      </c>
      <c r="B853" s="179"/>
      <c r="C853" s="191" t="s">
        <v>755</v>
      </c>
      <c r="D853" s="179" t="s">
        <v>56</v>
      </c>
      <c r="E853" s="182">
        <v>10</v>
      </c>
      <c r="F853" s="243"/>
      <c r="G853" s="208"/>
    </row>
    <row r="854" spans="1:7" s="137" customFormat="1" ht="12.75" customHeight="1" x14ac:dyDescent="0.25">
      <c r="A854" s="248"/>
      <c r="B854" s="179"/>
      <c r="C854" s="418"/>
      <c r="D854" s="179"/>
      <c r="E854" s="182"/>
      <c r="F854" s="243"/>
      <c r="G854" s="208"/>
    </row>
    <row r="855" spans="1:7" s="137" customFormat="1" ht="12.75" customHeight="1" x14ac:dyDescent="0.25">
      <c r="A855" s="248" t="s">
        <v>554</v>
      </c>
      <c r="B855" s="179"/>
      <c r="C855" s="418" t="s">
        <v>449</v>
      </c>
      <c r="D855" s="179" t="s">
        <v>56</v>
      </c>
      <c r="E855" s="182">
        <v>30</v>
      </c>
      <c r="F855" s="243"/>
      <c r="G855" s="208"/>
    </row>
    <row r="856" spans="1:7" s="137" customFormat="1" ht="12.75" customHeight="1" x14ac:dyDescent="0.25">
      <c r="A856" s="248"/>
      <c r="B856" s="179"/>
      <c r="C856" s="418"/>
      <c r="D856" s="179"/>
      <c r="E856" s="182"/>
      <c r="F856" s="243"/>
      <c r="G856" s="208"/>
    </row>
    <row r="857" spans="1:7" s="137" customFormat="1" ht="12.75" customHeight="1" x14ac:dyDescent="0.25">
      <c r="A857" s="248" t="s">
        <v>555</v>
      </c>
      <c r="B857" s="179"/>
      <c r="C857" s="418" t="s">
        <v>450</v>
      </c>
      <c r="D857" s="179" t="s">
        <v>56</v>
      </c>
      <c r="E857" s="182">
        <v>25</v>
      </c>
      <c r="F857" s="243"/>
      <c r="G857" s="208"/>
    </row>
    <row r="858" spans="1:7" s="137" customFormat="1" ht="12.75" customHeight="1" x14ac:dyDescent="0.25">
      <c r="A858" s="248"/>
      <c r="B858" s="179"/>
      <c r="C858" s="418"/>
      <c r="D858" s="179"/>
      <c r="E858" s="182"/>
      <c r="F858" s="243"/>
      <c r="G858" s="208"/>
    </row>
    <row r="859" spans="1:7" s="137" customFormat="1" ht="50" x14ac:dyDescent="0.25">
      <c r="A859" s="248" t="s">
        <v>215</v>
      </c>
      <c r="B859" s="179" t="s">
        <v>712</v>
      </c>
      <c r="C859" s="465" t="s">
        <v>748</v>
      </c>
      <c r="D859" s="179"/>
      <c r="E859" s="182"/>
      <c r="F859" s="243"/>
      <c r="G859" s="208"/>
    </row>
    <row r="860" spans="1:7" s="137" customFormat="1" ht="12.75" customHeight="1" x14ac:dyDescent="0.25">
      <c r="A860" s="248"/>
      <c r="B860" s="179"/>
      <c r="C860" s="418"/>
      <c r="D860" s="179"/>
      <c r="E860" s="182"/>
      <c r="F860" s="243"/>
      <c r="G860" s="208"/>
    </row>
    <row r="861" spans="1:7" s="137" customFormat="1" ht="12.75" customHeight="1" x14ac:dyDescent="0.25">
      <c r="A861" s="248" t="s">
        <v>216</v>
      </c>
      <c r="B861" s="179"/>
      <c r="C861" s="191" t="s">
        <v>463</v>
      </c>
      <c r="D861" s="153" t="s">
        <v>52</v>
      </c>
      <c r="E861" s="170">
        <v>19.52</v>
      </c>
      <c r="F861" s="243"/>
      <c r="G861" s="208"/>
    </row>
    <row r="862" spans="1:7" s="137" customFormat="1" ht="12.75" customHeight="1" x14ac:dyDescent="0.25">
      <c r="A862" s="248"/>
      <c r="B862" s="179"/>
      <c r="C862" s="191"/>
      <c r="D862" s="153"/>
      <c r="E862" s="170"/>
      <c r="F862" s="243"/>
      <c r="G862" s="208"/>
    </row>
    <row r="863" spans="1:7" s="137" customFormat="1" ht="12.75" customHeight="1" x14ac:dyDescent="0.25">
      <c r="A863" s="248" t="s">
        <v>317</v>
      </c>
      <c r="B863" s="179"/>
      <c r="C863" s="191" t="s">
        <v>464</v>
      </c>
      <c r="D863" s="153" t="s">
        <v>52</v>
      </c>
      <c r="E863" s="170">
        <v>100.04</v>
      </c>
      <c r="F863" s="243"/>
      <c r="G863" s="208"/>
    </row>
    <row r="864" spans="1:7" s="137" customFormat="1" ht="12.75" customHeight="1" x14ac:dyDescent="0.25">
      <c r="A864" s="248"/>
      <c r="B864" s="179"/>
      <c r="C864" s="191"/>
      <c r="D864" s="153"/>
      <c r="E864" s="170"/>
      <c r="F864" s="243"/>
      <c r="G864" s="208"/>
    </row>
    <row r="865" spans="1:7" s="137" customFormat="1" ht="12.75" customHeight="1" x14ac:dyDescent="0.25">
      <c r="A865" s="248" t="s">
        <v>485</v>
      </c>
      <c r="B865" s="179"/>
      <c r="C865" s="191" t="s">
        <v>446</v>
      </c>
      <c r="D865" s="153" t="s">
        <v>52</v>
      </c>
      <c r="E865" s="170">
        <v>41.48</v>
      </c>
      <c r="F865" s="243"/>
      <c r="G865" s="208"/>
    </row>
    <row r="866" spans="1:7" s="137" customFormat="1" ht="12.75" customHeight="1" x14ac:dyDescent="0.25">
      <c r="A866" s="248"/>
      <c r="B866" s="179"/>
      <c r="C866" s="191"/>
      <c r="D866" s="153"/>
      <c r="E866" s="170"/>
      <c r="F866" s="243"/>
      <c r="G866" s="208"/>
    </row>
    <row r="867" spans="1:7" s="137" customFormat="1" ht="12.75" customHeight="1" x14ac:dyDescent="0.25">
      <c r="A867" s="248" t="s">
        <v>749</v>
      </c>
      <c r="B867" s="179"/>
      <c r="C867" s="191" t="s">
        <v>447</v>
      </c>
      <c r="D867" s="153" t="s">
        <v>52</v>
      </c>
      <c r="E867" s="170">
        <v>39.039999999999964</v>
      </c>
      <c r="F867" s="243"/>
      <c r="G867" s="208"/>
    </row>
    <row r="868" spans="1:7" s="137" customFormat="1" ht="12.75" customHeight="1" x14ac:dyDescent="0.25">
      <c r="A868" s="248"/>
      <c r="B868" s="179"/>
      <c r="C868" s="191"/>
      <c r="D868" s="153"/>
      <c r="E868" s="170"/>
      <c r="F868" s="243"/>
      <c r="G868" s="208"/>
    </row>
    <row r="869" spans="1:7" s="137" customFormat="1" ht="12.75" customHeight="1" x14ac:dyDescent="0.25">
      <c r="A869" s="248" t="s">
        <v>272</v>
      </c>
      <c r="B869" s="179"/>
      <c r="C869" s="191" t="s">
        <v>448</v>
      </c>
      <c r="D869" s="153" t="s">
        <v>52</v>
      </c>
      <c r="E869" s="170">
        <v>34.159999999999997</v>
      </c>
      <c r="F869" s="243"/>
      <c r="G869" s="208"/>
    </row>
    <row r="870" spans="1:7" s="137" customFormat="1" ht="12.75" customHeight="1" x14ac:dyDescent="0.25">
      <c r="A870" s="248"/>
      <c r="B870" s="179"/>
      <c r="C870" s="191"/>
      <c r="D870" s="153"/>
      <c r="E870" s="170"/>
      <c r="F870" s="243"/>
      <c r="G870" s="208"/>
    </row>
    <row r="871" spans="1:7" s="137" customFormat="1" ht="12.75" customHeight="1" x14ac:dyDescent="0.25">
      <c r="A871" s="248" t="s">
        <v>370</v>
      </c>
      <c r="B871" s="179"/>
      <c r="C871" s="191" t="s">
        <v>755</v>
      </c>
      <c r="D871" s="153" t="s">
        <v>52</v>
      </c>
      <c r="E871" s="170">
        <v>17.079999999999998</v>
      </c>
      <c r="F871" s="243"/>
      <c r="G871" s="208"/>
    </row>
    <row r="872" spans="1:7" s="137" customFormat="1" ht="12.75" customHeight="1" x14ac:dyDescent="0.25">
      <c r="A872" s="248"/>
      <c r="B872" s="179"/>
      <c r="C872" s="191"/>
      <c r="D872" s="153"/>
      <c r="E872" s="170"/>
      <c r="F872" s="243"/>
      <c r="G872" s="208"/>
    </row>
    <row r="873" spans="1:7" s="137" customFormat="1" ht="12.75" customHeight="1" x14ac:dyDescent="0.25">
      <c r="A873" s="248" t="s">
        <v>486</v>
      </c>
      <c r="B873" s="179"/>
      <c r="C873" s="191" t="s">
        <v>449</v>
      </c>
      <c r="D873" s="153" t="s">
        <v>52</v>
      </c>
      <c r="E873" s="170">
        <v>58.560999999999694</v>
      </c>
      <c r="F873" s="243"/>
      <c r="G873" s="208"/>
    </row>
    <row r="874" spans="1:7" s="137" customFormat="1" ht="12.75" customHeight="1" x14ac:dyDescent="0.25">
      <c r="A874" s="248"/>
      <c r="B874" s="179"/>
      <c r="C874" s="174"/>
      <c r="D874" s="153"/>
      <c r="E874" s="170"/>
      <c r="F874" s="243"/>
      <c r="G874" s="208"/>
    </row>
    <row r="875" spans="1:7" s="137" customFormat="1" ht="12.75" customHeight="1" x14ac:dyDescent="0.25">
      <c r="A875" s="248" t="s">
        <v>750</v>
      </c>
      <c r="B875" s="179"/>
      <c r="C875" s="191" t="s">
        <v>450</v>
      </c>
      <c r="D875" s="153" t="s">
        <v>52</v>
      </c>
      <c r="E875" s="170">
        <v>48.8</v>
      </c>
      <c r="F875" s="243"/>
      <c r="G875" s="208"/>
    </row>
    <row r="876" spans="1:7" s="137" customFormat="1" ht="12.75" customHeight="1" x14ac:dyDescent="0.25">
      <c r="A876" s="248"/>
      <c r="B876" s="179"/>
      <c r="C876" s="155"/>
      <c r="D876" s="179"/>
      <c r="E876" s="182"/>
      <c r="F876" s="243"/>
      <c r="G876" s="208"/>
    </row>
    <row r="877" spans="1:7" s="137" customFormat="1" ht="12.75" customHeight="1" x14ac:dyDescent="0.25">
      <c r="A877" s="248" t="s">
        <v>217</v>
      </c>
      <c r="B877" s="228"/>
      <c r="C877" s="465" t="s">
        <v>455</v>
      </c>
      <c r="D877" s="179"/>
      <c r="E877" s="182"/>
      <c r="F877" s="243"/>
      <c r="G877" s="208"/>
    </row>
    <row r="878" spans="1:7" s="137" customFormat="1" ht="12.75" customHeight="1" x14ac:dyDescent="0.25">
      <c r="A878" s="248"/>
      <c r="B878" s="179"/>
      <c r="C878" s="1074"/>
      <c r="D878" s="179"/>
      <c r="E878" s="182"/>
      <c r="F878" s="243"/>
      <c r="G878" s="208"/>
    </row>
    <row r="879" spans="1:7" s="137" customFormat="1" ht="37.5" x14ac:dyDescent="0.25">
      <c r="A879" s="248" t="s">
        <v>218</v>
      </c>
      <c r="B879" s="179" t="s">
        <v>152</v>
      </c>
      <c r="C879" s="155" t="s">
        <v>456</v>
      </c>
      <c r="D879" s="179" t="s">
        <v>751</v>
      </c>
      <c r="E879" s="182">
        <v>15</v>
      </c>
      <c r="F879" s="243"/>
      <c r="G879" s="208"/>
    </row>
    <row r="880" spans="1:7" s="137" customFormat="1" ht="12.75" customHeight="1" x14ac:dyDescent="0.25">
      <c r="A880" s="248"/>
      <c r="B880" s="179"/>
      <c r="C880" s="155"/>
      <c r="D880" s="179"/>
      <c r="E880" s="182"/>
      <c r="F880" s="243"/>
      <c r="G880" s="208"/>
    </row>
    <row r="881" spans="1:7" s="137" customFormat="1" ht="25" x14ac:dyDescent="0.25">
      <c r="A881" s="248" t="s">
        <v>274</v>
      </c>
      <c r="B881" s="179" t="s">
        <v>151</v>
      </c>
      <c r="C881" s="174" t="s">
        <v>105</v>
      </c>
      <c r="D881" s="193" t="s">
        <v>82</v>
      </c>
      <c r="E881" s="178">
        <v>16</v>
      </c>
      <c r="F881" s="243"/>
      <c r="G881" s="208"/>
    </row>
    <row r="882" spans="1:7" s="19" customFormat="1" x14ac:dyDescent="0.25">
      <c r="A882" s="362"/>
      <c r="B882" s="363"/>
      <c r="C882" s="364"/>
      <c r="D882" s="365"/>
      <c r="E882" s="366"/>
      <c r="F882" s="367"/>
      <c r="G882" s="369"/>
    </row>
    <row r="883" spans="1:7" s="19" customFormat="1" ht="13" x14ac:dyDescent="0.25">
      <c r="A883" s="325"/>
      <c r="B883" s="370" t="s">
        <v>388</v>
      </c>
      <c r="C883" s="371"/>
      <c r="D883" s="326"/>
      <c r="E883" s="368"/>
      <c r="F883" s="372"/>
      <c r="G883" s="373"/>
    </row>
    <row r="884" spans="1:7" s="19" customFormat="1" ht="26" x14ac:dyDescent="0.25">
      <c r="A884" s="328"/>
      <c r="B884" s="375" t="s">
        <v>389</v>
      </c>
      <c r="C884" s="361"/>
      <c r="D884" s="329"/>
      <c r="E884" s="360"/>
      <c r="F884" s="351"/>
      <c r="G884" s="374"/>
    </row>
    <row r="885" spans="1:7" s="137" customFormat="1" ht="12.75" customHeight="1" x14ac:dyDescent="0.25">
      <c r="A885" s="248"/>
      <c r="B885" s="179"/>
      <c r="C885" s="155"/>
      <c r="D885" s="179"/>
      <c r="E885" s="182"/>
      <c r="F885" s="243"/>
      <c r="G885" s="208"/>
    </row>
    <row r="886" spans="1:7" s="137" customFormat="1" ht="12.75" customHeight="1" x14ac:dyDescent="0.25">
      <c r="A886" s="248"/>
      <c r="B886" s="179"/>
      <c r="C886" s="174"/>
      <c r="D886" s="193"/>
      <c r="E886" s="178"/>
      <c r="F886" s="243"/>
      <c r="G886" s="208"/>
    </row>
    <row r="887" spans="1:7" s="98" customFormat="1" ht="12.75" customHeight="1" x14ac:dyDescent="0.3">
      <c r="A887" s="249" t="s">
        <v>360</v>
      </c>
      <c r="B887" s="187"/>
      <c r="C887" s="185" t="s">
        <v>349</v>
      </c>
      <c r="D887" s="86"/>
      <c r="E887" s="87"/>
      <c r="F887" s="170"/>
      <c r="G887" s="208"/>
    </row>
    <row r="888" spans="1:7" s="98" customFormat="1" ht="12.75" customHeight="1" x14ac:dyDescent="0.3">
      <c r="A888" s="249"/>
      <c r="B888" s="187"/>
      <c r="C888" s="185"/>
      <c r="D888" s="86"/>
      <c r="E888" s="87"/>
      <c r="F888" s="170"/>
      <c r="G888" s="208"/>
    </row>
    <row r="889" spans="1:7" s="98" customFormat="1" ht="12.75" customHeight="1" x14ac:dyDescent="0.25">
      <c r="A889" s="249" t="s">
        <v>219</v>
      </c>
      <c r="B889" s="187" t="s">
        <v>226</v>
      </c>
      <c r="C889" s="184" t="s">
        <v>316</v>
      </c>
      <c r="D889" s="86" t="s">
        <v>54</v>
      </c>
      <c r="E889" s="182">
        <v>1</v>
      </c>
      <c r="F889" s="243"/>
      <c r="G889" s="208"/>
    </row>
    <row r="890" spans="1:7" s="98" customFormat="1" ht="12.75" customHeight="1" x14ac:dyDescent="0.25">
      <c r="A890" s="249"/>
      <c r="B890" s="187"/>
      <c r="C890" s="184"/>
      <c r="D890" s="86"/>
      <c r="E890" s="87"/>
      <c r="F890" s="170"/>
      <c r="G890" s="208"/>
    </row>
    <row r="891" spans="1:7" s="98" customFormat="1" ht="12.75" customHeight="1" x14ac:dyDescent="0.25">
      <c r="A891" s="249" t="s">
        <v>414</v>
      </c>
      <c r="B891" s="187" t="s">
        <v>226</v>
      </c>
      <c r="C891" s="184" t="s">
        <v>318</v>
      </c>
      <c r="D891" s="86" t="s">
        <v>54</v>
      </c>
      <c r="E891" s="182">
        <v>1</v>
      </c>
      <c r="F891" s="243"/>
      <c r="G891" s="208"/>
    </row>
    <row r="892" spans="1:7" s="98" customFormat="1" ht="12.75" customHeight="1" x14ac:dyDescent="0.3">
      <c r="A892" s="249"/>
      <c r="B892" s="187"/>
      <c r="C892" s="185"/>
      <c r="D892" s="86"/>
      <c r="E892" s="87"/>
      <c r="F892" s="170"/>
      <c r="G892" s="208"/>
    </row>
    <row r="893" spans="1:7" s="98" customFormat="1" ht="25" x14ac:dyDescent="0.25">
      <c r="A893" s="247" t="s">
        <v>415</v>
      </c>
      <c r="B893" s="153" t="s">
        <v>226</v>
      </c>
      <c r="C893" s="184" t="s">
        <v>319</v>
      </c>
      <c r="D893" s="193" t="s">
        <v>82</v>
      </c>
      <c r="E893" s="182">
        <v>16</v>
      </c>
      <c r="F893" s="243"/>
      <c r="G893" s="208"/>
    </row>
    <row r="894" spans="1:7" s="98" customFormat="1" ht="12.75" customHeight="1" x14ac:dyDescent="0.3">
      <c r="A894" s="249"/>
      <c r="B894" s="187"/>
      <c r="C894" s="185"/>
      <c r="D894" s="86"/>
      <c r="E894" s="87"/>
      <c r="F894" s="170"/>
      <c r="G894" s="208"/>
    </row>
    <row r="895" spans="1:7" s="98" customFormat="1" ht="12.75" customHeight="1" x14ac:dyDescent="0.25">
      <c r="A895" s="619" t="s">
        <v>416</v>
      </c>
      <c r="B895" s="126" t="s">
        <v>226</v>
      </c>
      <c r="C895" s="620" t="s">
        <v>365</v>
      </c>
      <c r="D895" s="621" t="s">
        <v>56</v>
      </c>
      <c r="E895" s="622">
        <v>120</v>
      </c>
      <c r="F895" s="623"/>
      <c r="G895" s="603"/>
    </row>
    <row r="896" spans="1:7" s="98" customFormat="1" ht="12.75" customHeight="1" x14ac:dyDescent="0.3">
      <c r="A896" s="249"/>
      <c r="B896" s="187"/>
      <c r="C896" s="185"/>
      <c r="D896" s="384"/>
      <c r="E896" s="87"/>
      <c r="F896" s="170"/>
      <c r="G896" s="208"/>
    </row>
    <row r="897" spans="1:7" s="98" customFormat="1" ht="12.75" customHeight="1" x14ac:dyDescent="0.3">
      <c r="A897" s="249"/>
      <c r="B897" s="187"/>
      <c r="C897" s="185"/>
      <c r="D897" s="384"/>
      <c r="E897" s="87"/>
      <c r="F897" s="170"/>
      <c r="G897" s="208"/>
    </row>
    <row r="898" spans="1:7" s="98" customFormat="1" ht="25" x14ac:dyDescent="0.25">
      <c r="A898" s="249" t="s">
        <v>417</v>
      </c>
      <c r="B898" s="187" t="s">
        <v>226</v>
      </c>
      <c r="C898" s="687" t="s">
        <v>752</v>
      </c>
      <c r="D898" s="751" t="s">
        <v>54</v>
      </c>
      <c r="E898" s="751">
        <v>1</v>
      </c>
      <c r="F898" s="170"/>
      <c r="G898" s="208"/>
    </row>
    <row r="899" spans="1:7" s="98" customFormat="1" ht="12.75" customHeight="1" x14ac:dyDescent="0.3">
      <c r="A899" s="249"/>
      <c r="B899" s="187"/>
      <c r="C899" s="185"/>
      <c r="D899" s="384"/>
      <c r="E899" s="87"/>
      <c r="F899" s="170"/>
      <c r="G899" s="208"/>
    </row>
    <row r="900" spans="1:7" s="98" customFormat="1" x14ac:dyDescent="0.25">
      <c r="A900" s="249" t="s">
        <v>2589</v>
      </c>
      <c r="B900" s="187" t="s">
        <v>226</v>
      </c>
      <c r="C900" s="184" t="s">
        <v>2590</v>
      </c>
      <c r="D900" s="384" t="s">
        <v>54</v>
      </c>
      <c r="E900" s="751">
        <v>1</v>
      </c>
      <c r="F900" s="170"/>
      <c r="G900" s="208"/>
    </row>
    <row r="901" spans="1:7" s="412" customFormat="1" ht="12.75" customHeight="1" x14ac:dyDescent="0.3">
      <c r="A901" s="1883"/>
      <c r="B901" s="1884"/>
      <c r="C901" s="185"/>
      <c r="D901" s="1885"/>
      <c r="E901" s="1886"/>
      <c r="F901" s="1887"/>
      <c r="G901" s="480"/>
    </row>
    <row r="902" spans="1:7" s="98" customFormat="1" ht="12.75" customHeight="1" x14ac:dyDescent="0.3">
      <c r="A902" s="249"/>
      <c r="B902" s="187"/>
      <c r="C902" s="185"/>
      <c r="D902" s="384"/>
      <c r="E902" s="87"/>
      <c r="F902" s="170"/>
      <c r="G902" s="208"/>
    </row>
    <row r="903" spans="1:7" s="98" customFormat="1" ht="12.75" customHeight="1" x14ac:dyDescent="0.3">
      <c r="A903" s="249"/>
      <c r="B903" s="187"/>
      <c r="C903" s="185"/>
      <c r="D903" s="384"/>
      <c r="E903" s="87"/>
      <c r="F903" s="170"/>
      <c r="G903" s="208"/>
    </row>
    <row r="904" spans="1:7" s="98" customFormat="1" ht="12.75" customHeight="1" x14ac:dyDescent="0.3">
      <c r="A904" s="249"/>
      <c r="B904" s="187"/>
      <c r="C904" s="185"/>
      <c r="D904" s="384"/>
      <c r="E904" s="87"/>
      <c r="F904" s="170"/>
      <c r="G904" s="208"/>
    </row>
    <row r="905" spans="1:7" s="98" customFormat="1" ht="12.75" customHeight="1" x14ac:dyDescent="0.3">
      <c r="A905" s="249"/>
      <c r="B905" s="187"/>
      <c r="C905" s="185"/>
      <c r="D905" s="384"/>
      <c r="E905" s="87"/>
      <c r="F905" s="170"/>
      <c r="G905" s="208"/>
    </row>
    <row r="906" spans="1:7" s="98" customFormat="1" ht="12.75" customHeight="1" x14ac:dyDescent="0.3">
      <c r="A906" s="249"/>
      <c r="B906" s="187"/>
      <c r="C906" s="185"/>
      <c r="D906" s="384"/>
      <c r="E906" s="87"/>
      <c r="F906" s="170"/>
      <c r="G906" s="208"/>
    </row>
    <row r="907" spans="1:7" s="98" customFormat="1" ht="12.75" customHeight="1" x14ac:dyDescent="0.3">
      <c r="A907" s="249"/>
      <c r="B907" s="187"/>
      <c r="C907" s="185"/>
      <c r="D907" s="384"/>
      <c r="E907" s="87"/>
      <c r="F907" s="170"/>
      <c r="G907" s="208"/>
    </row>
    <row r="908" spans="1:7" s="98" customFormat="1" ht="12.75" customHeight="1" x14ac:dyDescent="0.3">
      <c r="A908" s="249"/>
      <c r="B908" s="187"/>
      <c r="C908" s="185"/>
      <c r="D908" s="384"/>
      <c r="E908" s="87"/>
      <c r="F908" s="170"/>
      <c r="G908" s="208"/>
    </row>
    <row r="909" spans="1:7" s="98" customFormat="1" ht="12.75" customHeight="1" x14ac:dyDescent="0.3">
      <c r="A909" s="249"/>
      <c r="B909" s="187"/>
      <c r="C909" s="185"/>
      <c r="D909" s="384"/>
      <c r="E909" s="87"/>
      <c r="F909" s="170"/>
      <c r="G909" s="208"/>
    </row>
    <row r="910" spans="1:7" s="98" customFormat="1" ht="12.75" customHeight="1" x14ac:dyDescent="0.3">
      <c r="A910" s="249"/>
      <c r="B910" s="187"/>
      <c r="C910" s="185"/>
      <c r="D910" s="384"/>
      <c r="E910" s="87"/>
      <c r="F910" s="170"/>
      <c r="G910" s="208"/>
    </row>
    <row r="911" spans="1:7" s="98" customFormat="1" ht="12.75" customHeight="1" x14ac:dyDescent="0.3">
      <c r="A911" s="249"/>
      <c r="B911" s="187"/>
      <c r="C911" s="185"/>
      <c r="D911" s="384"/>
      <c r="E911" s="87"/>
      <c r="F911" s="170"/>
      <c r="G911" s="208"/>
    </row>
    <row r="912" spans="1:7" s="98" customFormat="1" ht="12.75" customHeight="1" x14ac:dyDescent="0.3">
      <c r="A912" s="249"/>
      <c r="B912" s="187"/>
      <c r="C912" s="185"/>
      <c r="D912" s="384"/>
      <c r="E912" s="87"/>
      <c r="F912" s="170"/>
      <c r="G912" s="208"/>
    </row>
    <row r="913" spans="1:7" s="98" customFormat="1" ht="12.75" customHeight="1" x14ac:dyDescent="0.3">
      <c r="A913" s="249"/>
      <c r="B913" s="187"/>
      <c r="C913" s="185"/>
      <c r="D913" s="384"/>
      <c r="E913" s="87"/>
      <c r="F913" s="170"/>
      <c r="G913" s="208"/>
    </row>
    <row r="914" spans="1:7" s="98" customFormat="1" ht="12.75" customHeight="1" x14ac:dyDescent="0.3">
      <c r="A914" s="249"/>
      <c r="B914" s="187"/>
      <c r="C914" s="185"/>
      <c r="D914" s="384"/>
      <c r="E914" s="87"/>
      <c r="F914" s="170"/>
      <c r="G914" s="208"/>
    </row>
    <row r="915" spans="1:7" s="98" customFormat="1" ht="12.75" customHeight="1" x14ac:dyDescent="0.3">
      <c r="A915" s="249"/>
      <c r="B915" s="187"/>
      <c r="C915" s="185"/>
      <c r="D915" s="384"/>
      <c r="E915" s="87"/>
      <c r="F915" s="170"/>
      <c r="G915" s="208"/>
    </row>
    <row r="916" spans="1:7" s="98" customFormat="1" ht="12.75" customHeight="1" x14ac:dyDescent="0.3">
      <c r="A916" s="249"/>
      <c r="B916" s="187"/>
      <c r="C916" s="185"/>
      <c r="D916" s="384"/>
      <c r="E916" s="87"/>
      <c r="F916" s="170"/>
      <c r="G916" s="208"/>
    </row>
    <row r="917" spans="1:7" s="98" customFormat="1" ht="12.75" customHeight="1" x14ac:dyDescent="0.3">
      <c r="A917" s="249"/>
      <c r="B917" s="187"/>
      <c r="C917" s="185"/>
      <c r="D917" s="384"/>
      <c r="E917" s="87"/>
      <c r="F917" s="170"/>
      <c r="G917" s="208"/>
    </row>
    <row r="918" spans="1:7" s="98" customFormat="1" ht="12.75" customHeight="1" x14ac:dyDescent="0.3">
      <c r="A918" s="249"/>
      <c r="B918" s="187"/>
      <c r="C918" s="185"/>
      <c r="D918" s="384"/>
      <c r="E918" s="87"/>
      <c r="F918" s="170"/>
      <c r="G918" s="208"/>
    </row>
    <row r="919" spans="1:7" s="98" customFormat="1" ht="12.75" customHeight="1" x14ac:dyDescent="0.3">
      <c r="A919" s="249"/>
      <c r="B919" s="187"/>
      <c r="C919" s="185"/>
      <c r="D919" s="384"/>
      <c r="E919" s="87"/>
      <c r="F919" s="170"/>
      <c r="G919" s="208"/>
    </row>
    <row r="920" spans="1:7" s="98" customFormat="1" ht="12.75" customHeight="1" x14ac:dyDescent="0.3">
      <c r="A920" s="249"/>
      <c r="B920" s="187"/>
      <c r="C920" s="185"/>
      <c r="D920" s="384"/>
      <c r="E920" s="87"/>
      <c r="F920" s="170"/>
      <c r="G920" s="208"/>
    </row>
    <row r="921" spans="1:7" s="98" customFormat="1" ht="12.75" customHeight="1" x14ac:dyDescent="0.3">
      <c r="A921" s="249"/>
      <c r="B921" s="187"/>
      <c r="C921" s="185"/>
      <c r="D921" s="384"/>
      <c r="E921" s="87"/>
      <c r="F921" s="170"/>
      <c r="G921" s="208"/>
    </row>
    <row r="922" spans="1:7" s="98" customFormat="1" ht="12.75" customHeight="1" x14ac:dyDescent="0.3">
      <c r="A922" s="249"/>
      <c r="B922" s="187"/>
      <c r="C922" s="185"/>
      <c r="D922" s="384"/>
      <c r="E922" s="87"/>
      <c r="F922" s="170"/>
      <c r="G922" s="208"/>
    </row>
    <row r="923" spans="1:7" s="98" customFormat="1" ht="12.75" customHeight="1" x14ac:dyDescent="0.3">
      <c r="A923" s="249"/>
      <c r="B923" s="187"/>
      <c r="C923" s="185"/>
      <c r="D923" s="384"/>
      <c r="E923" s="87"/>
      <c r="F923" s="170"/>
      <c r="G923" s="208"/>
    </row>
    <row r="924" spans="1:7" s="98" customFormat="1" ht="12.75" customHeight="1" x14ac:dyDescent="0.3">
      <c r="A924" s="249"/>
      <c r="B924" s="187"/>
      <c r="C924" s="185"/>
      <c r="D924" s="384"/>
      <c r="E924" s="87"/>
      <c r="F924" s="170"/>
      <c r="G924" s="208"/>
    </row>
    <row r="925" spans="1:7" s="98" customFormat="1" ht="12.75" customHeight="1" x14ac:dyDescent="0.3">
      <c r="A925" s="249"/>
      <c r="B925" s="187"/>
      <c r="C925" s="185"/>
      <c r="D925" s="384"/>
      <c r="E925" s="87"/>
      <c r="F925" s="170"/>
      <c r="G925" s="208"/>
    </row>
    <row r="926" spans="1:7" s="98" customFormat="1" ht="12.75" customHeight="1" x14ac:dyDescent="0.3">
      <c r="A926" s="249"/>
      <c r="B926" s="187"/>
      <c r="C926" s="185"/>
      <c r="D926" s="384"/>
      <c r="E926" s="87"/>
      <c r="F926" s="170"/>
      <c r="G926" s="208"/>
    </row>
    <row r="927" spans="1:7" s="98" customFormat="1" ht="12.75" customHeight="1" x14ac:dyDescent="0.3">
      <c r="A927" s="249"/>
      <c r="B927" s="187"/>
      <c r="C927" s="185"/>
      <c r="D927" s="384"/>
      <c r="E927" s="87"/>
      <c r="F927" s="170"/>
      <c r="G927" s="208"/>
    </row>
    <row r="928" spans="1:7" s="98" customFormat="1" ht="12.75" customHeight="1" x14ac:dyDescent="0.25">
      <c r="A928" s="249"/>
      <c r="B928" s="187"/>
      <c r="C928" s="186"/>
      <c r="D928" s="187"/>
      <c r="E928" s="87"/>
      <c r="F928" s="170"/>
      <c r="G928" s="170"/>
    </row>
    <row r="929" spans="1:23" x14ac:dyDescent="0.25">
      <c r="A929" s="236"/>
      <c r="B929" s="89"/>
      <c r="C929" s="172"/>
      <c r="D929" s="89"/>
      <c r="E929" s="173"/>
      <c r="F929" s="78" t="s">
        <v>188</v>
      </c>
      <c r="G929" s="78"/>
      <c r="H929" s="160"/>
      <c r="I929" s="160"/>
      <c r="J929" s="160"/>
      <c r="K929" s="160"/>
      <c r="L929" s="160"/>
      <c r="M929" s="160"/>
      <c r="N929" s="160"/>
      <c r="O929" s="160"/>
      <c r="P929" s="160"/>
      <c r="Q929" s="160"/>
      <c r="R929" s="160"/>
      <c r="S929" s="160"/>
      <c r="T929" s="160"/>
      <c r="U929" s="160"/>
      <c r="V929" s="160"/>
      <c r="W929" s="160"/>
    </row>
    <row r="930" spans="1:23" ht="25" customHeight="1" x14ac:dyDescent="0.25">
      <c r="A930" s="1999" t="s">
        <v>1589</v>
      </c>
      <c r="B930" s="2000"/>
      <c r="C930" s="2000"/>
      <c r="D930" s="2000"/>
      <c r="E930" s="2000"/>
      <c r="F930" s="2001"/>
      <c r="G930" s="379"/>
      <c r="H930" s="160"/>
      <c r="I930" s="160"/>
      <c r="J930" s="160"/>
      <c r="K930" s="160"/>
      <c r="L930" s="160"/>
      <c r="M930" s="160"/>
      <c r="N930" s="160"/>
      <c r="O930" s="160"/>
      <c r="P930" s="160"/>
      <c r="Q930" s="160"/>
      <c r="R930" s="160"/>
      <c r="S930" s="160"/>
      <c r="T930" s="160"/>
      <c r="U930" s="160"/>
      <c r="V930" s="160"/>
      <c r="W930" s="160"/>
    </row>
    <row r="931" spans="1:23" x14ac:dyDescent="0.25">
      <c r="A931" s="258"/>
      <c r="B931" s="163"/>
      <c r="C931" s="164"/>
      <c r="D931" s="164"/>
      <c r="E931" s="164"/>
      <c r="F931" s="164"/>
      <c r="G931" s="164"/>
      <c r="H931" s="160"/>
      <c r="I931" s="160"/>
      <c r="J931" s="160"/>
      <c r="K931" s="160"/>
      <c r="L931" s="160"/>
      <c r="M931" s="160"/>
      <c r="N931" s="160"/>
      <c r="O931" s="160"/>
      <c r="P931" s="160"/>
      <c r="Q931" s="160"/>
      <c r="R931" s="160"/>
      <c r="S931" s="160"/>
      <c r="T931" s="160"/>
      <c r="U931" s="160"/>
      <c r="V931" s="160"/>
      <c r="W931" s="160"/>
    </row>
    <row r="932" spans="1:23" x14ac:dyDescent="0.25">
      <c r="A932" s="258"/>
      <c r="B932" s="163"/>
      <c r="C932" s="164"/>
      <c r="D932" s="164"/>
      <c r="E932" s="164"/>
      <c r="F932" s="163"/>
      <c r="G932" s="163"/>
      <c r="H932" s="160"/>
      <c r="I932" s="160"/>
      <c r="J932" s="160"/>
      <c r="K932" s="160"/>
      <c r="L932" s="160"/>
      <c r="M932" s="160"/>
      <c r="N932" s="160"/>
      <c r="O932" s="160"/>
      <c r="P932" s="160"/>
      <c r="Q932" s="160"/>
      <c r="R932" s="160"/>
      <c r="S932" s="160"/>
      <c r="T932" s="160"/>
      <c r="U932" s="160"/>
      <c r="V932" s="160"/>
      <c r="W932" s="160"/>
    </row>
    <row r="933" spans="1:23" x14ac:dyDescent="0.25">
      <c r="A933" s="258"/>
      <c r="B933" s="163"/>
      <c r="C933" s="164"/>
      <c r="D933" s="164"/>
      <c r="E933" s="164"/>
      <c r="F933" s="163"/>
      <c r="G933" s="163"/>
      <c r="H933" s="160"/>
      <c r="I933" s="160"/>
      <c r="J933" s="160"/>
      <c r="K933" s="160"/>
      <c r="L933" s="160"/>
      <c r="M933" s="160"/>
      <c r="N933" s="160"/>
      <c r="O933" s="160"/>
      <c r="P933" s="160"/>
      <c r="Q933" s="160"/>
      <c r="R933" s="160"/>
      <c r="S933" s="160"/>
      <c r="T933" s="160"/>
      <c r="U933" s="160"/>
      <c r="V933" s="160"/>
      <c r="W933" s="160"/>
    </row>
    <row r="934" spans="1:23" x14ac:dyDescent="0.25">
      <c r="A934" s="258"/>
      <c r="B934" s="163"/>
      <c r="C934" s="164"/>
      <c r="D934" s="164"/>
      <c r="E934" s="164"/>
      <c r="F934" s="163"/>
      <c r="G934" s="163"/>
      <c r="H934" s="160"/>
      <c r="I934" s="160"/>
      <c r="J934" s="160"/>
      <c r="K934" s="160"/>
      <c r="L934" s="160"/>
      <c r="M934" s="160"/>
      <c r="N934" s="160"/>
      <c r="O934" s="160"/>
      <c r="P934" s="160"/>
      <c r="Q934" s="160"/>
      <c r="R934" s="160"/>
      <c r="S934" s="160"/>
      <c r="T934" s="160"/>
      <c r="U934" s="160"/>
      <c r="V934" s="160"/>
      <c r="W934" s="160"/>
    </row>
    <row r="935" spans="1:23" x14ac:dyDescent="0.25">
      <c r="A935" s="258"/>
      <c r="B935" s="163"/>
      <c r="C935" s="164"/>
      <c r="D935" s="164"/>
      <c r="E935" s="164"/>
      <c r="F935" s="163"/>
      <c r="G935" s="163"/>
      <c r="H935" s="160"/>
      <c r="I935" s="160"/>
      <c r="J935" s="160"/>
      <c r="K935" s="160"/>
      <c r="L935" s="160"/>
      <c r="M935" s="160"/>
      <c r="N935" s="160"/>
      <c r="O935" s="160"/>
      <c r="P935" s="160"/>
      <c r="Q935" s="160"/>
      <c r="R935" s="160"/>
      <c r="S935" s="160"/>
      <c r="T935" s="160"/>
      <c r="U935" s="160"/>
      <c r="V935" s="160"/>
      <c r="W935" s="160"/>
    </row>
    <row r="936" spans="1:23" x14ac:dyDescent="0.25">
      <c r="A936" s="258"/>
      <c r="B936" s="163"/>
      <c r="C936" s="164"/>
      <c r="D936" s="164"/>
      <c r="E936" s="164"/>
      <c r="F936" s="163"/>
      <c r="G936" s="163"/>
      <c r="H936" s="160"/>
      <c r="I936" s="160"/>
      <c r="J936" s="160"/>
      <c r="K936" s="160"/>
      <c r="L936" s="160"/>
      <c r="M936" s="160"/>
      <c r="N936" s="160"/>
      <c r="O936" s="160"/>
      <c r="P936" s="160"/>
      <c r="Q936" s="160"/>
      <c r="R936" s="160"/>
      <c r="S936" s="160"/>
      <c r="T936" s="160"/>
      <c r="U936" s="160"/>
      <c r="V936" s="160"/>
      <c r="W936" s="160"/>
    </row>
    <row r="937" spans="1:23" x14ac:dyDescent="0.25">
      <c r="A937" s="258"/>
      <c r="B937" s="163"/>
      <c r="C937" s="164"/>
      <c r="D937" s="164"/>
      <c r="E937" s="164"/>
      <c r="F937" s="163"/>
      <c r="G937" s="163"/>
      <c r="H937" s="160"/>
      <c r="I937" s="160"/>
      <c r="J937" s="160"/>
      <c r="K937" s="160"/>
      <c r="L937" s="160"/>
      <c r="M937" s="160"/>
      <c r="N937" s="160"/>
      <c r="O937" s="160"/>
      <c r="P937" s="160"/>
      <c r="Q937" s="160"/>
      <c r="R937" s="160"/>
      <c r="S937" s="160"/>
      <c r="T937" s="160"/>
      <c r="U937" s="160"/>
      <c r="V937" s="160"/>
      <c r="W937" s="160"/>
    </row>
    <row r="938" spans="1:23" x14ac:dyDescent="0.25">
      <c r="A938" s="258"/>
      <c r="B938" s="163"/>
      <c r="C938" s="164"/>
      <c r="D938" s="164"/>
      <c r="E938" s="164"/>
      <c r="F938" s="163"/>
      <c r="G938" s="163"/>
      <c r="H938" s="160"/>
      <c r="I938" s="160"/>
      <c r="J938" s="160"/>
      <c r="K938" s="160"/>
      <c r="L938" s="160"/>
      <c r="M938" s="160"/>
      <c r="N938" s="160"/>
      <c r="O938" s="160"/>
      <c r="P938" s="160"/>
      <c r="Q938" s="160"/>
      <c r="R938" s="160"/>
      <c r="S938" s="160"/>
      <c r="T938" s="160"/>
      <c r="U938" s="160"/>
      <c r="V938" s="160"/>
      <c r="W938" s="160"/>
    </row>
    <row r="939" spans="1:23" x14ac:dyDescent="0.25">
      <c r="A939" s="258"/>
      <c r="B939" s="163"/>
      <c r="C939" s="164"/>
      <c r="D939" s="164"/>
      <c r="E939" s="164"/>
      <c r="F939" s="163"/>
      <c r="G939" s="163"/>
      <c r="H939" s="160"/>
      <c r="I939" s="160"/>
      <c r="J939" s="160"/>
      <c r="K939" s="160"/>
      <c r="L939" s="160"/>
      <c r="M939" s="160"/>
      <c r="N939" s="160"/>
      <c r="O939" s="160"/>
      <c r="P939" s="160"/>
      <c r="Q939" s="160"/>
      <c r="R939" s="160"/>
      <c r="S939" s="160"/>
      <c r="T939" s="160"/>
      <c r="U939" s="160"/>
      <c r="V939" s="160"/>
      <c r="W939" s="160"/>
    </row>
    <row r="940" spans="1:23" x14ac:dyDescent="0.25">
      <c r="A940" s="258"/>
      <c r="B940" s="163"/>
      <c r="C940" s="164"/>
      <c r="D940" s="164"/>
      <c r="E940" s="164"/>
      <c r="F940" s="163"/>
      <c r="G940" s="163"/>
      <c r="H940" s="160"/>
      <c r="I940" s="160"/>
      <c r="J940" s="160"/>
      <c r="K940" s="160"/>
      <c r="L940" s="160"/>
      <c r="M940" s="160"/>
      <c r="N940" s="160"/>
      <c r="O940" s="160"/>
      <c r="P940" s="160"/>
      <c r="Q940" s="160"/>
      <c r="R940" s="160"/>
      <c r="S940" s="160"/>
      <c r="T940" s="160"/>
      <c r="U940" s="160"/>
      <c r="V940" s="160"/>
      <c r="W940" s="160"/>
    </row>
    <row r="941" spans="1:23" x14ac:dyDescent="0.25">
      <c r="A941" s="258"/>
      <c r="B941" s="163"/>
      <c r="C941" s="164"/>
      <c r="D941" s="164"/>
      <c r="E941" s="164"/>
      <c r="F941" s="163"/>
      <c r="G941" s="163"/>
      <c r="H941" s="160"/>
      <c r="I941" s="160"/>
      <c r="J941" s="160"/>
      <c r="K941" s="160"/>
      <c r="L941" s="160"/>
      <c r="M941" s="160"/>
      <c r="N941" s="160"/>
      <c r="O941" s="160"/>
      <c r="P941" s="160"/>
      <c r="Q941" s="160"/>
      <c r="R941" s="160"/>
      <c r="S941" s="160"/>
      <c r="T941" s="160"/>
      <c r="U941" s="160"/>
      <c r="V941" s="160"/>
      <c r="W941" s="160"/>
    </row>
    <row r="942" spans="1:23" x14ac:dyDescent="0.25">
      <c r="A942" s="258"/>
      <c r="B942" s="163"/>
      <c r="C942" s="164"/>
      <c r="D942" s="164"/>
      <c r="E942" s="164"/>
      <c r="F942" s="163"/>
      <c r="G942" s="163"/>
      <c r="H942" s="160"/>
      <c r="I942" s="160"/>
      <c r="J942" s="160"/>
      <c r="K942" s="160"/>
      <c r="L942" s="160"/>
      <c r="M942" s="160"/>
      <c r="N942" s="160"/>
      <c r="O942" s="160"/>
      <c r="P942" s="160"/>
      <c r="Q942" s="160"/>
      <c r="R942" s="160"/>
      <c r="S942" s="160"/>
      <c r="T942" s="160"/>
      <c r="U942" s="160"/>
      <c r="V942" s="160"/>
      <c r="W942" s="160"/>
    </row>
    <row r="943" spans="1:23" x14ac:dyDescent="0.25">
      <c r="A943" s="258"/>
      <c r="B943" s="163"/>
      <c r="C943" s="164"/>
      <c r="D943" s="164"/>
      <c r="E943" s="164"/>
      <c r="F943" s="163"/>
      <c r="G943" s="163"/>
      <c r="H943" s="160"/>
      <c r="I943" s="160"/>
      <c r="J943" s="160"/>
      <c r="K943" s="160"/>
      <c r="L943" s="160"/>
      <c r="M943" s="160"/>
      <c r="N943" s="160"/>
      <c r="O943" s="160"/>
      <c r="P943" s="160"/>
      <c r="Q943" s="160"/>
      <c r="R943" s="160"/>
      <c r="S943" s="160"/>
      <c r="T943" s="160"/>
      <c r="U943" s="160"/>
      <c r="V943" s="160"/>
      <c r="W943" s="160"/>
    </row>
    <row r="944" spans="1:23" x14ac:dyDescent="0.25">
      <c r="A944" s="163"/>
      <c r="B944" s="163"/>
      <c r="C944" s="164"/>
      <c r="D944" s="164"/>
      <c r="E944" s="164"/>
      <c r="F944" s="163"/>
      <c r="G944" s="163"/>
      <c r="H944" s="160"/>
      <c r="I944" s="160"/>
      <c r="J944" s="160"/>
      <c r="K944" s="160"/>
      <c r="L944" s="160"/>
      <c r="M944" s="160"/>
      <c r="N944" s="160"/>
      <c r="O944" s="160"/>
      <c r="P944" s="160"/>
      <c r="Q944" s="160"/>
      <c r="R944" s="160"/>
      <c r="S944" s="160"/>
      <c r="T944" s="160"/>
      <c r="U944" s="160"/>
      <c r="V944" s="160"/>
      <c r="W944" s="160"/>
    </row>
    <row r="945" spans="1:23" x14ac:dyDescent="0.25">
      <c r="A945" s="163"/>
      <c r="B945" s="163"/>
      <c r="C945" s="164"/>
      <c r="D945" s="164"/>
      <c r="E945" s="164"/>
      <c r="F945" s="163"/>
      <c r="G945" s="163"/>
      <c r="H945" s="160"/>
      <c r="I945" s="160"/>
      <c r="J945" s="160"/>
      <c r="K945" s="160"/>
      <c r="L945" s="160"/>
      <c r="M945" s="160"/>
      <c r="N945" s="160"/>
      <c r="O945" s="160"/>
      <c r="P945" s="160"/>
      <c r="Q945" s="160"/>
      <c r="R945" s="160"/>
      <c r="S945" s="160"/>
      <c r="T945" s="160"/>
      <c r="U945" s="160"/>
      <c r="V945" s="160"/>
      <c r="W945" s="160"/>
    </row>
    <row r="946" spans="1:23" x14ac:dyDescent="0.25">
      <c r="A946" s="163"/>
      <c r="B946" s="163"/>
      <c r="C946" s="164"/>
      <c r="D946" s="164"/>
      <c r="E946" s="164"/>
      <c r="F946" s="163"/>
      <c r="G946" s="163"/>
      <c r="H946" s="160"/>
      <c r="I946" s="160"/>
      <c r="J946" s="160"/>
      <c r="K946" s="160"/>
      <c r="L946" s="160"/>
      <c r="M946" s="160"/>
      <c r="N946" s="160"/>
      <c r="O946" s="160"/>
      <c r="P946" s="160"/>
      <c r="Q946" s="160"/>
      <c r="R946" s="160"/>
      <c r="S946" s="160"/>
      <c r="T946" s="160"/>
      <c r="U946" s="160"/>
      <c r="V946" s="160"/>
      <c r="W946" s="160"/>
    </row>
    <row r="947" spans="1:23" x14ac:dyDescent="0.25">
      <c r="A947" s="163"/>
      <c r="B947" s="160"/>
      <c r="C947" s="162"/>
      <c r="D947" s="162"/>
      <c r="E947" s="177"/>
      <c r="F947" s="160"/>
      <c r="G947" s="160"/>
      <c r="H947" s="160"/>
      <c r="I947" s="160"/>
      <c r="J947" s="160"/>
      <c r="K947" s="160"/>
      <c r="L947" s="160"/>
      <c r="M947" s="160"/>
      <c r="N947" s="160"/>
      <c r="O947" s="160"/>
      <c r="P947" s="160"/>
      <c r="Q947" s="160"/>
      <c r="R947" s="160"/>
      <c r="S947" s="160"/>
      <c r="T947" s="160"/>
      <c r="U947" s="160"/>
      <c r="V947" s="160"/>
      <c r="W947" s="160"/>
    </row>
    <row r="948" spans="1:23" x14ac:dyDescent="0.25">
      <c r="A948" s="163"/>
      <c r="B948" s="160"/>
      <c r="C948" s="162"/>
      <c r="D948" s="162"/>
      <c r="E948" s="177"/>
      <c r="F948" s="160"/>
      <c r="G948" s="160"/>
      <c r="H948" s="160"/>
      <c r="I948" s="160"/>
      <c r="J948" s="160"/>
      <c r="K948" s="160"/>
      <c r="L948" s="160"/>
      <c r="M948" s="160"/>
      <c r="N948" s="160"/>
      <c r="O948" s="160"/>
      <c r="P948" s="160"/>
      <c r="Q948" s="160"/>
      <c r="R948" s="160"/>
      <c r="S948" s="160"/>
      <c r="T948" s="160"/>
      <c r="U948" s="160"/>
      <c r="V948" s="160"/>
      <c r="W948" s="160"/>
    </row>
    <row r="949" spans="1:23" x14ac:dyDescent="0.25">
      <c r="A949" s="163"/>
      <c r="B949" s="160"/>
      <c r="C949" s="162"/>
      <c r="D949" s="162"/>
      <c r="E949" s="177"/>
      <c r="F949" s="160"/>
      <c r="G949" s="160"/>
      <c r="H949" s="160"/>
      <c r="I949" s="160"/>
      <c r="J949" s="160"/>
      <c r="K949" s="160"/>
      <c r="L949" s="160"/>
      <c r="M949" s="160"/>
      <c r="N949" s="160"/>
      <c r="O949" s="160"/>
      <c r="P949" s="160"/>
      <c r="Q949" s="160"/>
      <c r="R949" s="160"/>
      <c r="S949" s="160"/>
      <c r="T949" s="160"/>
      <c r="U949" s="160"/>
      <c r="V949" s="160"/>
      <c r="W949" s="160"/>
    </row>
    <row r="950" spans="1:23" x14ac:dyDescent="0.25">
      <c r="A950" s="163"/>
      <c r="B950" s="160"/>
      <c r="C950" s="162"/>
      <c r="D950" s="162"/>
      <c r="E950" s="177"/>
      <c r="F950" s="160"/>
      <c r="G950" s="160"/>
      <c r="H950" s="160"/>
      <c r="I950" s="160"/>
      <c r="J950" s="160"/>
      <c r="K950" s="160"/>
      <c r="L950" s="160"/>
      <c r="M950" s="160"/>
      <c r="N950" s="160"/>
      <c r="O950" s="160"/>
      <c r="P950" s="160"/>
      <c r="Q950" s="160"/>
      <c r="R950" s="160"/>
      <c r="S950" s="160"/>
      <c r="T950" s="160"/>
      <c r="U950" s="160"/>
      <c r="V950" s="160"/>
      <c r="W950" s="160"/>
    </row>
    <row r="951" spans="1:23" x14ac:dyDescent="0.25">
      <c r="A951" s="163"/>
      <c r="B951" s="160"/>
      <c r="C951" s="162"/>
      <c r="D951" s="162"/>
      <c r="E951" s="177"/>
      <c r="F951" s="160"/>
      <c r="G951" s="160"/>
      <c r="H951" s="160"/>
      <c r="I951" s="160"/>
      <c r="J951" s="160"/>
      <c r="K951" s="160"/>
      <c r="L951" s="160"/>
      <c r="M951" s="160"/>
      <c r="N951" s="160"/>
      <c r="O951" s="160"/>
      <c r="P951" s="160"/>
      <c r="Q951" s="160"/>
      <c r="R951" s="160"/>
      <c r="S951" s="160"/>
      <c r="T951" s="160"/>
      <c r="U951" s="160"/>
      <c r="V951" s="160"/>
      <c r="W951" s="160"/>
    </row>
    <row r="952" spans="1:23" x14ac:dyDescent="0.25">
      <c r="A952" s="163"/>
      <c r="B952" s="160"/>
      <c r="C952" s="162"/>
      <c r="D952" s="162"/>
      <c r="E952" s="177"/>
      <c r="F952" s="160"/>
      <c r="G952" s="160"/>
      <c r="H952" s="160"/>
      <c r="I952" s="160"/>
      <c r="J952" s="160"/>
      <c r="K952" s="160"/>
      <c r="L952" s="160"/>
      <c r="M952" s="160"/>
      <c r="N952" s="160"/>
      <c r="O952" s="160"/>
      <c r="P952" s="160"/>
      <c r="Q952" s="160"/>
      <c r="R952" s="160"/>
      <c r="S952" s="160"/>
      <c r="T952" s="160"/>
      <c r="U952" s="160"/>
      <c r="V952" s="160"/>
      <c r="W952" s="160"/>
    </row>
    <row r="953" spans="1:23" x14ac:dyDescent="0.25">
      <c r="A953" s="163"/>
      <c r="B953" s="160"/>
      <c r="C953" s="162"/>
      <c r="D953" s="162"/>
      <c r="E953" s="177"/>
      <c r="F953" s="160"/>
      <c r="G953" s="160"/>
      <c r="H953" s="160"/>
      <c r="I953" s="160"/>
      <c r="J953" s="160"/>
      <c r="K953" s="160"/>
      <c r="L953" s="160"/>
      <c r="M953" s="160"/>
      <c r="N953" s="160"/>
      <c r="O953" s="160"/>
      <c r="P953" s="160"/>
      <c r="Q953" s="160"/>
      <c r="R953" s="160"/>
      <c r="S953" s="160"/>
      <c r="T953" s="160"/>
      <c r="U953" s="160"/>
      <c r="V953" s="160"/>
      <c r="W953" s="160"/>
    </row>
    <row r="954" spans="1:23" x14ac:dyDescent="0.25">
      <c r="A954" s="163"/>
      <c r="B954" s="160"/>
      <c r="C954" s="162"/>
      <c r="D954" s="162"/>
      <c r="E954" s="177"/>
      <c r="F954" s="160"/>
      <c r="G954" s="160"/>
      <c r="H954" s="160"/>
      <c r="I954" s="160"/>
      <c r="J954" s="160"/>
      <c r="K954" s="160"/>
      <c r="L954" s="160"/>
      <c r="M954" s="160"/>
      <c r="N954" s="160"/>
      <c r="O954" s="160"/>
      <c r="P954" s="160"/>
      <c r="Q954" s="160"/>
      <c r="R954" s="160"/>
      <c r="S954" s="160"/>
      <c r="T954" s="160"/>
      <c r="U954" s="160"/>
      <c r="V954" s="160"/>
      <c r="W954" s="160"/>
    </row>
    <row r="955" spans="1:23" x14ac:dyDescent="0.25">
      <c r="A955" s="163"/>
      <c r="B955" s="160"/>
      <c r="C955" s="162"/>
      <c r="D955" s="162"/>
      <c r="E955" s="177"/>
      <c r="F955" s="160"/>
      <c r="G955" s="160"/>
      <c r="H955" s="160"/>
      <c r="I955" s="160"/>
      <c r="J955" s="160"/>
      <c r="K955" s="160"/>
      <c r="L955" s="160"/>
      <c r="M955" s="160"/>
      <c r="N955" s="160"/>
      <c r="O955" s="160"/>
      <c r="P955" s="160"/>
      <c r="Q955" s="160"/>
      <c r="R955" s="160"/>
      <c r="S955" s="160"/>
      <c r="T955" s="160"/>
      <c r="U955" s="160"/>
      <c r="V955" s="160"/>
      <c r="W955" s="160"/>
    </row>
    <row r="956" spans="1:23" x14ac:dyDescent="0.25">
      <c r="A956" s="163"/>
      <c r="B956" s="160"/>
      <c r="C956" s="162"/>
      <c r="D956" s="162"/>
      <c r="E956" s="177"/>
      <c r="F956" s="160"/>
      <c r="G956" s="160"/>
      <c r="H956" s="160"/>
      <c r="I956" s="160"/>
      <c r="J956" s="160"/>
      <c r="K956" s="160"/>
      <c r="L956" s="160"/>
      <c r="M956" s="160"/>
      <c r="N956" s="160"/>
      <c r="O956" s="160"/>
      <c r="P956" s="160"/>
      <c r="Q956" s="160"/>
      <c r="R956" s="160"/>
      <c r="S956" s="160"/>
      <c r="T956" s="160"/>
      <c r="U956" s="160"/>
      <c r="V956" s="160"/>
      <c r="W956" s="160"/>
    </row>
    <row r="957" spans="1:23" x14ac:dyDescent="0.25">
      <c r="A957" s="163"/>
      <c r="B957" s="160"/>
      <c r="C957" s="162"/>
      <c r="D957" s="162"/>
      <c r="E957" s="177"/>
      <c r="F957" s="160"/>
      <c r="G957" s="160"/>
      <c r="H957" s="160"/>
      <c r="I957" s="160"/>
      <c r="J957" s="160"/>
      <c r="K957" s="160"/>
      <c r="L957" s="160"/>
      <c r="M957" s="160"/>
      <c r="N957" s="160"/>
      <c r="O957" s="160"/>
      <c r="P957" s="160"/>
      <c r="Q957" s="160"/>
      <c r="R957" s="160"/>
      <c r="S957" s="160"/>
      <c r="T957" s="160"/>
      <c r="U957" s="160"/>
      <c r="V957" s="160"/>
      <c r="W957" s="160"/>
    </row>
    <row r="958" spans="1:23" x14ac:dyDescent="0.25">
      <c r="A958" s="163"/>
      <c r="B958" s="160"/>
      <c r="C958" s="162"/>
      <c r="D958" s="162"/>
      <c r="E958" s="177"/>
      <c r="F958" s="160"/>
      <c r="G958" s="160"/>
      <c r="H958" s="160"/>
      <c r="I958" s="160"/>
      <c r="J958" s="160"/>
      <c r="K958" s="160"/>
      <c r="L958" s="160"/>
      <c r="M958" s="160"/>
      <c r="N958" s="160"/>
      <c r="O958" s="160"/>
      <c r="P958" s="160"/>
      <c r="Q958" s="160"/>
      <c r="R958" s="160"/>
      <c r="S958" s="160"/>
      <c r="T958" s="160"/>
      <c r="U958" s="160"/>
      <c r="V958" s="160"/>
      <c r="W958" s="160"/>
    </row>
    <row r="959" spans="1:23" x14ac:dyDescent="0.25">
      <c r="A959" s="163"/>
      <c r="B959" s="160"/>
      <c r="C959" s="162"/>
      <c r="D959" s="162"/>
      <c r="E959" s="177"/>
      <c r="F959" s="160"/>
      <c r="G959" s="160"/>
      <c r="H959" s="160"/>
      <c r="I959" s="160"/>
      <c r="J959" s="160"/>
      <c r="K959" s="160"/>
      <c r="L959" s="160"/>
      <c r="M959" s="160"/>
      <c r="N959" s="160"/>
      <c r="O959" s="160"/>
      <c r="P959" s="160"/>
      <c r="Q959" s="160"/>
      <c r="R959" s="160"/>
      <c r="S959" s="160"/>
      <c r="T959" s="160"/>
      <c r="U959" s="160"/>
      <c r="V959" s="160"/>
      <c r="W959" s="160"/>
    </row>
    <row r="960" spans="1:23" x14ac:dyDescent="0.25">
      <c r="A960" s="163"/>
      <c r="B960" s="160"/>
      <c r="C960" s="162"/>
      <c r="D960" s="162"/>
      <c r="E960" s="177"/>
      <c r="F960" s="160"/>
      <c r="G960" s="160"/>
      <c r="H960" s="160"/>
      <c r="I960" s="160"/>
      <c r="J960" s="160"/>
      <c r="K960" s="160"/>
      <c r="L960" s="160"/>
      <c r="M960" s="160"/>
      <c r="N960" s="160"/>
      <c r="O960" s="160"/>
      <c r="P960" s="160"/>
      <c r="Q960" s="160"/>
      <c r="R960" s="160"/>
      <c r="S960" s="160"/>
      <c r="T960" s="160"/>
      <c r="U960" s="160"/>
      <c r="V960" s="160"/>
      <c r="W960" s="160"/>
    </row>
    <row r="961" spans="1:23" x14ac:dyDescent="0.25">
      <c r="A961" s="163"/>
      <c r="B961" s="160"/>
      <c r="C961" s="162"/>
      <c r="D961" s="162"/>
      <c r="E961" s="177"/>
      <c r="F961" s="160"/>
      <c r="G961" s="160"/>
      <c r="H961" s="160"/>
      <c r="I961" s="160"/>
      <c r="J961" s="160"/>
      <c r="K961" s="160"/>
      <c r="L961" s="160"/>
      <c r="M961" s="160"/>
      <c r="N961" s="160"/>
      <c r="O961" s="160"/>
      <c r="P961" s="160"/>
      <c r="Q961" s="160"/>
      <c r="R961" s="160"/>
      <c r="S961" s="160"/>
      <c r="T961" s="160"/>
      <c r="U961" s="160"/>
      <c r="V961" s="160"/>
      <c r="W961" s="160"/>
    </row>
    <row r="962" spans="1:23" x14ac:dyDescent="0.25">
      <c r="A962" s="160"/>
      <c r="B962" s="160"/>
      <c r="C962" s="162"/>
      <c r="D962" s="162"/>
      <c r="E962" s="177"/>
      <c r="F962" s="160"/>
      <c r="G962" s="160"/>
      <c r="H962" s="160"/>
      <c r="I962" s="160"/>
      <c r="J962" s="160"/>
      <c r="K962" s="160"/>
      <c r="L962" s="160"/>
      <c r="M962" s="160"/>
      <c r="N962" s="160"/>
      <c r="O962" s="160"/>
      <c r="P962" s="160"/>
      <c r="Q962" s="160"/>
      <c r="R962" s="160"/>
      <c r="S962" s="160"/>
      <c r="T962" s="160"/>
      <c r="U962" s="160"/>
      <c r="V962" s="160"/>
      <c r="W962" s="160"/>
    </row>
    <row r="963" spans="1:23" x14ac:dyDescent="0.25">
      <c r="A963" s="160"/>
      <c r="B963" s="160"/>
      <c r="C963" s="162"/>
      <c r="D963" s="162"/>
      <c r="E963" s="177"/>
      <c r="F963" s="160"/>
      <c r="G963" s="160"/>
      <c r="H963" s="160"/>
      <c r="I963" s="160"/>
      <c r="J963" s="160"/>
      <c r="K963" s="160"/>
      <c r="L963" s="160"/>
      <c r="M963" s="160"/>
      <c r="N963" s="160"/>
      <c r="O963" s="160"/>
      <c r="P963" s="160"/>
      <c r="Q963" s="160"/>
      <c r="R963" s="160"/>
      <c r="S963" s="160"/>
      <c r="T963" s="160"/>
      <c r="U963" s="160"/>
      <c r="V963" s="160"/>
      <c r="W963" s="160"/>
    </row>
    <row r="964" spans="1:23" x14ac:dyDescent="0.25">
      <c r="A964" s="160"/>
      <c r="B964" s="160"/>
      <c r="C964" s="162"/>
      <c r="D964" s="162"/>
      <c r="E964" s="177"/>
      <c r="F964" s="160"/>
      <c r="G964" s="160"/>
      <c r="H964" s="160"/>
      <c r="I964" s="160"/>
      <c r="J964" s="160"/>
      <c r="K964" s="160"/>
      <c r="L964" s="160"/>
      <c r="M964" s="160"/>
      <c r="N964" s="160"/>
      <c r="O964" s="160"/>
      <c r="P964" s="160"/>
      <c r="Q964" s="160"/>
      <c r="R964" s="160"/>
      <c r="S964" s="160"/>
      <c r="T964" s="160"/>
      <c r="U964" s="160"/>
      <c r="V964" s="160"/>
      <c r="W964" s="160"/>
    </row>
    <row r="965" spans="1:23" x14ac:dyDescent="0.25">
      <c r="A965" s="160"/>
      <c r="B965" s="160"/>
      <c r="C965" s="162"/>
      <c r="D965" s="162"/>
      <c r="E965" s="177"/>
      <c r="F965" s="160"/>
      <c r="G965" s="160"/>
      <c r="H965" s="160"/>
      <c r="I965" s="160"/>
      <c r="J965" s="160"/>
      <c r="K965" s="160"/>
      <c r="L965" s="160"/>
      <c r="M965" s="160"/>
      <c r="N965" s="160"/>
      <c r="O965" s="160"/>
      <c r="P965" s="160"/>
      <c r="Q965" s="160"/>
      <c r="R965" s="160"/>
      <c r="S965" s="160"/>
      <c r="T965" s="160"/>
      <c r="U965" s="160"/>
      <c r="V965" s="160"/>
      <c r="W965" s="160"/>
    </row>
    <row r="966" spans="1:23" x14ac:dyDescent="0.25">
      <c r="A966" s="160"/>
      <c r="B966" s="160"/>
      <c r="C966" s="162"/>
      <c r="D966" s="162"/>
      <c r="E966" s="177"/>
      <c r="F966" s="160"/>
      <c r="G966" s="160"/>
      <c r="H966" s="160"/>
      <c r="I966" s="160"/>
      <c r="J966" s="160"/>
      <c r="K966" s="160"/>
      <c r="L966" s="160"/>
      <c r="M966" s="160"/>
      <c r="N966" s="160"/>
      <c r="O966" s="160"/>
      <c r="P966" s="160"/>
      <c r="Q966" s="160"/>
      <c r="R966" s="160"/>
      <c r="S966" s="160"/>
      <c r="T966" s="160"/>
      <c r="U966" s="160"/>
      <c r="V966" s="160"/>
      <c r="W966" s="160"/>
    </row>
    <row r="967" spans="1:23" x14ac:dyDescent="0.25">
      <c r="A967" s="160"/>
      <c r="B967" s="160"/>
      <c r="C967" s="162"/>
      <c r="D967" s="162"/>
      <c r="E967" s="177"/>
      <c r="F967" s="160"/>
      <c r="H967" s="160"/>
      <c r="I967" s="160"/>
      <c r="J967" s="160"/>
      <c r="K967" s="160"/>
      <c r="L967" s="160"/>
      <c r="M967" s="160"/>
      <c r="N967" s="160"/>
      <c r="O967" s="160"/>
      <c r="P967" s="160"/>
      <c r="Q967" s="160"/>
      <c r="R967" s="160"/>
      <c r="S967" s="160"/>
      <c r="T967" s="160"/>
      <c r="U967" s="160"/>
      <c r="V967" s="160"/>
      <c r="W967" s="160"/>
    </row>
    <row r="968" spans="1:23" x14ac:dyDescent="0.25">
      <c r="A968" s="160"/>
      <c r="B968" s="160"/>
      <c r="C968" s="162"/>
      <c r="D968" s="162"/>
      <c r="E968" s="177"/>
      <c r="F968" s="160"/>
      <c r="H968" s="160"/>
      <c r="I968" s="160"/>
      <c r="J968" s="160"/>
      <c r="K968" s="160"/>
      <c r="L968" s="160"/>
      <c r="M968" s="160"/>
      <c r="N968" s="160"/>
      <c r="O968" s="160"/>
      <c r="P968" s="160"/>
      <c r="Q968" s="160"/>
      <c r="R968" s="160"/>
      <c r="S968" s="160"/>
      <c r="T968" s="160"/>
      <c r="U968" s="160"/>
      <c r="V968" s="160"/>
      <c r="W968" s="160"/>
    </row>
    <row r="969" spans="1:23" x14ac:dyDescent="0.25">
      <c r="A969" s="160"/>
      <c r="B969" s="160"/>
      <c r="C969" s="162"/>
      <c r="D969" s="162"/>
      <c r="E969" s="177"/>
      <c r="F969" s="160"/>
      <c r="H969" s="160"/>
      <c r="I969" s="160"/>
      <c r="J969" s="160"/>
      <c r="K969" s="160"/>
      <c r="L969" s="160"/>
      <c r="M969" s="160"/>
      <c r="N969" s="160"/>
      <c r="O969" s="160"/>
      <c r="P969" s="160"/>
      <c r="Q969" s="160"/>
      <c r="R969" s="160"/>
      <c r="S969" s="160"/>
      <c r="T969" s="160"/>
      <c r="U969" s="160"/>
      <c r="V969" s="160"/>
      <c r="W969" s="160"/>
    </row>
    <row r="970" spans="1:23" x14ac:dyDescent="0.25">
      <c r="A970" s="160"/>
      <c r="B970" s="160"/>
      <c r="C970" s="162"/>
      <c r="D970" s="162"/>
      <c r="E970" s="177"/>
      <c r="F970" s="160"/>
      <c r="H970" s="160"/>
      <c r="I970" s="160"/>
      <c r="J970" s="160"/>
      <c r="K970" s="160"/>
      <c r="L970" s="160"/>
      <c r="M970" s="160"/>
      <c r="N970" s="160"/>
      <c r="O970" s="160"/>
      <c r="P970" s="160"/>
      <c r="Q970" s="160"/>
      <c r="R970" s="160"/>
      <c r="S970" s="160"/>
      <c r="T970" s="160"/>
      <c r="U970" s="160"/>
      <c r="V970" s="160"/>
      <c r="W970" s="160"/>
    </row>
    <row r="971" spans="1:23" x14ac:dyDescent="0.25">
      <c r="A971" s="160"/>
      <c r="B971" s="160"/>
      <c r="C971" s="162"/>
      <c r="D971" s="162"/>
      <c r="E971" s="177"/>
      <c r="F971" s="160"/>
      <c r="H971" s="160"/>
      <c r="I971" s="160"/>
      <c r="J971" s="160"/>
      <c r="K971" s="160"/>
      <c r="L971" s="160"/>
      <c r="M971" s="160"/>
      <c r="N971" s="160"/>
      <c r="O971" s="160"/>
      <c r="P971" s="160"/>
      <c r="Q971" s="160"/>
      <c r="R971" s="160"/>
      <c r="S971" s="160"/>
      <c r="T971" s="160"/>
      <c r="U971" s="160"/>
      <c r="V971" s="160"/>
      <c r="W971" s="160"/>
    </row>
    <row r="972" spans="1:23" x14ac:dyDescent="0.25">
      <c r="A972" s="160"/>
      <c r="B972" s="160"/>
      <c r="C972" s="162"/>
      <c r="D972" s="162"/>
      <c r="E972" s="177"/>
      <c r="F972" s="160"/>
      <c r="H972" s="160"/>
      <c r="I972" s="160"/>
      <c r="J972" s="160"/>
      <c r="K972" s="160"/>
      <c r="L972" s="160"/>
      <c r="M972" s="160"/>
      <c r="N972" s="160"/>
      <c r="O972" s="160"/>
      <c r="P972" s="160"/>
      <c r="Q972" s="160"/>
      <c r="R972" s="160"/>
      <c r="S972" s="160"/>
      <c r="T972" s="160"/>
      <c r="U972" s="160"/>
      <c r="V972" s="160"/>
      <c r="W972" s="160"/>
    </row>
    <row r="973" spans="1:23" x14ac:dyDescent="0.25">
      <c r="A973" s="160"/>
      <c r="B973" s="160"/>
      <c r="C973" s="162"/>
      <c r="D973" s="162"/>
      <c r="E973" s="177"/>
      <c r="F973" s="160"/>
      <c r="H973" s="160"/>
      <c r="I973" s="160"/>
      <c r="J973" s="160"/>
      <c r="K973" s="160"/>
      <c r="L973" s="160"/>
      <c r="M973" s="160"/>
      <c r="N973" s="160"/>
      <c r="O973" s="160"/>
      <c r="P973" s="160"/>
      <c r="Q973" s="160"/>
      <c r="R973" s="160"/>
      <c r="S973" s="160"/>
      <c r="T973" s="160"/>
      <c r="U973" s="160"/>
      <c r="V973" s="160"/>
      <c r="W973" s="160"/>
    </row>
    <row r="974" spans="1:23" x14ac:dyDescent="0.25">
      <c r="A974" s="160"/>
      <c r="B974" s="160"/>
      <c r="C974" s="162"/>
      <c r="D974" s="162"/>
      <c r="E974" s="177"/>
      <c r="F974" s="160"/>
      <c r="H974" s="160"/>
      <c r="I974" s="160"/>
      <c r="J974" s="160"/>
      <c r="K974" s="160"/>
      <c r="L974" s="160"/>
      <c r="M974" s="160"/>
      <c r="N974" s="160"/>
      <c r="O974" s="160"/>
      <c r="P974" s="160"/>
      <c r="Q974" s="160"/>
      <c r="R974" s="160"/>
      <c r="S974" s="160"/>
      <c r="T974" s="160"/>
      <c r="U974" s="160"/>
      <c r="V974" s="160"/>
      <c r="W974" s="160"/>
    </row>
    <row r="975" spans="1:23" x14ac:dyDescent="0.25">
      <c r="A975" s="160"/>
      <c r="B975" s="160"/>
      <c r="C975" s="162"/>
      <c r="D975" s="162"/>
      <c r="E975" s="177"/>
      <c r="F975" s="160"/>
      <c r="H975" s="160"/>
      <c r="I975" s="160"/>
      <c r="J975" s="160"/>
      <c r="K975" s="160"/>
      <c r="L975" s="160"/>
      <c r="M975" s="160"/>
      <c r="N975" s="160"/>
      <c r="O975" s="160"/>
      <c r="P975" s="160"/>
      <c r="Q975" s="160"/>
      <c r="R975" s="160"/>
      <c r="S975" s="160"/>
      <c r="T975" s="160"/>
      <c r="U975" s="160"/>
      <c r="V975" s="160"/>
      <c r="W975" s="160"/>
    </row>
    <row r="976" spans="1:23" x14ac:dyDescent="0.25">
      <c r="A976" s="160"/>
      <c r="B976" s="160"/>
      <c r="C976" s="162"/>
      <c r="D976" s="162"/>
      <c r="E976" s="177"/>
      <c r="F976" s="160"/>
      <c r="H976" s="160"/>
      <c r="I976" s="160"/>
      <c r="J976" s="160"/>
      <c r="K976" s="160"/>
      <c r="L976" s="160"/>
      <c r="M976" s="160"/>
      <c r="N976" s="160"/>
      <c r="O976" s="160"/>
      <c r="P976" s="160"/>
      <c r="Q976" s="160"/>
      <c r="R976" s="160"/>
      <c r="S976" s="160"/>
      <c r="T976" s="160"/>
      <c r="U976" s="160"/>
      <c r="V976" s="160"/>
      <c r="W976" s="160"/>
    </row>
    <row r="977" spans="1:23" x14ac:dyDescent="0.25">
      <c r="A977" s="160"/>
      <c r="B977" s="160"/>
      <c r="C977" s="162"/>
      <c r="D977" s="162"/>
      <c r="E977" s="177"/>
      <c r="F977" s="160"/>
      <c r="H977" s="160"/>
      <c r="I977" s="160"/>
      <c r="J977" s="160"/>
      <c r="K977" s="160"/>
      <c r="L977" s="160"/>
      <c r="M977" s="160"/>
      <c r="N977" s="160"/>
      <c r="O977" s="160"/>
      <c r="P977" s="160"/>
      <c r="Q977" s="160"/>
      <c r="R977" s="160"/>
      <c r="S977" s="160"/>
      <c r="T977" s="160"/>
      <c r="U977" s="160"/>
      <c r="V977" s="160"/>
      <c r="W977" s="160"/>
    </row>
    <row r="978" spans="1:23" x14ac:dyDescent="0.25">
      <c r="A978" s="160"/>
      <c r="B978" s="160"/>
      <c r="C978" s="162"/>
      <c r="D978" s="162"/>
      <c r="E978" s="177"/>
      <c r="F978" s="160"/>
      <c r="H978" s="160"/>
      <c r="I978" s="160"/>
      <c r="J978" s="160"/>
      <c r="K978" s="160"/>
      <c r="L978" s="160"/>
      <c r="M978" s="160"/>
      <c r="N978" s="160"/>
      <c r="O978" s="160"/>
      <c r="P978" s="160"/>
      <c r="Q978" s="160"/>
      <c r="R978" s="160"/>
      <c r="S978" s="160"/>
      <c r="T978" s="160"/>
      <c r="U978" s="160"/>
      <c r="V978" s="160"/>
      <c r="W978" s="160"/>
    </row>
    <row r="979" spans="1:23" x14ac:dyDescent="0.25">
      <c r="A979" s="160"/>
      <c r="B979" s="160"/>
      <c r="C979" s="162"/>
      <c r="D979" s="162"/>
      <c r="E979" s="177"/>
      <c r="F979" s="160"/>
      <c r="H979" s="160"/>
      <c r="I979" s="160"/>
      <c r="J979" s="160"/>
      <c r="K979" s="160"/>
      <c r="L979" s="160"/>
      <c r="M979" s="160"/>
      <c r="N979" s="160"/>
      <c r="O979" s="160"/>
      <c r="P979" s="160"/>
      <c r="Q979" s="160"/>
      <c r="R979" s="160"/>
      <c r="S979" s="160"/>
      <c r="T979" s="160"/>
      <c r="U979" s="160"/>
      <c r="V979" s="160"/>
      <c r="W979" s="160"/>
    </row>
    <row r="980" spans="1:23" x14ac:dyDescent="0.25">
      <c r="A980" s="160"/>
      <c r="B980" s="160"/>
      <c r="C980" s="162"/>
      <c r="D980" s="162"/>
      <c r="E980" s="177"/>
      <c r="F980" s="160"/>
      <c r="H980" s="160"/>
      <c r="I980" s="160"/>
      <c r="J980" s="160"/>
      <c r="K980" s="160"/>
      <c r="L980" s="160"/>
      <c r="M980" s="160"/>
      <c r="N980" s="160"/>
      <c r="O980" s="160"/>
      <c r="P980" s="160"/>
      <c r="Q980" s="160"/>
      <c r="R980" s="160"/>
      <c r="S980" s="160"/>
      <c r="T980" s="160"/>
      <c r="U980" s="160"/>
      <c r="V980" s="160"/>
      <c r="W980" s="160"/>
    </row>
    <row r="981" spans="1:23" x14ac:dyDescent="0.25">
      <c r="A981" s="160"/>
      <c r="B981" s="160"/>
      <c r="C981" s="162"/>
      <c r="D981" s="162"/>
      <c r="E981" s="177"/>
      <c r="F981" s="160"/>
      <c r="H981" s="160"/>
      <c r="I981" s="160"/>
      <c r="J981" s="160"/>
      <c r="K981" s="160"/>
      <c r="L981" s="160"/>
      <c r="M981" s="160"/>
      <c r="N981" s="160"/>
      <c r="O981" s="160"/>
      <c r="P981" s="160"/>
      <c r="Q981" s="160"/>
      <c r="R981" s="160"/>
      <c r="S981" s="160"/>
      <c r="T981" s="160"/>
      <c r="U981" s="160"/>
      <c r="V981" s="160"/>
      <c r="W981" s="160"/>
    </row>
    <row r="982" spans="1:23" x14ac:dyDescent="0.25">
      <c r="A982" s="160"/>
      <c r="B982" s="160"/>
      <c r="C982" s="162"/>
      <c r="D982" s="162"/>
      <c r="E982" s="177"/>
      <c r="F982" s="160"/>
      <c r="H982" s="160"/>
      <c r="I982" s="160"/>
      <c r="J982" s="160"/>
      <c r="K982" s="160"/>
      <c r="L982" s="160"/>
      <c r="M982" s="160"/>
      <c r="N982" s="160"/>
      <c r="O982" s="160"/>
      <c r="P982" s="160"/>
      <c r="Q982" s="160"/>
      <c r="R982" s="160"/>
      <c r="S982" s="160"/>
      <c r="T982" s="160"/>
      <c r="U982" s="160"/>
      <c r="V982" s="160"/>
      <c r="W982" s="160"/>
    </row>
    <row r="983" spans="1:23" x14ac:dyDescent="0.25">
      <c r="A983" s="160"/>
      <c r="B983" s="160"/>
      <c r="C983" s="162"/>
      <c r="D983" s="162"/>
      <c r="E983" s="177"/>
      <c r="F983" s="160"/>
      <c r="H983" s="160"/>
      <c r="I983" s="160"/>
      <c r="J983" s="160"/>
      <c r="K983" s="160"/>
      <c r="L983" s="160"/>
      <c r="M983" s="160"/>
      <c r="N983" s="160"/>
      <c r="O983" s="160"/>
      <c r="P983" s="160"/>
      <c r="Q983" s="160"/>
      <c r="R983" s="160"/>
      <c r="S983" s="160"/>
      <c r="T983" s="160"/>
      <c r="U983" s="160"/>
      <c r="V983" s="160"/>
      <c r="W983" s="160"/>
    </row>
    <row r="984" spans="1:23" x14ac:dyDescent="0.25">
      <c r="A984" s="160"/>
      <c r="B984" s="160"/>
      <c r="C984" s="162"/>
      <c r="D984" s="162"/>
      <c r="E984" s="177"/>
      <c r="F984" s="160"/>
      <c r="H984" s="160"/>
      <c r="I984" s="160"/>
      <c r="J984" s="160"/>
      <c r="K984" s="160"/>
      <c r="L984" s="160"/>
      <c r="M984" s="160"/>
      <c r="N984" s="160"/>
      <c r="O984" s="160"/>
      <c r="P984" s="160"/>
      <c r="Q984" s="160"/>
      <c r="R984" s="160"/>
      <c r="S984" s="160"/>
      <c r="T984" s="160"/>
      <c r="U984" s="160"/>
      <c r="V984" s="160"/>
      <c r="W984" s="160"/>
    </row>
    <row r="985" spans="1:23" x14ac:dyDescent="0.25">
      <c r="A985" s="160"/>
      <c r="B985" s="160"/>
      <c r="C985" s="162"/>
      <c r="D985" s="162"/>
      <c r="E985" s="177"/>
      <c r="F985" s="160"/>
      <c r="H985" s="160"/>
      <c r="I985" s="160"/>
      <c r="J985" s="160"/>
      <c r="K985" s="160"/>
      <c r="L985" s="160"/>
      <c r="M985" s="160"/>
      <c r="N985" s="160"/>
      <c r="O985" s="160"/>
      <c r="P985" s="160"/>
      <c r="Q985" s="160"/>
      <c r="R985" s="160"/>
      <c r="S985" s="160"/>
      <c r="T985" s="160"/>
      <c r="U985" s="160"/>
      <c r="V985" s="160"/>
      <c r="W985" s="160"/>
    </row>
    <row r="986" spans="1:23" x14ac:dyDescent="0.25">
      <c r="A986" s="160"/>
      <c r="B986" s="160"/>
      <c r="C986" s="162"/>
      <c r="D986" s="162"/>
      <c r="E986" s="177"/>
      <c r="F986" s="160"/>
      <c r="H986" s="160"/>
      <c r="I986" s="160"/>
      <c r="J986" s="160"/>
      <c r="K986" s="160"/>
      <c r="L986" s="160"/>
      <c r="M986" s="160"/>
      <c r="N986" s="160"/>
      <c r="O986" s="160"/>
      <c r="P986" s="160"/>
      <c r="Q986" s="160"/>
      <c r="R986" s="160"/>
      <c r="S986" s="160"/>
      <c r="T986" s="160"/>
      <c r="U986" s="160"/>
      <c r="V986" s="160"/>
      <c r="W986" s="160"/>
    </row>
    <row r="987" spans="1:23" x14ac:dyDescent="0.25">
      <c r="A987" s="160"/>
      <c r="B987" s="160"/>
      <c r="C987" s="162"/>
      <c r="D987" s="162"/>
      <c r="E987" s="177"/>
      <c r="F987" s="160"/>
      <c r="H987" s="160"/>
      <c r="I987" s="160"/>
      <c r="J987" s="160"/>
      <c r="K987" s="160"/>
      <c r="L987" s="160"/>
      <c r="M987" s="160"/>
      <c r="N987" s="160"/>
      <c r="O987" s="160"/>
      <c r="P987" s="160"/>
      <c r="Q987" s="160"/>
      <c r="R987" s="160"/>
      <c r="S987" s="160"/>
      <c r="T987" s="160"/>
      <c r="U987" s="160"/>
      <c r="V987" s="160"/>
      <c r="W987" s="160"/>
    </row>
    <row r="988" spans="1:23" x14ac:dyDescent="0.25">
      <c r="A988" s="160"/>
      <c r="B988" s="160"/>
      <c r="C988" s="162"/>
      <c r="D988" s="162"/>
      <c r="E988" s="177"/>
      <c r="F988" s="160"/>
      <c r="H988" s="160"/>
      <c r="I988" s="160"/>
      <c r="J988" s="160"/>
      <c r="K988" s="160"/>
      <c r="L988" s="160"/>
      <c r="M988" s="160"/>
      <c r="N988" s="160"/>
      <c r="O988" s="160"/>
      <c r="P988" s="160"/>
      <c r="Q988" s="160"/>
      <c r="R988" s="160"/>
      <c r="S988" s="160"/>
      <c r="T988" s="160"/>
      <c r="U988" s="160"/>
      <c r="V988" s="160"/>
      <c r="W988" s="160"/>
    </row>
    <row r="989" spans="1:23" x14ac:dyDescent="0.25">
      <c r="A989" s="160"/>
      <c r="B989" s="160"/>
      <c r="C989" s="162"/>
      <c r="D989" s="162"/>
      <c r="E989" s="177"/>
      <c r="F989" s="160"/>
      <c r="H989" s="160"/>
      <c r="I989" s="160"/>
      <c r="J989" s="160"/>
      <c r="K989" s="160"/>
      <c r="L989" s="160"/>
      <c r="M989" s="160"/>
      <c r="N989" s="160"/>
      <c r="O989" s="160"/>
      <c r="P989" s="160"/>
      <c r="Q989" s="160"/>
      <c r="R989" s="160"/>
      <c r="S989" s="160"/>
      <c r="T989" s="160"/>
      <c r="U989" s="160"/>
      <c r="V989" s="160"/>
      <c r="W989" s="160"/>
    </row>
    <row r="990" spans="1:23" x14ac:dyDescent="0.25">
      <c r="A990" s="160"/>
      <c r="B990" s="160"/>
      <c r="C990" s="162"/>
      <c r="D990" s="162"/>
      <c r="E990" s="177"/>
      <c r="F990" s="160"/>
      <c r="H990" s="160"/>
      <c r="I990" s="160"/>
      <c r="J990" s="160"/>
      <c r="K990" s="160"/>
      <c r="L990" s="160"/>
      <c r="M990" s="160"/>
      <c r="N990" s="160"/>
      <c r="O990" s="160"/>
      <c r="P990" s="160"/>
      <c r="Q990" s="160"/>
      <c r="R990" s="160"/>
      <c r="S990" s="160"/>
      <c r="T990" s="160"/>
      <c r="U990" s="160"/>
      <c r="V990" s="160"/>
      <c r="W990" s="160"/>
    </row>
    <row r="991" spans="1:23" x14ac:dyDescent="0.25">
      <c r="A991" s="160"/>
      <c r="B991" s="160"/>
      <c r="C991" s="162"/>
      <c r="D991" s="162"/>
      <c r="E991" s="177"/>
      <c r="F991" s="160"/>
      <c r="H991" s="160"/>
      <c r="I991" s="160"/>
      <c r="J991" s="160"/>
      <c r="K991" s="160"/>
      <c r="L991" s="160"/>
      <c r="M991" s="160"/>
      <c r="N991" s="160"/>
      <c r="O991" s="160"/>
      <c r="P991" s="160"/>
      <c r="Q991" s="160"/>
      <c r="R991" s="160"/>
      <c r="S991" s="160"/>
      <c r="T991" s="160"/>
      <c r="U991" s="160"/>
      <c r="V991" s="160"/>
      <c r="W991" s="160"/>
    </row>
    <row r="992" spans="1:23" x14ac:dyDescent="0.25">
      <c r="A992" s="160"/>
      <c r="B992" s="160"/>
      <c r="C992" s="162"/>
      <c r="D992" s="162"/>
      <c r="E992" s="177"/>
      <c r="F992" s="160"/>
      <c r="H992" s="160"/>
      <c r="I992" s="160"/>
      <c r="J992" s="160"/>
      <c r="K992" s="160"/>
      <c r="L992" s="160"/>
      <c r="M992" s="160"/>
      <c r="N992" s="160"/>
      <c r="O992" s="160"/>
      <c r="P992" s="160"/>
      <c r="Q992" s="160"/>
      <c r="R992" s="160"/>
      <c r="S992" s="160"/>
      <c r="T992" s="160"/>
      <c r="U992" s="160"/>
      <c r="V992" s="160"/>
      <c r="W992" s="160"/>
    </row>
    <row r="993" spans="1:23" x14ac:dyDescent="0.25">
      <c r="A993" s="160"/>
      <c r="B993" s="160"/>
      <c r="C993" s="162"/>
      <c r="D993" s="162"/>
      <c r="E993" s="177"/>
      <c r="F993" s="160"/>
      <c r="H993" s="160"/>
      <c r="I993" s="160"/>
      <c r="J993" s="160"/>
      <c r="K993" s="160"/>
      <c r="L993" s="160"/>
      <c r="M993" s="160"/>
      <c r="N993" s="160"/>
      <c r="O993" s="160"/>
      <c r="P993" s="160"/>
      <c r="Q993" s="160"/>
      <c r="R993" s="160"/>
      <c r="S993" s="160"/>
      <c r="T993" s="160"/>
      <c r="U993" s="160"/>
      <c r="V993" s="160"/>
      <c r="W993" s="160"/>
    </row>
    <row r="994" spans="1:23" x14ac:dyDescent="0.25">
      <c r="A994" s="160"/>
      <c r="B994" s="160"/>
      <c r="C994" s="162"/>
      <c r="D994" s="162"/>
      <c r="E994" s="177"/>
      <c r="F994" s="160"/>
      <c r="H994" s="160"/>
      <c r="I994" s="160"/>
      <c r="J994" s="160"/>
      <c r="K994" s="160"/>
      <c r="L994" s="160"/>
      <c r="M994" s="160"/>
      <c r="N994" s="160"/>
      <c r="O994" s="160"/>
      <c r="P994" s="160"/>
      <c r="Q994" s="160"/>
      <c r="R994" s="160"/>
      <c r="S994" s="160"/>
      <c r="T994" s="160"/>
      <c r="U994" s="160"/>
      <c r="V994" s="160"/>
      <c r="W994" s="160"/>
    </row>
    <row r="995" spans="1:23" x14ac:dyDescent="0.25">
      <c r="A995" s="160"/>
      <c r="B995" s="160"/>
      <c r="C995" s="162"/>
      <c r="D995" s="162"/>
      <c r="E995" s="177"/>
      <c r="F995" s="160"/>
      <c r="H995" s="160"/>
      <c r="I995" s="160"/>
      <c r="J995" s="160"/>
      <c r="K995" s="160"/>
      <c r="L995" s="160"/>
      <c r="M995" s="160"/>
      <c r="N995" s="160"/>
      <c r="O995" s="160"/>
      <c r="P995" s="160"/>
      <c r="Q995" s="160"/>
      <c r="R995" s="160"/>
      <c r="S995" s="160"/>
      <c r="T995" s="160"/>
      <c r="U995" s="160"/>
      <c r="V995" s="160"/>
      <c r="W995" s="160"/>
    </row>
    <row r="996" spans="1:23" x14ac:dyDescent="0.25">
      <c r="A996" s="160"/>
      <c r="B996" s="160"/>
      <c r="C996" s="162"/>
      <c r="D996" s="162"/>
      <c r="E996" s="177"/>
      <c r="F996" s="160"/>
      <c r="H996" s="160"/>
      <c r="I996" s="160"/>
      <c r="J996" s="160"/>
      <c r="K996" s="160"/>
      <c r="L996" s="160"/>
      <c r="M996" s="160"/>
      <c r="N996" s="160"/>
      <c r="O996" s="160"/>
      <c r="P996" s="160"/>
      <c r="Q996" s="160"/>
      <c r="R996" s="160"/>
      <c r="S996" s="160"/>
      <c r="T996" s="160"/>
      <c r="U996" s="160"/>
      <c r="V996" s="160"/>
      <c r="W996" s="160"/>
    </row>
    <row r="997" spans="1:23" x14ac:dyDescent="0.25">
      <c r="A997" s="160"/>
      <c r="B997" s="160"/>
      <c r="C997" s="162"/>
      <c r="D997" s="162"/>
      <c r="E997" s="177"/>
      <c r="F997" s="160"/>
      <c r="H997" s="160"/>
      <c r="I997" s="160"/>
      <c r="J997" s="160"/>
      <c r="K997" s="160"/>
      <c r="L997" s="160"/>
      <c r="M997" s="160"/>
      <c r="N997" s="160"/>
      <c r="O997" s="160"/>
      <c r="P997" s="160"/>
      <c r="Q997" s="160"/>
      <c r="R997" s="160"/>
      <c r="S997" s="160"/>
      <c r="T997" s="160"/>
      <c r="U997" s="160"/>
      <c r="V997" s="160"/>
      <c r="W997" s="160"/>
    </row>
    <row r="998" spans="1:23" x14ac:dyDescent="0.25">
      <c r="A998" s="160"/>
      <c r="B998" s="160"/>
      <c r="C998" s="162"/>
      <c r="D998" s="162"/>
      <c r="E998" s="177"/>
      <c r="F998" s="160"/>
      <c r="H998" s="160"/>
      <c r="I998" s="160"/>
      <c r="J998" s="160"/>
      <c r="K998" s="160"/>
      <c r="L998" s="160"/>
      <c r="M998" s="160"/>
      <c r="N998" s="160"/>
      <c r="O998" s="160"/>
      <c r="P998" s="160"/>
      <c r="Q998" s="160"/>
      <c r="R998" s="160"/>
      <c r="S998" s="160"/>
      <c r="T998" s="160"/>
      <c r="U998" s="160"/>
      <c r="V998" s="160"/>
      <c r="W998" s="160"/>
    </row>
    <row r="999" spans="1:23" x14ac:dyDescent="0.25">
      <c r="A999" s="160"/>
      <c r="B999" s="160"/>
      <c r="C999" s="162"/>
      <c r="D999" s="162"/>
      <c r="E999" s="177"/>
      <c r="F999" s="160"/>
      <c r="H999" s="160"/>
      <c r="I999" s="160"/>
      <c r="J999" s="160"/>
      <c r="K999" s="160"/>
      <c r="L999" s="160"/>
      <c r="M999" s="160"/>
      <c r="N999" s="160"/>
      <c r="O999" s="160"/>
      <c r="P999" s="160"/>
      <c r="Q999" s="160"/>
      <c r="R999" s="160"/>
      <c r="S999" s="160"/>
      <c r="T999" s="160"/>
      <c r="U999" s="160"/>
      <c r="V999" s="160"/>
      <c r="W999" s="160"/>
    </row>
    <row r="1000" spans="1:23" x14ac:dyDescent="0.25">
      <c r="A1000" s="160"/>
      <c r="B1000" s="160"/>
      <c r="C1000" s="162"/>
      <c r="D1000" s="162"/>
      <c r="E1000" s="177"/>
      <c r="F1000" s="160"/>
      <c r="H1000" s="160"/>
      <c r="I1000" s="160"/>
      <c r="J1000" s="160"/>
      <c r="K1000" s="160"/>
      <c r="L1000" s="160"/>
      <c r="M1000" s="160"/>
      <c r="N1000" s="160"/>
      <c r="O1000" s="160"/>
      <c r="P1000" s="160"/>
      <c r="Q1000" s="160"/>
      <c r="R1000" s="160"/>
      <c r="S1000" s="160"/>
      <c r="T1000" s="160"/>
      <c r="U1000" s="160"/>
      <c r="V1000" s="160"/>
      <c r="W1000" s="160"/>
    </row>
    <row r="1001" spans="1:23" x14ac:dyDescent="0.25">
      <c r="A1001" s="160"/>
      <c r="B1001" s="160"/>
      <c r="C1001" s="162"/>
      <c r="D1001" s="162"/>
      <c r="E1001" s="177"/>
      <c r="F1001" s="160"/>
      <c r="H1001" s="160"/>
      <c r="I1001" s="160"/>
      <c r="J1001" s="160"/>
      <c r="K1001" s="160"/>
      <c r="L1001" s="160"/>
      <c r="M1001" s="160"/>
      <c r="N1001" s="160"/>
      <c r="O1001" s="160"/>
      <c r="P1001" s="160"/>
      <c r="Q1001" s="160"/>
      <c r="R1001" s="160"/>
      <c r="S1001" s="160"/>
      <c r="T1001" s="160"/>
      <c r="U1001" s="160"/>
      <c r="V1001" s="160"/>
      <c r="W1001" s="160"/>
    </row>
    <row r="1002" spans="1:23" x14ac:dyDescent="0.25">
      <c r="A1002" s="160"/>
      <c r="B1002" s="160"/>
      <c r="C1002" s="162"/>
      <c r="D1002" s="162"/>
      <c r="E1002" s="177"/>
      <c r="F1002" s="160"/>
      <c r="H1002" s="160"/>
      <c r="I1002" s="160"/>
      <c r="J1002" s="160"/>
      <c r="K1002" s="160"/>
      <c r="L1002" s="160"/>
      <c r="M1002" s="160"/>
      <c r="N1002" s="160"/>
      <c r="O1002" s="160"/>
      <c r="P1002" s="160"/>
      <c r="Q1002" s="160"/>
      <c r="R1002" s="160"/>
      <c r="S1002" s="160"/>
      <c r="T1002" s="160"/>
      <c r="U1002" s="160"/>
      <c r="V1002" s="160"/>
      <c r="W1002" s="160"/>
    </row>
    <row r="1003" spans="1:23" x14ac:dyDescent="0.25">
      <c r="A1003" s="160"/>
      <c r="B1003" s="160"/>
      <c r="C1003" s="162"/>
      <c r="D1003" s="162"/>
      <c r="E1003" s="177"/>
      <c r="F1003" s="160"/>
      <c r="H1003" s="160"/>
      <c r="I1003" s="160"/>
      <c r="J1003" s="160"/>
      <c r="K1003" s="160"/>
      <c r="L1003" s="160"/>
      <c r="M1003" s="160"/>
      <c r="N1003" s="160"/>
      <c r="O1003" s="160"/>
      <c r="P1003" s="160"/>
      <c r="Q1003" s="160"/>
      <c r="R1003" s="160"/>
      <c r="S1003" s="160"/>
      <c r="T1003" s="160"/>
      <c r="U1003" s="160"/>
      <c r="V1003" s="160"/>
      <c r="W1003" s="160"/>
    </row>
    <row r="1004" spans="1:23" x14ac:dyDescent="0.25">
      <c r="A1004" s="160"/>
      <c r="B1004" s="160"/>
      <c r="C1004" s="162"/>
      <c r="D1004" s="162"/>
      <c r="E1004" s="177"/>
      <c r="F1004" s="160"/>
      <c r="H1004" s="160"/>
      <c r="I1004" s="160"/>
      <c r="J1004" s="160"/>
      <c r="K1004" s="160"/>
      <c r="L1004" s="160"/>
      <c r="M1004" s="160"/>
      <c r="N1004" s="160"/>
      <c r="O1004" s="160"/>
      <c r="P1004" s="160"/>
      <c r="Q1004" s="160"/>
      <c r="R1004" s="160"/>
      <c r="S1004" s="160"/>
      <c r="T1004" s="160"/>
      <c r="U1004" s="160"/>
      <c r="V1004" s="160"/>
      <c r="W1004" s="160"/>
    </row>
    <row r="1005" spans="1:23" x14ac:dyDescent="0.25">
      <c r="A1005" s="160"/>
      <c r="B1005" s="160"/>
      <c r="C1005" s="162"/>
      <c r="D1005" s="162"/>
      <c r="E1005" s="177"/>
      <c r="F1005" s="160"/>
      <c r="H1005" s="160"/>
      <c r="I1005" s="160"/>
      <c r="J1005" s="160"/>
      <c r="K1005" s="160"/>
      <c r="L1005" s="160"/>
      <c r="M1005" s="160"/>
      <c r="N1005" s="160"/>
      <c r="O1005" s="160"/>
      <c r="P1005" s="160"/>
      <c r="Q1005" s="160"/>
      <c r="R1005" s="160"/>
      <c r="S1005" s="160"/>
      <c r="T1005" s="160"/>
      <c r="U1005" s="160"/>
      <c r="V1005" s="160"/>
      <c r="W1005" s="160"/>
    </row>
    <row r="1006" spans="1:23" x14ac:dyDescent="0.25">
      <c r="A1006" s="160"/>
      <c r="B1006" s="160"/>
      <c r="C1006" s="162"/>
      <c r="D1006" s="162"/>
      <c r="E1006" s="177"/>
      <c r="F1006" s="160"/>
      <c r="H1006" s="160"/>
      <c r="I1006" s="160"/>
      <c r="J1006" s="160"/>
      <c r="K1006" s="160"/>
      <c r="L1006" s="160"/>
      <c r="M1006" s="160"/>
      <c r="N1006" s="160"/>
      <c r="O1006" s="160"/>
      <c r="P1006" s="160"/>
      <c r="Q1006" s="160"/>
      <c r="R1006" s="160"/>
      <c r="S1006" s="160"/>
      <c r="T1006" s="160"/>
      <c r="U1006" s="160"/>
      <c r="V1006" s="160"/>
      <c r="W1006" s="160"/>
    </row>
    <row r="1007" spans="1:23" x14ac:dyDescent="0.25">
      <c r="A1007" s="160"/>
      <c r="B1007" s="160"/>
      <c r="C1007" s="162"/>
      <c r="D1007" s="162"/>
      <c r="E1007" s="177"/>
      <c r="F1007" s="160"/>
      <c r="H1007" s="160"/>
      <c r="I1007" s="160"/>
      <c r="J1007" s="160"/>
      <c r="K1007" s="160"/>
      <c r="L1007" s="160"/>
      <c r="M1007" s="160"/>
      <c r="N1007" s="160"/>
      <c r="O1007" s="160"/>
      <c r="P1007" s="160"/>
      <c r="Q1007" s="160"/>
      <c r="R1007" s="160"/>
      <c r="S1007" s="160"/>
      <c r="T1007" s="160"/>
      <c r="U1007" s="160"/>
      <c r="V1007" s="160"/>
      <c r="W1007" s="160"/>
    </row>
    <row r="1008" spans="1:23" x14ac:dyDescent="0.25">
      <c r="A1008" s="160"/>
      <c r="B1008" s="160"/>
      <c r="C1008" s="162"/>
      <c r="D1008" s="162"/>
      <c r="E1008" s="177"/>
      <c r="F1008" s="160"/>
      <c r="H1008" s="160"/>
      <c r="I1008" s="160"/>
      <c r="J1008" s="160"/>
      <c r="K1008" s="160"/>
      <c r="L1008" s="160"/>
      <c r="M1008" s="160"/>
      <c r="N1008" s="160"/>
      <c r="O1008" s="160"/>
      <c r="P1008" s="160"/>
      <c r="Q1008" s="160"/>
      <c r="R1008" s="160"/>
      <c r="S1008" s="160"/>
      <c r="T1008" s="160"/>
      <c r="U1008" s="160"/>
      <c r="V1008" s="160"/>
      <c r="W1008" s="160"/>
    </row>
    <row r="1009" spans="1:23" x14ac:dyDescent="0.25">
      <c r="A1009" s="160"/>
      <c r="B1009" s="160"/>
      <c r="C1009" s="162"/>
      <c r="D1009" s="162"/>
      <c r="E1009" s="177"/>
      <c r="F1009" s="160"/>
      <c r="H1009" s="160"/>
      <c r="I1009" s="160"/>
      <c r="J1009" s="160"/>
      <c r="K1009" s="160"/>
      <c r="L1009" s="160"/>
      <c r="M1009" s="160"/>
      <c r="N1009" s="160"/>
      <c r="O1009" s="160"/>
      <c r="P1009" s="160"/>
      <c r="Q1009" s="160"/>
      <c r="R1009" s="160"/>
      <c r="S1009" s="160"/>
      <c r="T1009" s="160"/>
      <c r="U1009" s="160"/>
      <c r="V1009" s="160"/>
      <c r="W1009" s="160"/>
    </row>
    <row r="1010" spans="1:23" x14ac:dyDescent="0.25">
      <c r="A1010" s="160"/>
      <c r="B1010" s="160"/>
      <c r="C1010" s="162"/>
      <c r="D1010" s="162"/>
      <c r="E1010" s="177"/>
      <c r="F1010" s="160"/>
      <c r="H1010" s="160"/>
      <c r="I1010" s="160"/>
      <c r="J1010" s="160"/>
      <c r="K1010" s="160"/>
      <c r="L1010" s="160"/>
      <c r="M1010" s="160"/>
      <c r="N1010" s="160"/>
      <c r="O1010" s="160"/>
      <c r="P1010" s="160"/>
      <c r="Q1010" s="160"/>
      <c r="R1010" s="160"/>
      <c r="S1010" s="160"/>
      <c r="T1010" s="160"/>
      <c r="U1010" s="160"/>
      <c r="V1010" s="160"/>
      <c r="W1010" s="160"/>
    </row>
    <row r="1011" spans="1:23" x14ac:dyDescent="0.25">
      <c r="A1011" s="160"/>
      <c r="B1011" s="160"/>
      <c r="C1011" s="162"/>
      <c r="D1011" s="162"/>
      <c r="E1011" s="177"/>
      <c r="F1011" s="160"/>
      <c r="H1011" s="160"/>
      <c r="I1011" s="160"/>
      <c r="J1011" s="160"/>
      <c r="K1011" s="160"/>
      <c r="L1011" s="160"/>
      <c r="M1011" s="160"/>
      <c r="N1011" s="160"/>
      <c r="O1011" s="160"/>
      <c r="P1011" s="160"/>
      <c r="Q1011" s="160"/>
      <c r="R1011" s="160"/>
      <c r="S1011" s="160"/>
      <c r="T1011" s="160"/>
      <c r="U1011" s="160"/>
      <c r="V1011" s="160"/>
      <c r="W1011" s="160"/>
    </row>
    <row r="1012" spans="1:23" x14ac:dyDescent="0.25">
      <c r="A1012" s="160"/>
      <c r="B1012" s="160"/>
      <c r="C1012" s="162"/>
      <c r="D1012" s="162"/>
      <c r="E1012" s="177"/>
      <c r="F1012" s="160"/>
      <c r="H1012" s="160"/>
      <c r="I1012" s="160"/>
      <c r="J1012" s="160"/>
      <c r="K1012" s="160"/>
      <c r="L1012" s="160"/>
      <c r="M1012" s="160"/>
      <c r="N1012" s="160"/>
      <c r="O1012" s="160"/>
      <c r="P1012" s="160"/>
      <c r="Q1012" s="160"/>
      <c r="R1012" s="160"/>
      <c r="S1012" s="160"/>
      <c r="T1012" s="160"/>
      <c r="U1012" s="160"/>
      <c r="V1012" s="160"/>
      <c r="W1012" s="160"/>
    </row>
    <row r="1013" spans="1:23" x14ac:dyDescent="0.25">
      <c r="A1013" s="160"/>
      <c r="B1013" s="160"/>
      <c r="C1013" s="162"/>
      <c r="D1013" s="162"/>
      <c r="E1013" s="177"/>
      <c r="F1013" s="160"/>
      <c r="H1013" s="160"/>
      <c r="I1013" s="160"/>
      <c r="J1013" s="160"/>
      <c r="K1013" s="160"/>
      <c r="L1013" s="160"/>
      <c r="M1013" s="160"/>
      <c r="N1013" s="160"/>
      <c r="O1013" s="160"/>
      <c r="P1013" s="160"/>
      <c r="Q1013" s="160"/>
      <c r="R1013" s="160"/>
      <c r="S1013" s="160"/>
      <c r="T1013" s="160"/>
      <c r="U1013" s="160"/>
      <c r="V1013" s="160"/>
      <c r="W1013" s="160"/>
    </row>
    <row r="1014" spans="1:23" x14ac:dyDescent="0.25">
      <c r="A1014" s="160"/>
      <c r="B1014" s="160"/>
      <c r="C1014" s="162"/>
      <c r="D1014" s="162"/>
      <c r="E1014" s="177"/>
      <c r="F1014" s="160"/>
      <c r="H1014" s="160"/>
      <c r="I1014" s="160"/>
      <c r="J1014" s="160"/>
      <c r="K1014" s="160"/>
      <c r="L1014" s="160"/>
      <c r="M1014" s="160"/>
      <c r="N1014" s="160"/>
      <c r="O1014" s="160"/>
      <c r="P1014" s="160"/>
      <c r="Q1014" s="160"/>
      <c r="R1014" s="160"/>
      <c r="S1014" s="160"/>
      <c r="T1014" s="160"/>
      <c r="U1014" s="160"/>
      <c r="V1014" s="160"/>
      <c r="W1014" s="160"/>
    </row>
    <row r="1015" spans="1:23" x14ac:dyDescent="0.25">
      <c r="A1015" s="160"/>
      <c r="B1015" s="160"/>
      <c r="C1015" s="162"/>
      <c r="D1015" s="162"/>
      <c r="E1015" s="177"/>
      <c r="F1015" s="160"/>
      <c r="H1015" s="160"/>
      <c r="I1015" s="160"/>
      <c r="J1015" s="160"/>
      <c r="K1015" s="160"/>
      <c r="L1015" s="160"/>
      <c r="M1015" s="160"/>
      <c r="N1015" s="160"/>
      <c r="O1015" s="160"/>
      <c r="P1015" s="160"/>
      <c r="Q1015" s="160"/>
      <c r="R1015" s="160"/>
      <c r="S1015" s="160"/>
      <c r="T1015" s="160"/>
      <c r="U1015" s="160"/>
      <c r="V1015" s="160"/>
      <c r="W1015" s="160"/>
    </row>
    <row r="1016" spans="1:23" x14ac:dyDescent="0.25">
      <c r="A1016" s="160"/>
      <c r="B1016" s="160"/>
      <c r="C1016" s="162"/>
      <c r="D1016" s="162"/>
      <c r="E1016" s="177"/>
      <c r="F1016" s="160"/>
      <c r="H1016" s="160"/>
      <c r="I1016" s="160"/>
      <c r="J1016" s="160"/>
      <c r="K1016" s="160"/>
      <c r="L1016" s="160"/>
      <c r="M1016" s="160"/>
      <c r="N1016" s="160"/>
      <c r="O1016" s="160"/>
      <c r="P1016" s="160"/>
      <c r="Q1016" s="160"/>
      <c r="R1016" s="160"/>
      <c r="S1016" s="160"/>
      <c r="T1016" s="160"/>
      <c r="U1016" s="160"/>
      <c r="V1016" s="160"/>
      <c r="W1016" s="160"/>
    </row>
    <row r="1017" spans="1:23" x14ac:dyDescent="0.25">
      <c r="A1017" s="160"/>
      <c r="B1017" s="160"/>
      <c r="C1017" s="162"/>
      <c r="D1017" s="162"/>
      <c r="E1017" s="177"/>
      <c r="F1017" s="160"/>
      <c r="H1017" s="160"/>
      <c r="I1017" s="160"/>
      <c r="J1017" s="160"/>
      <c r="K1017" s="160"/>
      <c r="L1017" s="160"/>
      <c r="M1017" s="160"/>
      <c r="N1017" s="160"/>
      <c r="O1017" s="160"/>
      <c r="P1017" s="160"/>
      <c r="Q1017" s="160"/>
      <c r="R1017" s="160"/>
      <c r="S1017" s="160"/>
      <c r="T1017" s="160"/>
      <c r="U1017" s="160"/>
      <c r="V1017" s="160"/>
      <c r="W1017" s="160"/>
    </row>
    <row r="1018" spans="1:23" x14ac:dyDescent="0.25">
      <c r="A1018" s="160"/>
      <c r="B1018" s="160"/>
      <c r="C1018" s="162"/>
      <c r="D1018" s="162"/>
      <c r="E1018" s="177"/>
      <c r="F1018" s="160"/>
      <c r="H1018" s="160"/>
      <c r="I1018" s="160"/>
      <c r="J1018" s="160"/>
      <c r="K1018" s="160"/>
      <c r="L1018" s="160"/>
      <c r="M1018" s="160"/>
      <c r="N1018" s="160"/>
      <c r="O1018" s="160"/>
      <c r="P1018" s="160"/>
      <c r="Q1018" s="160"/>
      <c r="R1018" s="160"/>
      <c r="S1018" s="160"/>
      <c r="T1018" s="160"/>
      <c r="U1018" s="160"/>
      <c r="V1018" s="160"/>
      <c r="W1018" s="160"/>
    </row>
    <row r="1019" spans="1:23" x14ac:dyDescent="0.25">
      <c r="A1019" s="160"/>
      <c r="B1019" s="160"/>
      <c r="C1019" s="162"/>
      <c r="D1019" s="162"/>
      <c r="E1019" s="177"/>
      <c r="F1019" s="160"/>
      <c r="H1019" s="160"/>
      <c r="I1019" s="160"/>
      <c r="J1019" s="160"/>
      <c r="K1019" s="160"/>
      <c r="L1019" s="160"/>
      <c r="M1019" s="160"/>
      <c r="N1019" s="160"/>
      <c r="O1019" s="160"/>
      <c r="P1019" s="160"/>
      <c r="Q1019" s="160"/>
      <c r="R1019" s="160"/>
      <c r="S1019" s="160"/>
      <c r="T1019" s="160"/>
      <c r="U1019" s="160"/>
      <c r="V1019" s="160"/>
      <c r="W1019" s="160"/>
    </row>
    <row r="1020" spans="1:23" x14ac:dyDescent="0.25">
      <c r="A1020" s="160"/>
      <c r="B1020" s="160"/>
      <c r="C1020" s="162"/>
      <c r="D1020" s="162"/>
      <c r="E1020" s="177"/>
      <c r="F1020" s="160"/>
      <c r="H1020" s="160"/>
      <c r="I1020" s="160"/>
      <c r="J1020" s="160"/>
      <c r="K1020" s="160"/>
      <c r="L1020" s="160"/>
      <c r="M1020" s="160"/>
      <c r="N1020" s="160"/>
      <c r="O1020" s="160"/>
      <c r="P1020" s="160"/>
      <c r="Q1020" s="160"/>
      <c r="R1020" s="160"/>
      <c r="S1020" s="160"/>
      <c r="T1020" s="160"/>
      <c r="U1020" s="160"/>
      <c r="V1020" s="160"/>
      <c r="W1020" s="160"/>
    </row>
    <row r="1021" spans="1:23" x14ac:dyDescent="0.25">
      <c r="A1021" s="160"/>
      <c r="B1021" s="160"/>
      <c r="C1021" s="162"/>
      <c r="D1021" s="162"/>
      <c r="E1021" s="177"/>
      <c r="F1021" s="160"/>
      <c r="H1021" s="160"/>
      <c r="I1021" s="160"/>
      <c r="J1021" s="160"/>
      <c r="K1021" s="160"/>
      <c r="L1021" s="160"/>
      <c r="M1021" s="160"/>
      <c r="N1021" s="160"/>
      <c r="O1021" s="160"/>
      <c r="P1021" s="160"/>
      <c r="Q1021" s="160"/>
      <c r="R1021" s="160"/>
      <c r="S1021" s="160"/>
      <c r="T1021" s="160"/>
      <c r="U1021" s="160"/>
      <c r="V1021" s="160"/>
      <c r="W1021" s="160"/>
    </row>
    <row r="1022" spans="1:23" x14ac:dyDescent="0.25">
      <c r="A1022" s="160"/>
      <c r="B1022" s="160"/>
      <c r="C1022" s="162"/>
      <c r="D1022" s="162"/>
      <c r="E1022" s="177"/>
      <c r="F1022" s="160"/>
      <c r="H1022" s="160"/>
      <c r="I1022" s="160"/>
      <c r="J1022" s="160"/>
      <c r="K1022" s="160"/>
      <c r="L1022" s="160"/>
      <c r="M1022" s="160"/>
      <c r="N1022" s="160"/>
      <c r="O1022" s="160"/>
      <c r="P1022" s="160"/>
      <c r="Q1022" s="160"/>
      <c r="R1022" s="160"/>
      <c r="S1022" s="160"/>
      <c r="T1022" s="160"/>
      <c r="U1022" s="160"/>
      <c r="V1022" s="160"/>
      <c r="W1022" s="160"/>
    </row>
    <row r="1023" spans="1:23" x14ac:dyDescent="0.25">
      <c r="A1023" s="160"/>
      <c r="B1023" s="160"/>
      <c r="C1023" s="162"/>
      <c r="D1023" s="162"/>
      <c r="E1023" s="177"/>
      <c r="F1023" s="160"/>
      <c r="H1023" s="160"/>
      <c r="I1023" s="160"/>
      <c r="J1023" s="160"/>
      <c r="K1023" s="160"/>
      <c r="L1023" s="160"/>
      <c r="M1023" s="160"/>
      <c r="N1023" s="160"/>
      <c r="O1023" s="160"/>
      <c r="P1023" s="160"/>
      <c r="Q1023" s="160"/>
      <c r="R1023" s="160"/>
      <c r="S1023" s="160"/>
      <c r="T1023" s="160"/>
      <c r="U1023" s="160"/>
      <c r="V1023" s="160"/>
      <c r="W1023" s="160"/>
    </row>
    <row r="1024" spans="1:23" x14ac:dyDescent="0.25">
      <c r="A1024" s="160"/>
      <c r="B1024" s="160"/>
      <c r="C1024" s="162"/>
      <c r="D1024" s="162"/>
      <c r="E1024" s="177"/>
      <c r="F1024" s="160"/>
      <c r="H1024" s="160"/>
      <c r="I1024" s="160"/>
      <c r="J1024" s="160"/>
      <c r="K1024" s="160"/>
      <c r="L1024" s="160"/>
      <c r="M1024" s="160"/>
      <c r="N1024" s="160"/>
      <c r="O1024" s="160"/>
      <c r="P1024" s="160"/>
      <c r="Q1024" s="160"/>
      <c r="R1024" s="160"/>
      <c r="S1024" s="160"/>
      <c r="T1024" s="160"/>
      <c r="U1024" s="160"/>
      <c r="V1024" s="160"/>
      <c r="W1024" s="160"/>
    </row>
    <row r="1025" spans="1:23" x14ac:dyDescent="0.25">
      <c r="A1025" s="160"/>
      <c r="B1025" s="160"/>
      <c r="C1025" s="162"/>
      <c r="D1025" s="162"/>
      <c r="E1025" s="177"/>
      <c r="F1025" s="160"/>
      <c r="H1025" s="160"/>
      <c r="I1025" s="160"/>
      <c r="J1025" s="160"/>
      <c r="K1025" s="160"/>
      <c r="L1025" s="160"/>
      <c r="M1025" s="160"/>
      <c r="N1025" s="160"/>
      <c r="O1025" s="160"/>
      <c r="P1025" s="160"/>
      <c r="Q1025" s="160"/>
      <c r="R1025" s="160"/>
      <c r="S1025" s="160"/>
      <c r="T1025" s="160"/>
      <c r="U1025" s="160"/>
      <c r="V1025" s="160"/>
      <c r="W1025" s="160"/>
    </row>
    <row r="1026" spans="1:23" x14ac:dyDescent="0.25">
      <c r="A1026" s="160"/>
      <c r="B1026" s="160"/>
      <c r="C1026" s="162"/>
      <c r="D1026" s="162"/>
      <c r="E1026" s="177"/>
      <c r="F1026" s="160"/>
      <c r="H1026" s="160"/>
      <c r="I1026" s="160"/>
      <c r="J1026" s="160"/>
      <c r="K1026" s="160"/>
      <c r="L1026" s="160"/>
      <c r="M1026" s="160"/>
      <c r="N1026" s="160"/>
      <c r="O1026" s="160"/>
      <c r="P1026" s="160"/>
      <c r="Q1026" s="160"/>
      <c r="R1026" s="160"/>
      <c r="S1026" s="160"/>
      <c r="T1026" s="160"/>
      <c r="U1026" s="160"/>
      <c r="V1026" s="160"/>
      <c r="W1026" s="160"/>
    </row>
    <row r="1027" spans="1:23" x14ac:dyDescent="0.25">
      <c r="A1027" s="160"/>
      <c r="B1027" s="160"/>
      <c r="C1027" s="162"/>
      <c r="D1027" s="162"/>
      <c r="E1027" s="177"/>
      <c r="F1027" s="160"/>
      <c r="H1027" s="160"/>
      <c r="I1027" s="160"/>
      <c r="J1027" s="160"/>
      <c r="K1027" s="160"/>
      <c r="L1027" s="160"/>
      <c r="M1027" s="160"/>
      <c r="N1027" s="160"/>
      <c r="O1027" s="160"/>
      <c r="P1027" s="160"/>
      <c r="Q1027" s="160"/>
      <c r="R1027" s="160"/>
      <c r="S1027" s="160"/>
      <c r="T1027" s="160"/>
      <c r="U1027" s="160"/>
      <c r="V1027" s="160"/>
      <c r="W1027" s="160"/>
    </row>
    <row r="1028" spans="1:23" x14ac:dyDescent="0.25">
      <c r="A1028" s="160"/>
      <c r="B1028" s="160"/>
      <c r="C1028" s="162"/>
      <c r="D1028" s="162"/>
      <c r="E1028" s="177"/>
      <c r="F1028" s="160"/>
      <c r="H1028" s="160"/>
      <c r="I1028" s="160"/>
      <c r="J1028" s="160"/>
      <c r="K1028" s="160"/>
      <c r="L1028" s="160"/>
      <c r="M1028" s="160"/>
      <c r="N1028" s="160"/>
      <c r="O1028" s="160"/>
      <c r="P1028" s="160"/>
      <c r="Q1028" s="160"/>
      <c r="R1028" s="160"/>
      <c r="S1028" s="160"/>
      <c r="T1028" s="160"/>
      <c r="U1028" s="160"/>
      <c r="V1028" s="160"/>
      <c r="W1028" s="160"/>
    </row>
    <row r="1029" spans="1:23" x14ac:dyDescent="0.25">
      <c r="A1029" s="160"/>
      <c r="B1029" s="160"/>
      <c r="C1029" s="162"/>
      <c r="D1029" s="162"/>
      <c r="E1029" s="177"/>
      <c r="F1029" s="160"/>
      <c r="H1029" s="160"/>
      <c r="I1029" s="160"/>
      <c r="J1029" s="160"/>
      <c r="K1029" s="160"/>
      <c r="L1029" s="160"/>
      <c r="M1029" s="160"/>
      <c r="N1029" s="160"/>
      <c r="O1029" s="160"/>
      <c r="P1029" s="160"/>
      <c r="Q1029" s="160"/>
      <c r="R1029" s="160"/>
      <c r="S1029" s="160"/>
      <c r="T1029" s="160"/>
      <c r="U1029" s="160"/>
      <c r="V1029" s="160"/>
      <c r="W1029" s="160"/>
    </row>
    <row r="1030" spans="1:23" x14ac:dyDescent="0.25">
      <c r="A1030" s="160"/>
      <c r="B1030" s="160"/>
      <c r="C1030" s="162"/>
      <c r="D1030" s="162"/>
      <c r="E1030" s="177"/>
      <c r="F1030" s="160"/>
      <c r="H1030" s="160"/>
      <c r="I1030" s="160"/>
      <c r="J1030" s="160"/>
      <c r="K1030" s="160"/>
      <c r="L1030" s="160"/>
      <c r="M1030" s="160"/>
      <c r="N1030" s="160"/>
      <c r="O1030" s="160"/>
      <c r="P1030" s="160"/>
      <c r="Q1030" s="160"/>
      <c r="R1030" s="160"/>
      <c r="S1030" s="160"/>
      <c r="T1030" s="160"/>
      <c r="U1030" s="160"/>
      <c r="V1030" s="160"/>
      <c r="W1030" s="160"/>
    </row>
    <row r="1031" spans="1:23" x14ac:dyDescent="0.25">
      <c r="A1031" s="160"/>
      <c r="B1031" s="160"/>
      <c r="C1031" s="162"/>
      <c r="D1031" s="162"/>
      <c r="E1031" s="177"/>
      <c r="F1031" s="160"/>
      <c r="H1031" s="160"/>
      <c r="I1031" s="160"/>
      <c r="J1031" s="160"/>
      <c r="K1031" s="160"/>
      <c r="L1031" s="160"/>
      <c r="M1031" s="160"/>
      <c r="N1031" s="160"/>
      <c r="O1031" s="160"/>
      <c r="P1031" s="160"/>
      <c r="Q1031" s="160"/>
      <c r="R1031" s="160"/>
      <c r="S1031" s="160"/>
      <c r="T1031" s="160"/>
      <c r="U1031" s="160"/>
      <c r="V1031" s="160"/>
      <c r="W1031" s="160"/>
    </row>
    <row r="1032" spans="1:23" x14ac:dyDescent="0.25">
      <c r="A1032" s="160"/>
      <c r="B1032" s="160"/>
      <c r="C1032" s="162"/>
      <c r="D1032" s="162"/>
      <c r="E1032" s="177"/>
      <c r="F1032" s="160"/>
      <c r="H1032" s="160"/>
      <c r="I1032" s="160"/>
      <c r="J1032" s="160"/>
      <c r="K1032" s="160"/>
      <c r="L1032" s="160"/>
      <c r="M1032" s="160"/>
      <c r="N1032" s="160"/>
      <c r="O1032" s="160"/>
      <c r="P1032" s="160"/>
      <c r="Q1032" s="160"/>
      <c r="R1032" s="160"/>
      <c r="S1032" s="160"/>
      <c r="T1032" s="160"/>
      <c r="U1032" s="160"/>
      <c r="V1032" s="160"/>
      <c r="W1032" s="160"/>
    </row>
    <row r="1033" spans="1:23" x14ac:dyDescent="0.25">
      <c r="A1033" s="160"/>
      <c r="B1033" s="160"/>
      <c r="C1033" s="162"/>
      <c r="D1033" s="162"/>
      <c r="E1033" s="177"/>
      <c r="F1033" s="160"/>
      <c r="H1033" s="160"/>
      <c r="I1033" s="160"/>
      <c r="J1033" s="160"/>
      <c r="K1033" s="160"/>
      <c r="L1033" s="160"/>
      <c r="M1033" s="160"/>
      <c r="N1033" s="160"/>
      <c r="O1033" s="160"/>
      <c r="P1033" s="160"/>
      <c r="Q1033" s="160"/>
      <c r="R1033" s="160"/>
      <c r="S1033" s="160"/>
      <c r="T1033" s="160"/>
      <c r="U1033" s="160"/>
      <c r="V1033" s="160"/>
      <c r="W1033" s="160"/>
    </row>
    <row r="1034" spans="1:23" x14ac:dyDescent="0.25">
      <c r="A1034" s="160"/>
      <c r="B1034" s="160"/>
      <c r="C1034" s="162"/>
      <c r="D1034" s="162"/>
      <c r="E1034" s="177"/>
      <c r="F1034" s="160"/>
      <c r="H1034" s="160"/>
      <c r="I1034" s="160"/>
      <c r="J1034" s="160"/>
      <c r="K1034" s="160"/>
      <c r="L1034" s="160"/>
      <c r="M1034" s="160"/>
      <c r="N1034" s="160"/>
      <c r="O1034" s="160"/>
      <c r="P1034" s="160"/>
      <c r="Q1034" s="160"/>
      <c r="R1034" s="160"/>
      <c r="S1034" s="160"/>
      <c r="T1034" s="160"/>
      <c r="U1034" s="160"/>
      <c r="V1034" s="160"/>
      <c r="W1034" s="160"/>
    </row>
    <row r="1035" spans="1:23" x14ac:dyDescent="0.25">
      <c r="A1035" s="160"/>
      <c r="B1035" s="160"/>
      <c r="C1035" s="162"/>
      <c r="D1035" s="162"/>
      <c r="E1035" s="177"/>
      <c r="F1035" s="160"/>
      <c r="H1035" s="160"/>
      <c r="I1035" s="160"/>
      <c r="J1035" s="160"/>
      <c r="K1035" s="160"/>
      <c r="L1035" s="160"/>
      <c r="M1035" s="160"/>
      <c r="N1035" s="160"/>
      <c r="O1035" s="160"/>
      <c r="P1035" s="160"/>
      <c r="Q1035" s="160"/>
      <c r="R1035" s="160"/>
      <c r="S1035" s="160"/>
      <c r="T1035" s="160"/>
      <c r="U1035" s="160"/>
      <c r="V1035" s="160"/>
      <c r="W1035" s="160"/>
    </row>
    <row r="1036" spans="1:23" x14ac:dyDescent="0.25">
      <c r="A1036" s="160"/>
      <c r="B1036" s="160"/>
      <c r="C1036" s="162"/>
      <c r="D1036" s="162"/>
      <c r="E1036" s="177"/>
      <c r="F1036" s="160"/>
      <c r="H1036" s="160"/>
      <c r="I1036" s="160"/>
      <c r="J1036" s="160"/>
      <c r="K1036" s="160"/>
      <c r="L1036" s="160"/>
      <c r="M1036" s="160"/>
      <c r="N1036" s="160"/>
      <c r="O1036" s="160"/>
      <c r="P1036" s="160"/>
      <c r="Q1036" s="160"/>
      <c r="R1036" s="160"/>
      <c r="S1036" s="160"/>
      <c r="T1036" s="160"/>
      <c r="U1036" s="160"/>
      <c r="V1036" s="160"/>
      <c r="W1036" s="160"/>
    </row>
    <row r="1037" spans="1:23" x14ac:dyDescent="0.25">
      <c r="A1037" s="160"/>
      <c r="B1037" s="160"/>
      <c r="C1037" s="162"/>
      <c r="D1037" s="162"/>
      <c r="E1037" s="177"/>
      <c r="F1037" s="160"/>
      <c r="H1037" s="160"/>
      <c r="I1037" s="160"/>
      <c r="J1037" s="160"/>
      <c r="K1037" s="160"/>
      <c r="L1037" s="160"/>
      <c r="M1037" s="160"/>
      <c r="N1037" s="160"/>
      <c r="O1037" s="160"/>
      <c r="P1037" s="160"/>
      <c r="Q1037" s="160"/>
      <c r="R1037" s="160"/>
      <c r="S1037" s="160"/>
      <c r="T1037" s="160"/>
      <c r="U1037" s="160"/>
      <c r="V1037" s="160"/>
      <c r="W1037" s="160"/>
    </row>
    <row r="1038" spans="1:23" x14ac:dyDescent="0.25">
      <c r="A1038" s="160"/>
      <c r="B1038" s="160"/>
      <c r="C1038" s="162"/>
      <c r="D1038" s="162"/>
      <c r="E1038" s="177"/>
      <c r="F1038" s="160"/>
      <c r="H1038" s="160"/>
      <c r="I1038" s="160"/>
      <c r="J1038" s="160"/>
      <c r="K1038" s="160"/>
      <c r="L1038" s="160"/>
      <c r="M1038" s="160"/>
      <c r="N1038" s="160"/>
      <c r="O1038" s="160"/>
      <c r="P1038" s="160"/>
      <c r="Q1038" s="160"/>
      <c r="R1038" s="160"/>
      <c r="S1038" s="160"/>
      <c r="T1038" s="160"/>
      <c r="U1038" s="160"/>
      <c r="V1038" s="160"/>
      <c r="W1038" s="160"/>
    </row>
    <row r="1039" spans="1:23" x14ac:dyDescent="0.25">
      <c r="A1039" s="160"/>
      <c r="B1039" s="160"/>
      <c r="C1039" s="162"/>
      <c r="D1039" s="162"/>
      <c r="E1039" s="177"/>
      <c r="F1039" s="160"/>
      <c r="H1039" s="160"/>
      <c r="I1039" s="160"/>
      <c r="J1039" s="160"/>
      <c r="K1039" s="160"/>
      <c r="L1039" s="160"/>
      <c r="M1039" s="160"/>
      <c r="N1039" s="160"/>
      <c r="O1039" s="160"/>
      <c r="P1039" s="160"/>
      <c r="Q1039" s="160"/>
      <c r="R1039" s="160"/>
      <c r="S1039" s="160"/>
      <c r="T1039" s="160"/>
      <c r="U1039" s="160"/>
      <c r="V1039" s="160"/>
      <c r="W1039" s="160"/>
    </row>
    <row r="1040" spans="1:23" x14ac:dyDescent="0.25">
      <c r="A1040" s="160"/>
      <c r="B1040" s="160"/>
      <c r="C1040" s="162"/>
      <c r="D1040" s="162"/>
      <c r="E1040" s="177"/>
      <c r="F1040" s="160"/>
      <c r="H1040" s="160"/>
      <c r="I1040" s="160"/>
      <c r="J1040" s="160"/>
      <c r="K1040" s="160"/>
      <c r="L1040" s="160"/>
      <c r="M1040" s="160"/>
      <c r="N1040" s="160"/>
      <c r="O1040" s="160"/>
      <c r="P1040" s="160"/>
      <c r="Q1040" s="160"/>
      <c r="R1040" s="160"/>
      <c r="S1040" s="160"/>
      <c r="T1040" s="160"/>
      <c r="U1040" s="160"/>
      <c r="V1040" s="160"/>
      <c r="W1040" s="160"/>
    </row>
    <row r="1041" spans="1:23" x14ac:dyDescent="0.25">
      <c r="A1041" s="160"/>
      <c r="B1041" s="160"/>
      <c r="C1041" s="162"/>
      <c r="D1041" s="162"/>
      <c r="E1041" s="177"/>
      <c r="F1041" s="160"/>
      <c r="H1041" s="160"/>
      <c r="I1041" s="160"/>
      <c r="J1041" s="160"/>
      <c r="K1041" s="160"/>
      <c r="L1041" s="160"/>
      <c r="M1041" s="160"/>
      <c r="N1041" s="160"/>
      <c r="O1041" s="160"/>
      <c r="P1041" s="160"/>
      <c r="Q1041" s="160"/>
      <c r="R1041" s="160"/>
      <c r="S1041" s="160"/>
      <c r="T1041" s="160"/>
      <c r="U1041" s="160"/>
      <c r="V1041" s="160"/>
      <c r="W1041" s="160"/>
    </row>
    <row r="1042" spans="1:23" x14ac:dyDescent="0.25">
      <c r="A1042" s="160"/>
      <c r="B1042" s="160"/>
      <c r="C1042" s="162"/>
      <c r="D1042" s="162"/>
      <c r="E1042" s="177"/>
      <c r="F1042" s="160"/>
      <c r="H1042" s="160"/>
      <c r="I1042" s="160"/>
      <c r="J1042" s="160"/>
      <c r="K1042" s="160"/>
      <c r="L1042" s="160"/>
      <c r="M1042" s="160"/>
      <c r="N1042" s="160"/>
      <c r="O1042" s="160"/>
      <c r="P1042" s="160"/>
      <c r="Q1042" s="160"/>
      <c r="R1042" s="160"/>
      <c r="S1042" s="160"/>
      <c r="T1042" s="160"/>
      <c r="U1042" s="160"/>
      <c r="V1042" s="160"/>
      <c r="W1042" s="160"/>
    </row>
    <row r="1043" spans="1:23" x14ac:dyDescent="0.25">
      <c r="A1043" s="160"/>
      <c r="B1043" s="160"/>
      <c r="C1043" s="162"/>
      <c r="D1043" s="162"/>
      <c r="E1043" s="177"/>
      <c r="F1043" s="160"/>
      <c r="H1043" s="160"/>
      <c r="I1043" s="160"/>
      <c r="J1043" s="160"/>
      <c r="K1043" s="160"/>
      <c r="L1043" s="160"/>
      <c r="M1043" s="160"/>
      <c r="N1043" s="160"/>
      <c r="O1043" s="160"/>
      <c r="P1043" s="160"/>
      <c r="Q1043" s="160"/>
      <c r="R1043" s="160"/>
      <c r="S1043" s="160"/>
      <c r="T1043" s="160"/>
      <c r="U1043" s="160"/>
      <c r="V1043" s="160"/>
      <c r="W1043" s="160"/>
    </row>
    <row r="1044" spans="1:23" x14ac:dyDescent="0.25">
      <c r="A1044" s="160"/>
      <c r="B1044" s="160"/>
      <c r="C1044" s="162"/>
      <c r="D1044" s="162"/>
      <c r="E1044" s="177"/>
      <c r="F1044" s="160"/>
      <c r="H1044" s="160"/>
      <c r="I1044" s="160"/>
      <c r="J1044" s="160"/>
      <c r="K1044" s="160"/>
      <c r="L1044" s="160"/>
      <c r="M1044" s="160"/>
      <c r="N1044" s="160"/>
      <c r="O1044" s="160"/>
      <c r="P1044" s="160"/>
      <c r="Q1044" s="160"/>
      <c r="R1044" s="160"/>
      <c r="S1044" s="160"/>
      <c r="T1044" s="160"/>
      <c r="U1044" s="160"/>
      <c r="V1044" s="160"/>
      <c r="W1044" s="160"/>
    </row>
    <row r="1045" spans="1:23" x14ac:dyDescent="0.25">
      <c r="A1045" s="160"/>
      <c r="B1045" s="160"/>
      <c r="C1045" s="162"/>
      <c r="D1045" s="162"/>
      <c r="E1045" s="177"/>
      <c r="F1045" s="160"/>
      <c r="H1045" s="160"/>
      <c r="I1045" s="160"/>
      <c r="J1045" s="160"/>
      <c r="K1045" s="160"/>
      <c r="L1045" s="160"/>
      <c r="M1045" s="160"/>
      <c r="N1045" s="160"/>
      <c r="O1045" s="160"/>
      <c r="P1045" s="160"/>
      <c r="Q1045" s="160"/>
      <c r="R1045" s="160"/>
      <c r="S1045" s="160"/>
      <c r="T1045" s="160"/>
      <c r="U1045" s="160"/>
      <c r="V1045" s="160"/>
      <c r="W1045" s="160"/>
    </row>
    <row r="1046" spans="1:23" x14ac:dyDescent="0.25">
      <c r="A1046" s="160"/>
      <c r="B1046" s="160"/>
      <c r="C1046" s="162"/>
      <c r="D1046" s="162"/>
      <c r="E1046" s="177"/>
      <c r="F1046" s="160"/>
      <c r="H1046" s="160"/>
      <c r="I1046" s="160"/>
      <c r="J1046" s="160"/>
      <c r="K1046" s="160"/>
      <c r="L1046" s="160"/>
      <c r="M1046" s="160"/>
      <c r="N1046" s="160"/>
      <c r="O1046" s="160"/>
      <c r="P1046" s="160"/>
      <c r="Q1046" s="160"/>
      <c r="R1046" s="160"/>
      <c r="S1046" s="160"/>
      <c r="T1046" s="160"/>
      <c r="U1046" s="160"/>
      <c r="V1046" s="160"/>
      <c r="W1046" s="160"/>
    </row>
    <row r="1047" spans="1:23" x14ac:dyDescent="0.25">
      <c r="A1047" s="160"/>
      <c r="B1047" s="160"/>
      <c r="C1047" s="162"/>
      <c r="D1047" s="162"/>
      <c r="E1047" s="177"/>
      <c r="F1047" s="160"/>
      <c r="H1047" s="160"/>
      <c r="I1047" s="160"/>
      <c r="J1047" s="160"/>
      <c r="K1047" s="160"/>
      <c r="L1047" s="160"/>
      <c r="M1047" s="160"/>
      <c r="N1047" s="160"/>
      <c r="O1047" s="160"/>
      <c r="P1047" s="160"/>
      <c r="Q1047" s="160"/>
      <c r="R1047" s="160"/>
      <c r="S1047" s="160"/>
      <c r="T1047" s="160"/>
      <c r="U1047" s="160"/>
      <c r="V1047" s="160"/>
      <c r="W1047" s="160"/>
    </row>
    <row r="1048" spans="1:23" x14ac:dyDescent="0.25">
      <c r="A1048" s="160"/>
      <c r="B1048" s="160"/>
      <c r="C1048" s="162"/>
      <c r="D1048" s="162"/>
      <c r="E1048" s="177"/>
      <c r="F1048" s="160"/>
      <c r="H1048" s="160"/>
      <c r="I1048" s="160"/>
      <c r="J1048" s="160"/>
      <c r="K1048" s="160"/>
      <c r="L1048" s="160"/>
      <c r="M1048" s="160"/>
      <c r="N1048" s="160"/>
      <c r="O1048" s="160"/>
      <c r="P1048" s="160"/>
      <c r="Q1048" s="160"/>
      <c r="R1048" s="160"/>
      <c r="S1048" s="160"/>
      <c r="T1048" s="160"/>
      <c r="U1048" s="160"/>
      <c r="V1048" s="160"/>
      <c r="W1048" s="160"/>
    </row>
    <row r="1049" spans="1:23" x14ac:dyDescent="0.25">
      <c r="A1049" s="160"/>
      <c r="B1049" s="160"/>
      <c r="C1049" s="162"/>
      <c r="D1049" s="162"/>
      <c r="E1049" s="177"/>
      <c r="F1049" s="160"/>
      <c r="H1049" s="160"/>
      <c r="I1049" s="160"/>
      <c r="J1049" s="160"/>
      <c r="K1049" s="160"/>
      <c r="L1049" s="160"/>
      <c r="M1049" s="160"/>
      <c r="N1049" s="160"/>
      <c r="O1049" s="160"/>
      <c r="P1049" s="160"/>
      <c r="Q1049" s="160"/>
      <c r="R1049" s="160"/>
      <c r="S1049" s="160"/>
      <c r="T1049" s="160"/>
      <c r="U1049" s="160"/>
      <c r="V1049" s="160"/>
      <c r="W1049" s="160"/>
    </row>
    <row r="1050" spans="1:23" x14ac:dyDescent="0.25">
      <c r="A1050" s="160"/>
      <c r="B1050" s="160"/>
      <c r="C1050" s="162"/>
      <c r="D1050" s="162"/>
      <c r="E1050" s="177"/>
      <c r="F1050" s="160"/>
      <c r="H1050" s="160"/>
      <c r="I1050" s="160"/>
      <c r="J1050" s="160"/>
      <c r="K1050" s="160"/>
      <c r="L1050" s="160"/>
      <c r="M1050" s="160"/>
      <c r="N1050" s="160"/>
      <c r="O1050" s="160"/>
      <c r="P1050" s="160"/>
      <c r="Q1050" s="160"/>
      <c r="R1050" s="160"/>
      <c r="S1050" s="160"/>
      <c r="T1050" s="160"/>
      <c r="U1050" s="160"/>
      <c r="V1050" s="160"/>
      <c r="W1050" s="160"/>
    </row>
    <row r="1051" spans="1:23" x14ac:dyDescent="0.25">
      <c r="A1051" s="160"/>
      <c r="B1051" s="160"/>
      <c r="C1051" s="162"/>
      <c r="D1051" s="162"/>
      <c r="E1051" s="177"/>
      <c r="F1051" s="160"/>
      <c r="H1051" s="160"/>
      <c r="I1051" s="160"/>
      <c r="J1051" s="160"/>
      <c r="K1051" s="160"/>
      <c r="L1051" s="160"/>
      <c r="M1051" s="160"/>
      <c r="N1051" s="160"/>
      <c r="O1051" s="160"/>
      <c r="P1051" s="160"/>
      <c r="Q1051" s="160"/>
      <c r="R1051" s="160"/>
      <c r="S1051" s="160"/>
      <c r="T1051" s="160"/>
      <c r="U1051" s="160"/>
      <c r="V1051" s="160"/>
      <c r="W1051" s="160"/>
    </row>
    <row r="1052" spans="1:23" x14ac:dyDescent="0.25">
      <c r="A1052" s="160"/>
      <c r="B1052" s="160"/>
      <c r="C1052" s="162"/>
      <c r="D1052" s="162"/>
      <c r="E1052" s="177"/>
      <c r="F1052" s="160"/>
      <c r="H1052" s="160"/>
      <c r="I1052" s="160"/>
      <c r="J1052" s="160"/>
      <c r="K1052" s="160"/>
      <c r="L1052" s="160"/>
      <c r="M1052" s="160"/>
      <c r="N1052" s="160"/>
      <c r="O1052" s="160"/>
      <c r="P1052" s="160"/>
      <c r="Q1052" s="160"/>
      <c r="R1052" s="160"/>
      <c r="S1052" s="160"/>
      <c r="T1052" s="160"/>
      <c r="U1052" s="160"/>
      <c r="V1052" s="160"/>
      <c r="W1052" s="160"/>
    </row>
    <row r="1053" spans="1:23" x14ac:dyDescent="0.25">
      <c r="A1053" s="160"/>
      <c r="B1053" s="160"/>
      <c r="C1053" s="162"/>
      <c r="D1053" s="162"/>
      <c r="E1053" s="177"/>
      <c r="F1053" s="160"/>
      <c r="H1053" s="160"/>
      <c r="I1053" s="160"/>
      <c r="J1053" s="160"/>
      <c r="K1053" s="160"/>
      <c r="L1053" s="160"/>
      <c r="M1053" s="160"/>
      <c r="N1053" s="160"/>
      <c r="O1053" s="160"/>
      <c r="P1053" s="160"/>
      <c r="Q1053" s="160"/>
      <c r="R1053" s="160"/>
      <c r="S1053" s="160"/>
      <c r="T1053" s="160"/>
      <c r="U1053" s="160"/>
      <c r="V1053" s="160"/>
      <c r="W1053" s="160"/>
    </row>
    <row r="1054" spans="1:23" x14ac:dyDescent="0.25">
      <c r="A1054" s="160"/>
      <c r="B1054" s="160"/>
      <c r="C1054" s="162"/>
      <c r="D1054" s="162"/>
      <c r="E1054" s="177"/>
      <c r="F1054" s="160"/>
      <c r="H1054" s="160"/>
      <c r="I1054" s="160"/>
      <c r="J1054" s="160"/>
      <c r="K1054" s="160"/>
      <c r="L1054" s="160"/>
      <c r="M1054" s="160"/>
      <c r="N1054" s="160"/>
      <c r="O1054" s="160"/>
      <c r="P1054" s="160"/>
      <c r="Q1054" s="160"/>
      <c r="R1054" s="160"/>
      <c r="S1054" s="160"/>
      <c r="T1054" s="160"/>
      <c r="U1054" s="160"/>
      <c r="V1054" s="160"/>
      <c r="W1054" s="160"/>
    </row>
    <row r="1055" spans="1:23" x14ac:dyDescent="0.25">
      <c r="A1055" s="160"/>
      <c r="B1055" s="160"/>
      <c r="C1055" s="162"/>
      <c r="D1055" s="162"/>
      <c r="E1055" s="177"/>
      <c r="F1055" s="160"/>
      <c r="H1055" s="160"/>
      <c r="I1055" s="160"/>
      <c r="J1055" s="160"/>
      <c r="K1055" s="160"/>
      <c r="L1055" s="160"/>
      <c r="M1055" s="160"/>
      <c r="N1055" s="160"/>
      <c r="O1055" s="160"/>
      <c r="P1055" s="160"/>
      <c r="Q1055" s="160"/>
      <c r="R1055" s="160"/>
      <c r="S1055" s="160"/>
      <c r="T1055" s="160"/>
      <c r="U1055" s="160"/>
      <c r="V1055" s="160"/>
      <c r="W1055" s="160"/>
    </row>
    <row r="1056" spans="1:23" x14ac:dyDescent="0.25">
      <c r="A1056" s="160"/>
      <c r="B1056" s="160"/>
      <c r="C1056" s="162"/>
      <c r="D1056" s="162"/>
      <c r="E1056" s="177"/>
      <c r="F1056" s="160"/>
      <c r="H1056" s="160"/>
      <c r="I1056" s="160"/>
      <c r="J1056" s="160"/>
      <c r="K1056" s="160"/>
      <c r="L1056" s="160"/>
      <c r="M1056" s="160"/>
      <c r="N1056" s="160"/>
      <c r="O1056" s="160"/>
      <c r="P1056" s="160"/>
      <c r="Q1056" s="160"/>
      <c r="R1056" s="160"/>
      <c r="S1056" s="160"/>
      <c r="T1056" s="160"/>
      <c r="U1056" s="160"/>
      <c r="V1056" s="160"/>
      <c r="W1056" s="160"/>
    </row>
    <row r="1057" spans="1:23" x14ac:dyDescent="0.25">
      <c r="A1057" s="160"/>
      <c r="B1057" s="160"/>
      <c r="C1057" s="162"/>
      <c r="D1057" s="162"/>
      <c r="E1057" s="177"/>
      <c r="F1057" s="160"/>
      <c r="H1057" s="160"/>
      <c r="I1057" s="160"/>
      <c r="J1057" s="160"/>
      <c r="K1057" s="160"/>
      <c r="L1057" s="160"/>
      <c r="M1057" s="160"/>
      <c r="N1057" s="160"/>
      <c r="O1057" s="160"/>
      <c r="P1057" s="160"/>
      <c r="Q1057" s="160"/>
      <c r="R1057" s="160"/>
      <c r="S1057" s="160"/>
      <c r="T1057" s="160"/>
      <c r="U1057" s="160"/>
      <c r="V1057" s="160"/>
      <c r="W1057" s="160"/>
    </row>
    <row r="1058" spans="1:23" x14ac:dyDescent="0.25">
      <c r="A1058" s="160"/>
      <c r="B1058" s="160"/>
      <c r="C1058" s="162"/>
      <c r="D1058" s="162"/>
      <c r="E1058" s="177"/>
      <c r="F1058" s="160"/>
      <c r="H1058" s="160"/>
      <c r="I1058" s="160"/>
      <c r="J1058" s="160"/>
      <c r="K1058" s="160"/>
      <c r="L1058" s="160"/>
      <c r="M1058" s="160"/>
      <c r="N1058" s="160"/>
      <c r="O1058" s="160"/>
      <c r="P1058" s="160"/>
      <c r="Q1058" s="160"/>
      <c r="R1058" s="160"/>
      <c r="S1058" s="160"/>
      <c r="T1058" s="160"/>
      <c r="U1058" s="160"/>
      <c r="V1058" s="160"/>
      <c r="W1058" s="160"/>
    </row>
    <row r="1059" spans="1:23" x14ac:dyDescent="0.25">
      <c r="A1059" s="160"/>
      <c r="B1059" s="160"/>
      <c r="C1059" s="162"/>
      <c r="D1059" s="162"/>
      <c r="E1059" s="177"/>
      <c r="F1059" s="160"/>
      <c r="H1059" s="160"/>
      <c r="I1059" s="160"/>
      <c r="J1059" s="160"/>
      <c r="K1059" s="160"/>
      <c r="L1059" s="160"/>
      <c r="M1059" s="160"/>
      <c r="N1059" s="160"/>
      <c r="O1059" s="160"/>
      <c r="P1059" s="160"/>
      <c r="Q1059" s="160"/>
      <c r="R1059" s="160"/>
      <c r="S1059" s="160"/>
      <c r="T1059" s="160"/>
      <c r="U1059" s="160"/>
      <c r="V1059" s="160"/>
      <c r="W1059" s="160"/>
    </row>
    <row r="1060" spans="1:23" x14ac:dyDescent="0.25">
      <c r="A1060" s="160"/>
      <c r="B1060" s="160"/>
      <c r="C1060" s="162"/>
      <c r="D1060" s="162"/>
      <c r="E1060" s="177"/>
      <c r="F1060" s="160"/>
      <c r="H1060" s="160"/>
      <c r="I1060" s="160"/>
      <c r="J1060" s="160"/>
      <c r="K1060" s="160"/>
      <c r="L1060" s="160"/>
      <c r="M1060" s="160"/>
      <c r="N1060" s="160"/>
      <c r="O1060" s="160"/>
      <c r="P1060" s="160"/>
      <c r="Q1060" s="160"/>
      <c r="R1060" s="160"/>
      <c r="S1060" s="160"/>
      <c r="T1060" s="160"/>
      <c r="U1060" s="160"/>
      <c r="V1060" s="160"/>
      <c r="W1060" s="160"/>
    </row>
    <row r="1061" spans="1:23" x14ac:dyDescent="0.25">
      <c r="A1061" s="160"/>
      <c r="B1061" s="160"/>
      <c r="C1061" s="162"/>
      <c r="D1061" s="162"/>
      <c r="E1061" s="177"/>
      <c r="F1061" s="160"/>
      <c r="H1061" s="160"/>
      <c r="I1061" s="160"/>
      <c r="J1061" s="160"/>
      <c r="K1061" s="160"/>
      <c r="L1061" s="160"/>
      <c r="M1061" s="160"/>
      <c r="N1061" s="160"/>
      <c r="O1061" s="160"/>
      <c r="P1061" s="160"/>
      <c r="Q1061" s="160"/>
      <c r="R1061" s="160"/>
      <c r="S1061" s="160"/>
      <c r="T1061" s="160"/>
      <c r="U1061" s="160"/>
      <c r="V1061" s="160"/>
      <c r="W1061" s="160"/>
    </row>
    <row r="1062" spans="1:23" x14ac:dyDescent="0.25">
      <c r="A1062" s="160"/>
      <c r="B1062" s="160"/>
      <c r="C1062" s="162"/>
      <c r="D1062" s="162"/>
      <c r="E1062" s="177"/>
      <c r="F1062" s="160"/>
      <c r="H1062" s="160"/>
      <c r="I1062" s="160"/>
      <c r="J1062" s="160"/>
      <c r="K1062" s="160"/>
      <c r="L1062" s="160"/>
      <c r="M1062" s="160"/>
      <c r="N1062" s="160"/>
      <c r="O1062" s="160"/>
      <c r="P1062" s="160"/>
      <c r="Q1062" s="160"/>
      <c r="R1062" s="160"/>
      <c r="S1062" s="160"/>
      <c r="T1062" s="160"/>
      <c r="U1062" s="160"/>
      <c r="V1062" s="160"/>
      <c r="W1062" s="160"/>
    </row>
    <row r="1063" spans="1:23" x14ac:dyDescent="0.25">
      <c r="A1063" s="160"/>
      <c r="B1063" s="160"/>
      <c r="C1063" s="162"/>
      <c r="D1063" s="162"/>
      <c r="E1063" s="177"/>
      <c r="F1063" s="160"/>
      <c r="H1063" s="160"/>
      <c r="I1063" s="160"/>
      <c r="J1063" s="160"/>
      <c r="K1063" s="160"/>
      <c r="L1063" s="160"/>
      <c r="M1063" s="160"/>
      <c r="N1063" s="160"/>
      <c r="O1063" s="160"/>
      <c r="P1063" s="160"/>
      <c r="Q1063" s="160"/>
      <c r="R1063" s="160"/>
      <c r="S1063" s="160"/>
      <c r="T1063" s="160"/>
      <c r="U1063" s="160"/>
      <c r="V1063" s="160"/>
      <c r="W1063" s="160"/>
    </row>
    <row r="1064" spans="1:23" x14ac:dyDescent="0.25">
      <c r="A1064" s="160"/>
      <c r="B1064" s="160"/>
      <c r="C1064" s="162"/>
      <c r="D1064" s="162"/>
      <c r="E1064" s="177"/>
      <c r="F1064" s="160"/>
      <c r="H1064" s="160"/>
      <c r="I1064" s="160"/>
      <c r="J1064" s="160"/>
      <c r="K1064" s="160"/>
      <c r="L1064" s="160"/>
      <c r="M1064" s="160"/>
      <c r="N1064" s="160"/>
      <c r="O1064" s="160"/>
      <c r="P1064" s="160"/>
      <c r="Q1064" s="160"/>
      <c r="R1064" s="160"/>
      <c r="S1064" s="160"/>
      <c r="T1064" s="160"/>
      <c r="U1064" s="160"/>
      <c r="V1064" s="160"/>
      <c r="W1064" s="160"/>
    </row>
    <row r="1065" spans="1:23" x14ac:dyDescent="0.25">
      <c r="A1065" s="160"/>
      <c r="B1065" s="160"/>
      <c r="C1065" s="162"/>
      <c r="D1065" s="162"/>
      <c r="E1065" s="177"/>
      <c r="F1065" s="160"/>
      <c r="H1065" s="160"/>
      <c r="I1065" s="160"/>
      <c r="J1065" s="160"/>
      <c r="K1065" s="160"/>
      <c r="L1065" s="160"/>
      <c r="M1065" s="160"/>
      <c r="N1065" s="160"/>
      <c r="O1065" s="160"/>
      <c r="P1065" s="160"/>
      <c r="Q1065" s="160"/>
      <c r="R1065" s="160"/>
      <c r="S1065" s="160"/>
      <c r="T1065" s="160"/>
      <c r="U1065" s="160"/>
      <c r="V1065" s="160"/>
      <c r="W1065" s="160"/>
    </row>
    <row r="1066" spans="1:23" x14ac:dyDescent="0.25">
      <c r="A1066" s="160"/>
      <c r="B1066" s="160"/>
      <c r="C1066" s="162"/>
      <c r="D1066" s="162"/>
      <c r="E1066" s="177"/>
      <c r="F1066" s="160"/>
      <c r="H1066" s="160"/>
      <c r="I1066" s="160"/>
      <c r="J1066" s="160"/>
      <c r="K1066" s="160"/>
      <c r="L1066" s="160"/>
      <c r="M1066" s="160"/>
      <c r="N1066" s="160"/>
      <c r="O1066" s="160"/>
      <c r="P1066" s="160"/>
      <c r="Q1066" s="160"/>
      <c r="R1066" s="160"/>
      <c r="S1066" s="160"/>
      <c r="T1066" s="160"/>
      <c r="U1066" s="160"/>
      <c r="V1066" s="160"/>
      <c r="W1066" s="160"/>
    </row>
    <row r="1067" spans="1:23" x14ac:dyDescent="0.25">
      <c r="A1067" s="160"/>
      <c r="B1067" s="160"/>
      <c r="C1067" s="162"/>
      <c r="D1067" s="162"/>
      <c r="E1067" s="177"/>
      <c r="F1067" s="160"/>
      <c r="H1067" s="160"/>
      <c r="I1067" s="160"/>
      <c r="J1067" s="160"/>
      <c r="K1067" s="160"/>
      <c r="L1067" s="160"/>
      <c r="M1067" s="160"/>
      <c r="N1067" s="160"/>
      <c r="O1067" s="160"/>
      <c r="P1067" s="160"/>
      <c r="Q1067" s="160"/>
      <c r="R1067" s="160"/>
      <c r="S1067" s="160"/>
      <c r="T1067" s="160"/>
      <c r="U1067" s="160"/>
      <c r="V1067" s="160"/>
      <c r="W1067" s="160"/>
    </row>
    <row r="1068" spans="1:23" x14ac:dyDescent="0.25">
      <c r="A1068" s="160"/>
      <c r="B1068" s="160"/>
      <c r="C1068" s="162"/>
      <c r="D1068" s="162"/>
      <c r="E1068" s="177"/>
      <c r="F1068" s="160"/>
      <c r="H1068" s="160"/>
      <c r="I1068" s="160"/>
      <c r="J1068" s="160"/>
      <c r="K1068" s="160"/>
      <c r="L1068" s="160"/>
      <c r="M1068" s="160"/>
      <c r="N1068" s="160"/>
      <c r="O1068" s="160"/>
      <c r="P1068" s="160"/>
      <c r="Q1068" s="160"/>
      <c r="R1068" s="160"/>
      <c r="S1068" s="160"/>
      <c r="T1068" s="160"/>
      <c r="U1068" s="160"/>
      <c r="V1068" s="160"/>
      <c r="W1068" s="160"/>
    </row>
    <row r="1069" spans="1:23" x14ac:dyDescent="0.25">
      <c r="A1069" s="160"/>
      <c r="B1069" s="160"/>
      <c r="C1069" s="162"/>
      <c r="D1069" s="162"/>
      <c r="E1069" s="177"/>
      <c r="F1069" s="160"/>
      <c r="H1069" s="160"/>
      <c r="I1069" s="160"/>
      <c r="J1069" s="160"/>
      <c r="K1069" s="160"/>
      <c r="L1069" s="160"/>
      <c r="M1069" s="160"/>
      <c r="N1069" s="160"/>
      <c r="O1069" s="160"/>
      <c r="P1069" s="160"/>
      <c r="Q1069" s="160"/>
      <c r="R1069" s="160"/>
      <c r="S1069" s="160"/>
      <c r="T1069" s="160"/>
      <c r="U1069" s="160"/>
      <c r="V1069" s="160"/>
      <c r="W1069" s="160"/>
    </row>
    <row r="1070" spans="1:23" x14ac:dyDescent="0.25">
      <c r="A1070" s="160"/>
      <c r="B1070" s="160"/>
      <c r="C1070" s="162"/>
      <c r="D1070" s="162"/>
      <c r="E1070" s="177"/>
      <c r="F1070" s="160"/>
      <c r="H1070" s="160"/>
      <c r="I1070" s="160"/>
      <c r="J1070" s="160"/>
      <c r="K1070" s="160"/>
      <c r="L1070" s="160"/>
      <c r="M1070" s="160"/>
      <c r="N1070" s="160"/>
      <c r="O1070" s="160"/>
      <c r="P1070" s="160"/>
      <c r="Q1070" s="160"/>
      <c r="R1070" s="160"/>
      <c r="S1070" s="160"/>
      <c r="T1070" s="160"/>
      <c r="U1070" s="160"/>
      <c r="V1070" s="160"/>
      <c r="W1070" s="160"/>
    </row>
    <row r="1071" spans="1:23" x14ac:dyDescent="0.25">
      <c r="A1071" s="160"/>
      <c r="B1071" s="160"/>
      <c r="C1071" s="162"/>
      <c r="D1071" s="162"/>
      <c r="E1071" s="177"/>
      <c r="F1071" s="160"/>
      <c r="H1071" s="160"/>
      <c r="I1071" s="160"/>
      <c r="J1071" s="160"/>
      <c r="K1071" s="160"/>
      <c r="L1071" s="160"/>
      <c r="M1071" s="160"/>
      <c r="N1071" s="160"/>
      <c r="O1071" s="160"/>
      <c r="P1071" s="160"/>
      <c r="Q1071" s="160"/>
      <c r="R1071" s="160"/>
      <c r="S1071" s="160"/>
      <c r="T1071" s="160"/>
      <c r="U1071" s="160"/>
      <c r="V1071" s="160"/>
      <c r="W1071" s="160"/>
    </row>
    <row r="1072" spans="1:23" x14ac:dyDescent="0.25">
      <c r="A1072" s="160"/>
      <c r="B1072" s="160"/>
      <c r="C1072" s="162"/>
      <c r="D1072" s="162"/>
      <c r="E1072" s="177"/>
      <c r="F1072" s="160"/>
      <c r="H1072" s="160"/>
      <c r="I1072" s="160"/>
      <c r="J1072" s="160"/>
      <c r="K1072" s="160"/>
      <c r="L1072" s="160"/>
      <c r="M1072" s="160"/>
      <c r="N1072" s="160"/>
      <c r="O1072" s="160"/>
      <c r="P1072" s="160"/>
      <c r="Q1072" s="160"/>
      <c r="R1072" s="160"/>
      <c r="S1072" s="160"/>
      <c r="T1072" s="160"/>
      <c r="U1072" s="160"/>
      <c r="V1072" s="160"/>
      <c r="W1072" s="160"/>
    </row>
    <row r="1073" spans="1:23" x14ac:dyDescent="0.25">
      <c r="A1073" s="160"/>
      <c r="B1073" s="160"/>
      <c r="C1073" s="162"/>
      <c r="D1073" s="162"/>
      <c r="E1073" s="177"/>
      <c r="F1073" s="160"/>
      <c r="H1073" s="160"/>
      <c r="I1073" s="160"/>
      <c r="J1073" s="160"/>
      <c r="K1073" s="160"/>
      <c r="L1073" s="160"/>
      <c r="M1073" s="160"/>
      <c r="N1073" s="160"/>
      <c r="O1073" s="160"/>
      <c r="P1073" s="160"/>
      <c r="Q1073" s="160"/>
      <c r="R1073" s="160"/>
      <c r="S1073" s="160"/>
      <c r="T1073" s="160"/>
      <c r="U1073" s="160"/>
      <c r="V1073" s="160"/>
      <c r="W1073" s="160"/>
    </row>
    <row r="1074" spans="1:23" x14ac:dyDescent="0.25">
      <c r="A1074" s="160"/>
      <c r="B1074" s="160"/>
      <c r="C1074" s="162"/>
      <c r="D1074" s="162"/>
      <c r="E1074" s="177"/>
      <c r="F1074" s="160"/>
      <c r="H1074" s="160"/>
      <c r="I1074" s="160"/>
      <c r="J1074" s="160"/>
      <c r="K1074" s="160"/>
      <c r="L1074" s="160"/>
      <c r="M1074" s="160"/>
      <c r="N1074" s="160"/>
      <c r="O1074" s="160"/>
      <c r="P1074" s="160"/>
      <c r="Q1074" s="160"/>
      <c r="R1074" s="160"/>
      <c r="S1074" s="160"/>
      <c r="T1074" s="160"/>
      <c r="U1074" s="160"/>
      <c r="V1074" s="160"/>
      <c r="W1074" s="160"/>
    </row>
    <row r="1075" spans="1:23" x14ac:dyDescent="0.25">
      <c r="A1075" s="160"/>
      <c r="B1075" s="160"/>
      <c r="C1075" s="162"/>
      <c r="D1075" s="162"/>
      <c r="E1075" s="177"/>
      <c r="F1075" s="160"/>
      <c r="H1075" s="160"/>
      <c r="I1075" s="160"/>
      <c r="J1075" s="160"/>
      <c r="K1075" s="160"/>
      <c r="L1075" s="160"/>
      <c r="M1075" s="160"/>
      <c r="N1075" s="160"/>
      <c r="O1075" s="160"/>
      <c r="P1075" s="160"/>
      <c r="Q1075" s="160"/>
      <c r="R1075" s="160"/>
      <c r="S1075" s="160"/>
      <c r="T1075" s="160"/>
      <c r="U1075" s="160"/>
      <c r="V1075" s="160"/>
      <c r="W1075" s="160"/>
    </row>
    <row r="1076" spans="1:23" x14ac:dyDescent="0.25">
      <c r="A1076" s="160"/>
      <c r="B1076" s="160"/>
      <c r="C1076" s="162"/>
      <c r="D1076" s="162"/>
      <c r="E1076" s="177"/>
      <c r="F1076" s="160"/>
      <c r="H1076" s="160"/>
      <c r="I1076" s="160"/>
      <c r="J1076" s="160"/>
      <c r="K1076" s="160"/>
      <c r="L1076" s="160"/>
      <c r="M1076" s="160"/>
      <c r="N1076" s="160"/>
      <c r="O1076" s="160"/>
      <c r="P1076" s="160"/>
      <c r="Q1076" s="160"/>
      <c r="R1076" s="160"/>
      <c r="S1076" s="160"/>
      <c r="T1076" s="160"/>
      <c r="U1076" s="160"/>
      <c r="V1076" s="160"/>
      <c r="W1076" s="160"/>
    </row>
    <row r="1077" spans="1:23" x14ac:dyDescent="0.25">
      <c r="A1077" s="160"/>
      <c r="B1077" s="160"/>
      <c r="C1077" s="162"/>
      <c r="D1077" s="162"/>
      <c r="E1077" s="177"/>
      <c r="F1077" s="160"/>
      <c r="H1077" s="160"/>
      <c r="I1077" s="160"/>
      <c r="J1077" s="160"/>
      <c r="K1077" s="160"/>
      <c r="L1077" s="160"/>
      <c r="M1077" s="160"/>
      <c r="N1077" s="160"/>
      <c r="O1077" s="160"/>
      <c r="P1077" s="160"/>
      <c r="Q1077" s="160"/>
      <c r="R1077" s="160"/>
      <c r="S1077" s="160"/>
      <c r="T1077" s="160"/>
      <c r="U1077" s="160"/>
      <c r="V1077" s="160"/>
      <c r="W1077" s="160"/>
    </row>
    <row r="1078" spans="1:23" x14ac:dyDescent="0.25">
      <c r="A1078" s="160"/>
      <c r="B1078" s="160"/>
      <c r="C1078" s="162"/>
      <c r="D1078" s="162"/>
      <c r="E1078" s="177"/>
      <c r="F1078" s="160"/>
      <c r="H1078" s="160"/>
      <c r="I1078" s="160"/>
      <c r="J1078" s="160"/>
      <c r="K1078" s="160"/>
      <c r="L1078" s="160"/>
      <c r="M1078" s="160"/>
      <c r="N1078" s="160"/>
      <c r="O1078" s="160"/>
      <c r="P1078" s="160"/>
      <c r="Q1078" s="160"/>
      <c r="R1078" s="160"/>
      <c r="S1078" s="160"/>
      <c r="T1078" s="160"/>
      <c r="U1078" s="160"/>
      <c r="V1078" s="160"/>
      <c r="W1078" s="160"/>
    </row>
    <row r="1079" spans="1:23" x14ac:dyDescent="0.25">
      <c r="A1079" s="160"/>
      <c r="B1079" s="160"/>
      <c r="C1079" s="162"/>
      <c r="D1079" s="162"/>
      <c r="E1079" s="177"/>
      <c r="F1079" s="160"/>
      <c r="H1079" s="160"/>
      <c r="I1079" s="160"/>
      <c r="J1079" s="160"/>
      <c r="K1079" s="160"/>
      <c r="L1079" s="160"/>
      <c r="M1079" s="160"/>
      <c r="N1079" s="160"/>
      <c r="O1079" s="160"/>
      <c r="P1079" s="160"/>
      <c r="Q1079" s="160"/>
      <c r="R1079" s="160"/>
      <c r="S1079" s="160"/>
      <c r="T1079" s="160"/>
      <c r="U1079" s="160"/>
      <c r="V1079" s="160"/>
      <c r="W1079" s="160"/>
    </row>
    <row r="1080" spans="1:23" x14ac:dyDescent="0.25">
      <c r="A1080" s="160"/>
      <c r="B1080" s="160"/>
      <c r="C1080" s="162"/>
      <c r="D1080" s="162"/>
      <c r="E1080" s="177"/>
      <c r="F1080" s="160"/>
      <c r="H1080" s="160"/>
      <c r="I1080" s="160"/>
      <c r="J1080" s="160"/>
      <c r="K1080" s="160"/>
      <c r="L1080" s="160"/>
      <c r="M1080" s="160"/>
      <c r="N1080" s="160"/>
      <c r="O1080" s="160"/>
      <c r="P1080" s="160"/>
      <c r="Q1080" s="160"/>
      <c r="R1080" s="160"/>
      <c r="S1080" s="160"/>
      <c r="T1080" s="160"/>
      <c r="U1080" s="160"/>
      <c r="V1080" s="160"/>
      <c r="W1080" s="160"/>
    </row>
    <row r="1081" spans="1:23" x14ac:dyDescent="0.25">
      <c r="A1081" s="160"/>
      <c r="B1081" s="160"/>
      <c r="C1081" s="162"/>
      <c r="D1081" s="162"/>
      <c r="E1081" s="177"/>
      <c r="F1081" s="160"/>
      <c r="H1081" s="160"/>
      <c r="I1081" s="160"/>
      <c r="J1081" s="160"/>
      <c r="K1081" s="160"/>
      <c r="L1081" s="160"/>
      <c r="M1081" s="160"/>
      <c r="N1081" s="160"/>
      <c r="O1081" s="160"/>
      <c r="P1081" s="160"/>
      <c r="Q1081" s="160"/>
      <c r="R1081" s="160"/>
      <c r="S1081" s="160"/>
      <c r="T1081" s="160"/>
      <c r="U1081" s="160"/>
      <c r="V1081" s="160"/>
      <c r="W1081" s="160"/>
    </row>
    <row r="1082" spans="1:23" x14ac:dyDescent="0.25">
      <c r="A1082" s="160"/>
      <c r="B1082" s="160"/>
      <c r="C1082" s="162"/>
      <c r="D1082" s="162"/>
      <c r="E1082" s="177"/>
      <c r="F1082" s="160"/>
      <c r="H1082" s="160"/>
      <c r="I1082" s="160"/>
      <c r="J1082" s="160"/>
      <c r="K1082" s="160"/>
      <c r="L1082" s="160"/>
      <c r="M1082" s="160"/>
      <c r="N1082" s="160"/>
      <c r="O1082" s="160"/>
      <c r="P1082" s="160"/>
      <c r="Q1082" s="160"/>
      <c r="R1082" s="160"/>
      <c r="S1082" s="160"/>
      <c r="T1082" s="160"/>
      <c r="U1082" s="160"/>
      <c r="V1082" s="160"/>
      <c r="W1082" s="160"/>
    </row>
    <row r="1083" spans="1:23" x14ac:dyDescent="0.25">
      <c r="A1083" s="160"/>
      <c r="B1083" s="160"/>
      <c r="C1083" s="162"/>
      <c r="D1083" s="162"/>
      <c r="E1083" s="177"/>
      <c r="F1083" s="160"/>
      <c r="H1083" s="160"/>
      <c r="I1083" s="160"/>
      <c r="J1083" s="160"/>
      <c r="K1083" s="160"/>
      <c r="L1083" s="160"/>
      <c r="M1083" s="160"/>
      <c r="N1083" s="160"/>
      <c r="O1083" s="160"/>
      <c r="P1083" s="160"/>
      <c r="Q1083" s="160"/>
      <c r="R1083" s="160"/>
      <c r="S1083" s="160"/>
      <c r="T1083" s="160"/>
      <c r="U1083" s="160"/>
      <c r="V1083" s="160"/>
      <c r="W1083" s="160"/>
    </row>
    <row r="1084" spans="1:23" x14ac:dyDescent="0.25">
      <c r="A1084" s="160"/>
      <c r="B1084" s="160"/>
      <c r="C1084" s="162"/>
      <c r="D1084" s="162"/>
      <c r="E1084" s="177"/>
      <c r="F1084" s="160"/>
      <c r="H1084" s="160"/>
      <c r="I1084" s="160"/>
      <c r="J1084" s="160"/>
      <c r="K1084" s="160"/>
      <c r="L1084" s="160"/>
      <c r="M1084" s="160"/>
      <c r="N1084" s="160"/>
      <c r="O1084" s="160"/>
      <c r="P1084" s="160"/>
      <c r="Q1084" s="160"/>
      <c r="R1084" s="160"/>
      <c r="S1084" s="160"/>
      <c r="T1084" s="160"/>
      <c r="U1084" s="160"/>
      <c r="V1084" s="160"/>
      <c r="W1084" s="160"/>
    </row>
    <row r="1085" spans="1:23" x14ac:dyDescent="0.25">
      <c r="A1085" s="160"/>
      <c r="B1085" s="160"/>
      <c r="C1085" s="162"/>
      <c r="D1085" s="162"/>
      <c r="E1085" s="177"/>
      <c r="F1085" s="160"/>
      <c r="H1085" s="160"/>
      <c r="I1085" s="160"/>
      <c r="J1085" s="160"/>
      <c r="K1085" s="160"/>
      <c r="L1085" s="160"/>
      <c r="M1085" s="160"/>
      <c r="N1085" s="160"/>
      <c r="O1085" s="160"/>
      <c r="P1085" s="160"/>
      <c r="Q1085" s="160"/>
      <c r="R1085" s="160"/>
      <c r="S1085" s="160"/>
      <c r="T1085" s="160"/>
      <c r="U1085" s="160"/>
      <c r="V1085" s="160"/>
      <c r="W1085" s="160"/>
    </row>
    <row r="1086" spans="1:23" x14ac:dyDescent="0.25">
      <c r="A1086" s="160"/>
      <c r="B1086" s="160"/>
      <c r="C1086" s="162"/>
      <c r="D1086" s="162"/>
      <c r="E1086" s="177"/>
      <c r="F1086" s="160"/>
      <c r="H1086" s="160"/>
      <c r="I1086" s="160"/>
      <c r="J1086" s="160"/>
      <c r="K1086" s="160"/>
      <c r="L1086" s="160"/>
      <c r="M1086" s="160"/>
      <c r="N1086" s="160"/>
      <c r="O1086" s="160"/>
      <c r="P1086" s="160"/>
      <c r="Q1086" s="160"/>
      <c r="R1086" s="160"/>
      <c r="S1086" s="160"/>
      <c r="T1086" s="160"/>
      <c r="U1086" s="160"/>
      <c r="V1086" s="160"/>
      <c r="W1086" s="160"/>
    </row>
    <row r="1087" spans="1:23" x14ac:dyDescent="0.25">
      <c r="A1087" s="160"/>
      <c r="B1087" s="160"/>
      <c r="C1087" s="162"/>
      <c r="D1087" s="162"/>
      <c r="E1087" s="177"/>
      <c r="F1087" s="160"/>
      <c r="H1087" s="160"/>
      <c r="I1087" s="160"/>
      <c r="J1087" s="160"/>
      <c r="K1087" s="160"/>
      <c r="L1087" s="160"/>
      <c r="M1087" s="160"/>
      <c r="N1087" s="160"/>
      <c r="O1087" s="160"/>
      <c r="P1087" s="160"/>
      <c r="Q1087" s="160"/>
      <c r="R1087" s="160"/>
      <c r="S1087" s="160"/>
      <c r="T1087" s="160"/>
      <c r="U1087" s="160"/>
      <c r="V1087" s="160"/>
      <c r="W1087" s="160"/>
    </row>
    <row r="1088" spans="1:23" x14ac:dyDescent="0.25">
      <c r="A1088" s="160"/>
      <c r="B1088" s="160"/>
      <c r="C1088" s="162"/>
      <c r="D1088" s="162"/>
      <c r="E1088" s="177"/>
      <c r="F1088" s="160"/>
      <c r="H1088" s="160"/>
      <c r="I1088" s="160"/>
      <c r="J1088" s="160"/>
      <c r="K1088" s="160"/>
      <c r="L1088" s="160"/>
      <c r="M1088" s="160"/>
      <c r="N1088" s="160"/>
      <c r="O1088" s="160"/>
      <c r="P1088" s="160"/>
      <c r="Q1088" s="160"/>
      <c r="R1088" s="160"/>
      <c r="S1088" s="160"/>
      <c r="T1088" s="160"/>
      <c r="U1088" s="160"/>
      <c r="V1088" s="160"/>
      <c r="W1088" s="160"/>
    </row>
    <row r="1089" spans="1:23" x14ac:dyDescent="0.25">
      <c r="A1089" s="160"/>
      <c r="B1089" s="160"/>
      <c r="C1089" s="162"/>
      <c r="D1089" s="162"/>
      <c r="E1089" s="177"/>
      <c r="F1089" s="160"/>
      <c r="H1089" s="160"/>
      <c r="I1089" s="160"/>
      <c r="J1089" s="160"/>
      <c r="K1089" s="160"/>
      <c r="L1089" s="160"/>
      <c r="M1089" s="160"/>
      <c r="N1089" s="160"/>
      <c r="O1089" s="160"/>
      <c r="P1089" s="160"/>
      <c r="Q1089" s="160"/>
      <c r="R1089" s="160"/>
      <c r="S1089" s="160"/>
      <c r="T1089" s="160"/>
      <c r="U1089" s="160"/>
      <c r="V1089" s="160"/>
      <c r="W1089" s="160"/>
    </row>
    <row r="1090" spans="1:23" x14ac:dyDescent="0.25">
      <c r="A1090" s="160"/>
      <c r="B1090" s="160"/>
      <c r="C1090" s="162"/>
      <c r="D1090" s="162"/>
      <c r="E1090" s="177"/>
      <c r="F1090" s="160"/>
      <c r="H1090" s="160"/>
      <c r="I1090" s="160"/>
      <c r="J1090" s="160"/>
      <c r="K1090" s="160"/>
      <c r="L1090" s="160"/>
      <c r="M1090" s="160"/>
      <c r="N1090" s="160"/>
      <c r="O1090" s="160"/>
      <c r="P1090" s="160"/>
      <c r="Q1090" s="160"/>
      <c r="R1090" s="160"/>
      <c r="S1090" s="160"/>
      <c r="T1090" s="160"/>
      <c r="U1090" s="160"/>
      <c r="V1090" s="160"/>
      <c r="W1090" s="160"/>
    </row>
    <row r="1091" spans="1:23" x14ac:dyDescent="0.25">
      <c r="A1091" s="160"/>
      <c r="B1091" s="160"/>
      <c r="C1091" s="162"/>
      <c r="D1091" s="162"/>
      <c r="E1091" s="177"/>
      <c r="F1091" s="160"/>
      <c r="H1091" s="160"/>
      <c r="I1091" s="160"/>
      <c r="J1091" s="160"/>
      <c r="K1091" s="160"/>
      <c r="L1091" s="160"/>
      <c r="M1091" s="160"/>
      <c r="N1091" s="160"/>
      <c r="O1091" s="160"/>
      <c r="P1091" s="160"/>
      <c r="Q1091" s="160"/>
      <c r="R1091" s="160"/>
      <c r="S1091" s="160"/>
      <c r="T1091" s="160"/>
      <c r="U1091" s="160"/>
      <c r="V1091" s="160"/>
      <c r="W1091" s="160"/>
    </row>
    <row r="1092" spans="1:23" x14ac:dyDescent="0.25">
      <c r="A1092" s="160"/>
      <c r="B1092" s="160"/>
      <c r="C1092" s="162"/>
      <c r="D1092" s="162"/>
      <c r="E1092" s="177"/>
      <c r="F1092" s="160"/>
      <c r="H1092" s="160"/>
      <c r="I1092" s="160"/>
      <c r="J1092" s="160"/>
      <c r="K1092" s="160"/>
      <c r="L1092" s="160"/>
      <c r="M1092" s="160"/>
      <c r="N1092" s="160"/>
      <c r="O1092" s="160"/>
      <c r="P1092" s="160"/>
      <c r="Q1092" s="160"/>
      <c r="R1092" s="160"/>
      <c r="S1092" s="160"/>
      <c r="T1092" s="160"/>
      <c r="U1092" s="160"/>
      <c r="V1092" s="160"/>
      <c r="W1092" s="160"/>
    </row>
    <row r="1093" spans="1:23" x14ac:dyDescent="0.25">
      <c r="A1093" s="160"/>
      <c r="B1093" s="160"/>
      <c r="C1093" s="162"/>
      <c r="D1093" s="162"/>
      <c r="E1093" s="177"/>
      <c r="F1093" s="160"/>
      <c r="H1093" s="160"/>
      <c r="I1093" s="160"/>
      <c r="J1093" s="160"/>
      <c r="K1093" s="160"/>
      <c r="L1093" s="160"/>
      <c r="M1093" s="160"/>
      <c r="N1093" s="160"/>
      <c r="O1093" s="160"/>
      <c r="P1093" s="160"/>
      <c r="Q1093" s="160"/>
      <c r="R1093" s="160"/>
      <c r="S1093" s="160"/>
      <c r="T1093" s="160"/>
      <c r="U1093" s="160"/>
      <c r="V1093" s="160"/>
      <c r="W1093" s="160"/>
    </row>
    <row r="1094" spans="1:23" x14ac:dyDescent="0.25">
      <c r="A1094" s="160"/>
      <c r="B1094" s="160"/>
      <c r="C1094" s="162"/>
      <c r="D1094" s="162"/>
      <c r="E1094" s="177"/>
      <c r="F1094" s="160"/>
      <c r="H1094" s="160"/>
      <c r="I1094" s="160"/>
      <c r="J1094" s="160"/>
      <c r="K1094" s="160"/>
      <c r="L1094" s="160"/>
      <c r="M1094" s="160"/>
      <c r="N1094" s="160"/>
      <c r="O1094" s="160"/>
      <c r="P1094" s="160"/>
      <c r="Q1094" s="160"/>
      <c r="R1094" s="160"/>
      <c r="S1094" s="160"/>
      <c r="T1094" s="160"/>
      <c r="U1094" s="160"/>
      <c r="V1094" s="160"/>
      <c r="W1094" s="160"/>
    </row>
    <row r="1095" spans="1:23" x14ac:dyDescent="0.25">
      <c r="A1095" s="160"/>
      <c r="B1095" s="160"/>
      <c r="C1095" s="162"/>
      <c r="D1095" s="162"/>
      <c r="E1095" s="177"/>
      <c r="F1095" s="160"/>
      <c r="H1095" s="160"/>
      <c r="I1095" s="160"/>
      <c r="J1095" s="160"/>
      <c r="K1095" s="160"/>
      <c r="L1095" s="160"/>
      <c r="M1095" s="160"/>
      <c r="N1095" s="160"/>
      <c r="O1095" s="160"/>
      <c r="P1095" s="160"/>
      <c r="Q1095" s="160"/>
      <c r="R1095" s="160"/>
      <c r="S1095" s="160"/>
      <c r="T1095" s="160"/>
      <c r="U1095" s="160"/>
      <c r="V1095" s="160"/>
      <c r="W1095" s="160"/>
    </row>
    <row r="1096" spans="1:23" x14ac:dyDescent="0.25">
      <c r="A1096" s="160"/>
      <c r="B1096" s="160"/>
      <c r="C1096" s="162"/>
      <c r="D1096" s="162"/>
      <c r="E1096" s="177"/>
      <c r="F1096" s="160"/>
      <c r="H1096" s="160"/>
      <c r="I1096" s="160"/>
      <c r="J1096" s="160"/>
      <c r="K1096" s="160"/>
      <c r="L1096" s="160"/>
      <c r="M1096" s="160"/>
      <c r="N1096" s="160"/>
      <c r="O1096" s="160"/>
      <c r="P1096" s="160"/>
      <c r="Q1096" s="160"/>
      <c r="R1096" s="160"/>
      <c r="S1096" s="160"/>
      <c r="T1096" s="160"/>
      <c r="U1096" s="160"/>
      <c r="V1096" s="160"/>
      <c r="W1096" s="160"/>
    </row>
    <row r="1097" spans="1:23" x14ac:dyDescent="0.25">
      <c r="A1097" s="160"/>
      <c r="B1097" s="160"/>
      <c r="C1097" s="162"/>
      <c r="D1097" s="162"/>
      <c r="E1097" s="177"/>
      <c r="F1097" s="160"/>
      <c r="H1097" s="160"/>
      <c r="I1097" s="160"/>
      <c r="J1097" s="160"/>
      <c r="K1097" s="160"/>
      <c r="L1097" s="160"/>
      <c r="M1097" s="160"/>
      <c r="N1097" s="160"/>
      <c r="O1097" s="160"/>
      <c r="P1097" s="160"/>
      <c r="Q1097" s="160"/>
      <c r="R1097" s="160"/>
      <c r="S1097" s="160"/>
      <c r="T1097" s="160"/>
      <c r="U1097" s="160"/>
      <c r="V1097" s="160"/>
      <c r="W1097" s="160"/>
    </row>
    <row r="1098" spans="1:23" x14ac:dyDescent="0.25">
      <c r="A1098" s="160"/>
      <c r="B1098" s="160"/>
      <c r="C1098" s="162"/>
      <c r="D1098" s="162"/>
      <c r="E1098" s="177"/>
      <c r="F1098" s="160"/>
      <c r="H1098" s="160"/>
      <c r="I1098" s="160"/>
      <c r="J1098" s="160"/>
      <c r="K1098" s="160"/>
      <c r="L1098" s="160"/>
      <c r="M1098" s="160"/>
      <c r="N1098" s="160"/>
      <c r="O1098" s="160"/>
      <c r="P1098" s="160"/>
      <c r="Q1098" s="160"/>
      <c r="R1098" s="160"/>
      <c r="S1098" s="160"/>
      <c r="T1098" s="160"/>
      <c r="U1098" s="160"/>
      <c r="V1098" s="160"/>
      <c r="W1098" s="160"/>
    </row>
    <row r="1099" spans="1:23" x14ac:dyDescent="0.25">
      <c r="A1099" s="160"/>
      <c r="B1099" s="160"/>
      <c r="C1099" s="162"/>
      <c r="D1099" s="162"/>
      <c r="E1099" s="177"/>
      <c r="F1099" s="160"/>
      <c r="H1099" s="160"/>
      <c r="I1099" s="160"/>
      <c r="J1099" s="160"/>
      <c r="K1099" s="160"/>
      <c r="L1099" s="160"/>
      <c r="M1099" s="160"/>
      <c r="N1099" s="160"/>
      <c r="O1099" s="160"/>
      <c r="P1099" s="160"/>
      <c r="Q1099" s="160"/>
      <c r="R1099" s="160"/>
      <c r="S1099" s="160"/>
      <c r="T1099" s="160"/>
      <c r="U1099" s="160"/>
      <c r="V1099" s="160"/>
      <c r="W1099" s="160"/>
    </row>
    <row r="1100" spans="1:23" x14ac:dyDescent="0.25">
      <c r="A1100" s="160"/>
      <c r="B1100" s="160"/>
      <c r="C1100" s="162"/>
      <c r="D1100" s="162"/>
      <c r="E1100" s="177"/>
      <c r="F1100" s="160"/>
      <c r="H1100" s="160"/>
      <c r="I1100" s="160"/>
      <c r="J1100" s="160"/>
      <c r="K1100" s="160"/>
      <c r="L1100" s="160"/>
      <c r="M1100" s="160"/>
      <c r="N1100" s="160"/>
      <c r="O1100" s="160"/>
      <c r="P1100" s="160"/>
      <c r="Q1100" s="160"/>
      <c r="R1100" s="160"/>
      <c r="S1100" s="160"/>
      <c r="T1100" s="160"/>
      <c r="U1100" s="160"/>
      <c r="V1100" s="160"/>
      <c r="W1100" s="160"/>
    </row>
    <row r="1101" spans="1:23" x14ac:dyDescent="0.25">
      <c r="A1101" s="160"/>
      <c r="B1101" s="160"/>
      <c r="C1101" s="162"/>
      <c r="D1101" s="162"/>
      <c r="E1101" s="177"/>
      <c r="F1101" s="160"/>
      <c r="H1101" s="160"/>
      <c r="I1101" s="160"/>
      <c r="J1101" s="160"/>
      <c r="K1101" s="160"/>
      <c r="L1101" s="160"/>
      <c r="M1101" s="160"/>
      <c r="N1101" s="160"/>
      <c r="O1101" s="160"/>
      <c r="P1101" s="160"/>
      <c r="Q1101" s="160"/>
      <c r="R1101" s="160"/>
      <c r="S1101" s="160"/>
      <c r="T1101" s="160"/>
      <c r="U1101" s="160"/>
      <c r="V1101" s="160"/>
      <c r="W1101" s="160"/>
    </row>
    <row r="1102" spans="1:23" x14ac:dyDescent="0.25">
      <c r="A1102" s="160"/>
      <c r="B1102" s="160"/>
      <c r="C1102" s="162"/>
      <c r="D1102" s="162"/>
      <c r="E1102" s="177"/>
      <c r="F1102" s="160"/>
      <c r="H1102" s="160"/>
      <c r="I1102" s="160"/>
      <c r="J1102" s="160"/>
      <c r="K1102" s="160"/>
      <c r="L1102" s="160"/>
      <c r="M1102" s="160"/>
      <c r="N1102" s="160"/>
      <c r="O1102" s="160"/>
      <c r="P1102" s="160"/>
      <c r="Q1102" s="160"/>
      <c r="R1102" s="160"/>
      <c r="S1102" s="160"/>
      <c r="T1102" s="160"/>
      <c r="U1102" s="160"/>
      <c r="V1102" s="160"/>
      <c r="W1102" s="160"/>
    </row>
    <row r="1103" spans="1:23" x14ac:dyDescent="0.25">
      <c r="A1103" s="160"/>
      <c r="B1103" s="160"/>
      <c r="C1103" s="162"/>
      <c r="D1103" s="162"/>
      <c r="E1103" s="177"/>
      <c r="F1103" s="160"/>
      <c r="H1103" s="160"/>
      <c r="I1103" s="160"/>
      <c r="J1103" s="160"/>
      <c r="K1103" s="160"/>
      <c r="L1103" s="160"/>
      <c r="M1103" s="160"/>
      <c r="N1103" s="160"/>
      <c r="O1103" s="160"/>
      <c r="P1103" s="160"/>
      <c r="Q1103" s="160"/>
      <c r="R1103" s="160"/>
      <c r="S1103" s="160"/>
      <c r="T1103" s="160"/>
      <c r="U1103" s="160"/>
      <c r="V1103" s="160"/>
      <c r="W1103" s="160"/>
    </row>
    <row r="1104" spans="1:23" x14ac:dyDescent="0.25">
      <c r="A1104" s="160"/>
      <c r="B1104" s="160"/>
      <c r="C1104" s="162"/>
      <c r="D1104" s="162"/>
      <c r="E1104" s="177"/>
      <c r="F1104" s="160"/>
      <c r="H1104" s="160"/>
      <c r="I1104" s="160"/>
      <c r="J1104" s="160"/>
      <c r="K1104" s="160"/>
      <c r="L1104" s="160"/>
      <c r="M1104" s="160"/>
      <c r="N1104" s="160"/>
      <c r="O1104" s="160"/>
      <c r="P1104" s="160"/>
      <c r="Q1104" s="160"/>
      <c r="R1104" s="160"/>
      <c r="S1104" s="160"/>
      <c r="T1104" s="160"/>
      <c r="U1104" s="160"/>
      <c r="V1104" s="160"/>
      <c r="W1104" s="160"/>
    </row>
    <row r="1105" spans="1:23" x14ac:dyDescent="0.25">
      <c r="A1105" s="160"/>
      <c r="B1105" s="160"/>
      <c r="C1105" s="162"/>
      <c r="D1105" s="162"/>
      <c r="E1105" s="177"/>
      <c r="F1105" s="160"/>
      <c r="H1105" s="160"/>
      <c r="I1105" s="160"/>
      <c r="J1105" s="160"/>
      <c r="K1105" s="160"/>
      <c r="L1105" s="160"/>
      <c r="M1105" s="160"/>
      <c r="N1105" s="160"/>
      <c r="O1105" s="160"/>
      <c r="P1105" s="160"/>
      <c r="Q1105" s="160"/>
      <c r="R1105" s="160"/>
      <c r="S1105" s="160"/>
      <c r="T1105" s="160"/>
      <c r="U1105" s="160"/>
      <c r="V1105" s="160"/>
      <c r="W1105" s="160"/>
    </row>
    <row r="1106" spans="1:23" x14ac:dyDescent="0.25">
      <c r="A1106" s="160"/>
      <c r="B1106" s="160"/>
      <c r="C1106" s="162"/>
      <c r="D1106" s="162"/>
      <c r="E1106" s="177"/>
      <c r="F1106" s="160"/>
      <c r="H1106" s="160"/>
      <c r="I1106" s="160"/>
      <c r="J1106" s="160"/>
      <c r="K1106" s="160"/>
      <c r="L1106" s="160"/>
      <c r="M1106" s="160"/>
      <c r="N1106" s="160"/>
      <c r="O1106" s="160"/>
      <c r="P1106" s="160"/>
      <c r="Q1106" s="160"/>
      <c r="R1106" s="160"/>
      <c r="S1106" s="160"/>
      <c r="T1106" s="160"/>
      <c r="U1106" s="160"/>
      <c r="V1106" s="160"/>
      <c r="W1106" s="160"/>
    </row>
    <row r="1107" spans="1:23" x14ac:dyDescent="0.25">
      <c r="A1107" s="160"/>
      <c r="B1107" s="160"/>
      <c r="C1107" s="162"/>
      <c r="D1107" s="162"/>
      <c r="E1107" s="177"/>
      <c r="F1107" s="160"/>
      <c r="H1107" s="160"/>
      <c r="I1107" s="160"/>
      <c r="J1107" s="160"/>
      <c r="K1107" s="160"/>
      <c r="L1107" s="160"/>
      <c r="M1107" s="160"/>
      <c r="N1107" s="160"/>
      <c r="O1107" s="160"/>
      <c r="P1107" s="160"/>
      <c r="Q1107" s="160"/>
      <c r="R1107" s="160"/>
      <c r="S1107" s="160"/>
      <c r="T1107" s="160"/>
      <c r="U1107" s="160"/>
      <c r="V1107" s="160"/>
      <c r="W1107" s="160"/>
    </row>
    <row r="1108" spans="1:23" x14ac:dyDescent="0.25">
      <c r="A1108" s="160"/>
      <c r="B1108" s="160"/>
      <c r="C1108" s="162"/>
      <c r="D1108" s="162"/>
      <c r="E1108" s="177"/>
      <c r="F1108" s="160"/>
      <c r="H1108" s="160"/>
      <c r="I1108" s="160"/>
      <c r="J1108" s="160"/>
      <c r="K1108" s="160"/>
      <c r="L1108" s="160"/>
      <c r="M1108" s="160"/>
      <c r="N1108" s="160"/>
      <c r="O1108" s="160"/>
      <c r="P1108" s="160"/>
      <c r="Q1108" s="160"/>
      <c r="R1108" s="160"/>
      <c r="S1108" s="160"/>
      <c r="T1108" s="160"/>
      <c r="U1108" s="160"/>
      <c r="V1108" s="160"/>
      <c r="W1108" s="160"/>
    </row>
    <row r="1109" spans="1:23" x14ac:dyDescent="0.25">
      <c r="A1109" s="160"/>
      <c r="B1109" s="160"/>
      <c r="C1109" s="162"/>
      <c r="D1109" s="162"/>
      <c r="E1109" s="177"/>
      <c r="F1109" s="160"/>
      <c r="H1109" s="160"/>
      <c r="I1109" s="160"/>
      <c r="J1109" s="160"/>
      <c r="K1109" s="160"/>
      <c r="L1109" s="160"/>
      <c r="M1109" s="160"/>
      <c r="N1109" s="160"/>
      <c r="O1109" s="160"/>
      <c r="P1109" s="160"/>
      <c r="Q1109" s="160"/>
      <c r="R1109" s="160"/>
      <c r="S1109" s="160"/>
      <c r="T1109" s="160"/>
      <c r="U1109" s="160"/>
      <c r="V1109" s="160"/>
      <c r="W1109" s="160"/>
    </row>
    <row r="1110" spans="1:23" x14ac:dyDescent="0.25">
      <c r="A1110" s="160"/>
      <c r="B1110" s="160"/>
      <c r="C1110" s="162"/>
      <c r="D1110" s="162"/>
      <c r="E1110" s="177"/>
      <c r="F1110" s="160"/>
      <c r="H1110" s="160"/>
      <c r="I1110" s="160"/>
      <c r="J1110" s="160"/>
      <c r="K1110" s="160"/>
      <c r="L1110" s="160"/>
      <c r="M1110" s="160"/>
      <c r="N1110" s="160"/>
      <c r="O1110" s="160"/>
      <c r="P1110" s="160"/>
      <c r="Q1110" s="160"/>
      <c r="R1110" s="160"/>
      <c r="S1110" s="160"/>
      <c r="T1110" s="160"/>
      <c r="U1110" s="160"/>
      <c r="V1110" s="160"/>
      <c r="W1110" s="160"/>
    </row>
    <row r="1111" spans="1:23" x14ac:dyDescent="0.25">
      <c r="A1111" s="160"/>
      <c r="B1111" s="160"/>
      <c r="C1111" s="162"/>
      <c r="D1111" s="162"/>
      <c r="E1111" s="177"/>
      <c r="F1111" s="160"/>
      <c r="H1111" s="160"/>
      <c r="I1111" s="160"/>
      <c r="J1111" s="160"/>
      <c r="K1111" s="160"/>
      <c r="L1111" s="160"/>
      <c r="M1111" s="160"/>
      <c r="N1111" s="160"/>
      <c r="O1111" s="160"/>
      <c r="P1111" s="160"/>
      <c r="Q1111" s="160"/>
      <c r="R1111" s="160"/>
      <c r="S1111" s="160"/>
      <c r="T1111" s="160"/>
      <c r="U1111" s="160"/>
      <c r="V1111" s="160"/>
      <c r="W1111" s="160"/>
    </row>
    <row r="1112" spans="1:23" x14ac:dyDescent="0.25">
      <c r="A1112" s="160"/>
      <c r="B1112" s="160"/>
      <c r="C1112" s="162"/>
      <c r="D1112" s="162"/>
      <c r="E1112" s="177"/>
      <c r="F1112" s="160"/>
      <c r="H1112" s="160"/>
      <c r="I1112" s="160"/>
      <c r="J1112" s="160"/>
      <c r="K1112" s="160"/>
      <c r="L1112" s="160"/>
      <c r="M1112" s="160"/>
      <c r="N1112" s="160"/>
      <c r="O1112" s="160"/>
      <c r="P1112" s="160"/>
      <c r="Q1112" s="160"/>
      <c r="R1112" s="160"/>
      <c r="S1112" s="160"/>
      <c r="T1112" s="160"/>
      <c r="U1112" s="160"/>
      <c r="V1112" s="160"/>
      <c r="W1112" s="160"/>
    </row>
    <row r="1113" spans="1:23" x14ac:dyDescent="0.25">
      <c r="A1113" s="160"/>
      <c r="B1113" s="160"/>
      <c r="C1113" s="162"/>
      <c r="D1113" s="162"/>
      <c r="E1113" s="177"/>
      <c r="F1113" s="160"/>
      <c r="H1113" s="160"/>
      <c r="I1113" s="160"/>
      <c r="J1113" s="160"/>
      <c r="K1113" s="160"/>
      <c r="L1113" s="160"/>
      <c r="M1113" s="160"/>
      <c r="N1113" s="160"/>
      <c r="O1113" s="160"/>
      <c r="P1113" s="160"/>
      <c r="Q1113" s="160"/>
      <c r="R1113" s="160"/>
      <c r="S1113" s="160"/>
      <c r="T1113" s="160"/>
      <c r="U1113" s="160"/>
      <c r="V1113" s="160"/>
      <c r="W1113" s="160"/>
    </row>
    <row r="1114" spans="1:23" x14ac:dyDescent="0.25">
      <c r="A1114" s="160"/>
      <c r="B1114" s="160"/>
      <c r="C1114" s="162"/>
      <c r="D1114" s="162"/>
      <c r="E1114" s="177"/>
      <c r="F1114" s="160"/>
      <c r="H1114" s="160"/>
      <c r="I1114" s="160"/>
      <c r="J1114" s="160"/>
      <c r="K1114" s="160"/>
      <c r="L1114" s="160"/>
      <c r="M1114" s="160"/>
      <c r="N1114" s="160"/>
      <c r="O1114" s="160"/>
      <c r="P1114" s="160"/>
      <c r="Q1114" s="160"/>
      <c r="R1114" s="160"/>
      <c r="S1114" s="160"/>
      <c r="T1114" s="160"/>
      <c r="U1114" s="160"/>
      <c r="V1114" s="160"/>
      <c r="W1114" s="160"/>
    </row>
    <row r="1115" spans="1:23" x14ac:dyDescent="0.25">
      <c r="A1115" s="160"/>
      <c r="B1115" s="160"/>
      <c r="C1115" s="162"/>
      <c r="D1115" s="162"/>
      <c r="E1115" s="177"/>
      <c r="F1115" s="160"/>
      <c r="H1115" s="160"/>
      <c r="I1115" s="160"/>
      <c r="J1115" s="160"/>
      <c r="K1115" s="160"/>
      <c r="L1115" s="160"/>
      <c r="M1115" s="160"/>
      <c r="N1115" s="160"/>
      <c r="O1115" s="160"/>
      <c r="P1115" s="160"/>
      <c r="Q1115" s="160"/>
      <c r="R1115" s="160"/>
      <c r="S1115" s="160"/>
      <c r="T1115" s="160"/>
      <c r="U1115" s="160"/>
      <c r="V1115" s="160"/>
      <c r="W1115" s="160"/>
    </row>
    <row r="1116" spans="1:23" x14ac:dyDescent="0.25">
      <c r="A1116" s="160"/>
      <c r="B1116" s="160"/>
      <c r="C1116" s="162"/>
      <c r="D1116" s="162"/>
      <c r="E1116" s="177"/>
      <c r="F1116" s="160"/>
      <c r="H1116" s="160"/>
      <c r="I1116" s="160"/>
      <c r="J1116" s="160"/>
      <c r="K1116" s="160"/>
      <c r="L1116" s="160"/>
      <c r="M1116" s="160"/>
      <c r="N1116" s="160"/>
      <c r="O1116" s="160"/>
      <c r="P1116" s="160"/>
      <c r="Q1116" s="160"/>
      <c r="R1116" s="160"/>
      <c r="S1116" s="160"/>
      <c r="T1116" s="160"/>
      <c r="U1116" s="160"/>
      <c r="V1116" s="160"/>
      <c r="W1116" s="160"/>
    </row>
    <row r="1117" spans="1:23" x14ac:dyDescent="0.25">
      <c r="A1117" s="160"/>
      <c r="B1117" s="160"/>
      <c r="C1117" s="162"/>
      <c r="D1117" s="162"/>
      <c r="E1117" s="177"/>
      <c r="F1117" s="160"/>
      <c r="H1117" s="160"/>
      <c r="I1117" s="160"/>
      <c r="J1117" s="160"/>
      <c r="K1117" s="160"/>
      <c r="L1117" s="160"/>
      <c r="M1117" s="160"/>
      <c r="N1117" s="160"/>
      <c r="O1117" s="160"/>
      <c r="P1117" s="160"/>
      <c r="Q1117" s="160"/>
      <c r="R1117" s="160"/>
      <c r="S1117" s="160"/>
      <c r="T1117" s="160"/>
      <c r="U1117" s="160"/>
      <c r="V1117" s="160"/>
      <c r="W1117" s="160"/>
    </row>
    <row r="1118" spans="1:23" x14ac:dyDescent="0.25">
      <c r="A1118" s="160"/>
      <c r="B1118" s="160"/>
      <c r="C1118" s="162"/>
      <c r="D1118" s="162"/>
      <c r="E1118" s="177"/>
      <c r="F1118" s="160"/>
      <c r="H1118" s="160"/>
      <c r="I1118" s="160"/>
      <c r="J1118" s="160"/>
      <c r="K1118" s="160"/>
      <c r="L1118" s="160"/>
      <c r="M1118" s="160"/>
      <c r="N1118" s="160"/>
      <c r="O1118" s="160"/>
      <c r="P1118" s="160"/>
      <c r="Q1118" s="160"/>
      <c r="R1118" s="160"/>
      <c r="S1118" s="160"/>
      <c r="T1118" s="160"/>
      <c r="U1118" s="160"/>
      <c r="V1118" s="160"/>
      <c r="W1118" s="160"/>
    </row>
    <row r="1119" spans="1:23" x14ac:dyDescent="0.25">
      <c r="A1119" s="160"/>
      <c r="B1119" s="160"/>
      <c r="C1119" s="162"/>
      <c r="D1119" s="162"/>
      <c r="E1119" s="177"/>
      <c r="F1119" s="160"/>
      <c r="H1119" s="160"/>
      <c r="I1119" s="160"/>
      <c r="J1119" s="160"/>
      <c r="K1119" s="160"/>
      <c r="L1119" s="160"/>
      <c r="M1119" s="160"/>
      <c r="N1119" s="160"/>
      <c r="O1119" s="160"/>
      <c r="P1119" s="160"/>
      <c r="Q1119" s="160"/>
      <c r="R1119" s="160"/>
      <c r="S1119" s="160"/>
      <c r="T1119" s="160"/>
      <c r="U1119" s="160"/>
      <c r="V1119" s="160"/>
      <c r="W1119" s="160"/>
    </row>
    <row r="1120" spans="1:23" x14ac:dyDescent="0.25">
      <c r="A1120" s="160"/>
      <c r="B1120" s="160"/>
      <c r="C1120" s="162"/>
      <c r="D1120" s="162"/>
      <c r="E1120" s="177"/>
      <c r="F1120" s="160"/>
      <c r="H1120" s="160"/>
      <c r="I1120" s="160"/>
      <c r="J1120" s="160"/>
      <c r="K1120" s="160"/>
      <c r="L1120" s="160"/>
      <c r="M1120" s="160"/>
      <c r="N1120" s="160"/>
      <c r="O1120" s="160"/>
      <c r="P1120" s="160"/>
      <c r="Q1120" s="160"/>
      <c r="R1120" s="160"/>
      <c r="S1120" s="160"/>
      <c r="T1120" s="160"/>
      <c r="U1120" s="160"/>
      <c r="V1120" s="160"/>
      <c r="W1120" s="160"/>
    </row>
    <row r="1121" spans="1:23" x14ac:dyDescent="0.25">
      <c r="A1121" s="160"/>
      <c r="B1121" s="160"/>
      <c r="C1121" s="162"/>
      <c r="D1121" s="162"/>
      <c r="E1121" s="177"/>
      <c r="F1121" s="160"/>
      <c r="H1121" s="160"/>
      <c r="I1121" s="160"/>
      <c r="J1121" s="160"/>
      <c r="K1121" s="160"/>
      <c r="L1121" s="160"/>
      <c r="M1121" s="160"/>
      <c r="N1121" s="160"/>
      <c r="O1121" s="160"/>
      <c r="P1121" s="160"/>
      <c r="Q1121" s="160"/>
      <c r="R1121" s="160"/>
      <c r="S1121" s="160"/>
      <c r="T1121" s="160"/>
      <c r="U1121" s="160"/>
      <c r="V1121" s="160"/>
      <c r="W1121" s="160"/>
    </row>
    <row r="1122" spans="1:23" x14ac:dyDescent="0.25">
      <c r="A1122" s="160"/>
      <c r="B1122" s="160"/>
      <c r="C1122" s="162"/>
      <c r="D1122" s="162"/>
      <c r="E1122" s="177"/>
      <c r="F1122" s="160"/>
      <c r="H1122" s="160"/>
      <c r="I1122" s="160"/>
      <c r="J1122" s="160"/>
      <c r="K1122" s="160"/>
      <c r="L1122" s="160"/>
      <c r="M1122" s="160"/>
      <c r="N1122" s="160"/>
      <c r="O1122" s="160"/>
      <c r="P1122" s="160"/>
      <c r="Q1122" s="160"/>
      <c r="R1122" s="160"/>
      <c r="S1122" s="160"/>
      <c r="T1122" s="160"/>
      <c r="U1122" s="160"/>
      <c r="V1122" s="160"/>
      <c r="W1122" s="160"/>
    </row>
    <row r="1123" spans="1:23" x14ac:dyDescent="0.25">
      <c r="A1123" s="160"/>
      <c r="B1123" s="160"/>
      <c r="C1123" s="162"/>
      <c r="D1123" s="162"/>
      <c r="E1123" s="177"/>
      <c r="F1123" s="160"/>
      <c r="H1123" s="160"/>
      <c r="I1123" s="160"/>
      <c r="J1123" s="160"/>
      <c r="K1123" s="160"/>
      <c r="L1123" s="160"/>
      <c r="M1123" s="160"/>
      <c r="N1123" s="160"/>
      <c r="O1123" s="160"/>
      <c r="P1123" s="160"/>
      <c r="Q1123" s="160"/>
      <c r="R1123" s="160"/>
      <c r="S1123" s="160"/>
      <c r="T1123" s="160"/>
      <c r="U1123" s="160"/>
      <c r="V1123" s="160"/>
      <c r="W1123" s="160"/>
    </row>
    <row r="1124" spans="1:23" x14ac:dyDescent="0.25">
      <c r="A1124" s="160"/>
      <c r="B1124" s="160"/>
      <c r="C1124" s="162"/>
      <c r="D1124" s="162"/>
      <c r="E1124" s="177"/>
      <c r="F1124" s="160"/>
      <c r="H1124" s="160"/>
      <c r="I1124" s="160"/>
      <c r="J1124" s="160"/>
      <c r="K1124" s="160"/>
      <c r="L1124" s="160"/>
      <c r="M1124" s="160"/>
      <c r="N1124" s="160"/>
      <c r="O1124" s="160"/>
      <c r="P1124" s="160"/>
      <c r="Q1124" s="160"/>
      <c r="R1124" s="160"/>
      <c r="S1124" s="160"/>
      <c r="T1124" s="160"/>
      <c r="U1124" s="160"/>
      <c r="V1124" s="160"/>
      <c r="W1124" s="160"/>
    </row>
    <row r="1125" spans="1:23" x14ac:dyDescent="0.25">
      <c r="A1125" s="160"/>
      <c r="B1125" s="160"/>
      <c r="C1125" s="162"/>
      <c r="D1125" s="162"/>
      <c r="E1125" s="177"/>
      <c r="F1125" s="160"/>
      <c r="H1125" s="160"/>
      <c r="I1125" s="160"/>
      <c r="J1125" s="160"/>
      <c r="K1125" s="160"/>
      <c r="L1125" s="160"/>
      <c r="M1125" s="160"/>
      <c r="N1125" s="160"/>
      <c r="O1125" s="160"/>
      <c r="P1125" s="160"/>
      <c r="Q1125" s="160"/>
      <c r="R1125" s="160"/>
      <c r="S1125" s="160"/>
      <c r="T1125" s="160"/>
      <c r="U1125" s="160"/>
      <c r="V1125" s="160"/>
      <c r="W1125" s="160"/>
    </row>
    <row r="1126" spans="1:23" x14ac:dyDescent="0.25">
      <c r="A1126" s="160"/>
      <c r="B1126" s="160"/>
      <c r="C1126" s="162"/>
      <c r="D1126" s="162"/>
      <c r="E1126" s="177"/>
      <c r="F1126" s="160"/>
      <c r="H1126" s="160"/>
      <c r="I1126" s="160"/>
      <c r="J1126" s="160"/>
      <c r="K1126" s="160"/>
      <c r="L1126" s="160"/>
      <c r="M1126" s="160"/>
      <c r="N1126" s="160"/>
      <c r="O1126" s="160"/>
      <c r="P1126" s="160"/>
      <c r="Q1126" s="160"/>
      <c r="R1126" s="160"/>
      <c r="S1126" s="160"/>
      <c r="T1126" s="160"/>
      <c r="U1126" s="160"/>
      <c r="V1126" s="160"/>
      <c r="W1126" s="160"/>
    </row>
    <row r="1127" spans="1:23" x14ac:dyDescent="0.25">
      <c r="A1127" s="160"/>
      <c r="B1127" s="160"/>
      <c r="C1127" s="162"/>
      <c r="D1127" s="162"/>
      <c r="E1127" s="177"/>
      <c r="F1127" s="160"/>
      <c r="H1127" s="160"/>
      <c r="I1127" s="160"/>
      <c r="J1127" s="160"/>
      <c r="K1127" s="160"/>
      <c r="L1127" s="160"/>
      <c r="M1127" s="160"/>
      <c r="N1127" s="160"/>
      <c r="O1127" s="160"/>
      <c r="P1127" s="160"/>
      <c r="Q1127" s="160"/>
      <c r="R1127" s="160"/>
      <c r="S1127" s="160"/>
      <c r="T1127" s="160"/>
      <c r="U1127" s="160"/>
      <c r="V1127" s="160"/>
      <c r="W1127" s="160"/>
    </row>
    <row r="1128" spans="1:23" x14ac:dyDescent="0.25">
      <c r="A1128" s="160"/>
      <c r="B1128" s="160"/>
      <c r="C1128" s="162"/>
      <c r="D1128" s="162"/>
      <c r="E1128" s="177"/>
      <c r="F1128" s="160"/>
      <c r="H1128" s="160"/>
      <c r="I1128" s="160"/>
      <c r="J1128" s="160"/>
      <c r="K1128" s="160"/>
      <c r="L1128" s="160"/>
      <c r="M1128" s="160"/>
      <c r="N1128" s="160"/>
      <c r="O1128" s="160"/>
      <c r="P1128" s="160"/>
      <c r="Q1128" s="160"/>
      <c r="R1128" s="160"/>
      <c r="S1128" s="160"/>
      <c r="T1128" s="160"/>
      <c r="U1128" s="160"/>
      <c r="V1128" s="160"/>
      <c r="W1128" s="160"/>
    </row>
    <row r="1129" spans="1:23" x14ac:dyDescent="0.25">
      <c r="A1129" s="160"/>
      <c r="B1129" s="160"/>
      <c r="C1129" s="162"/>
      <c r="D1129" s="162"/>
      <c r="E1129" s="177"/>
      <c r="F1129" s="160"/>
      <c r="H1129" s="160"/>
      <c r="I1129" s="160"/>
      <c r="J1129" s="160"/>
      <c r="K1129" s="160"/>
      <c r="L1129" s="160"/>
      <c r="M1129" s="160"/>
      <c r="N1129" s="160"/>
      <c r="O1129" s="160"/>
      <c r="P1129" s="160"/>
      <c r="Q1129" s="160"/>
      <c r="R1129" s="160"/>
      <c r="S1129" s="160"/>
      <c r="T1129" s="160"/>
      <c r="U1129" s="160"/>
      <c r="V1129" s="160"/>
      <c r="W1129" s="160"/>
    </row>
    <row r="1130" spans="1:23" x14ac:dyDescent="0.25">
      <c r="A1130" s="160"/>
      <c r="B1130" s="160"/>
      <c r="C1130" s="162"/>
      <c r="D1130" s="162"/>
      <c r="E1130" s="177"/>
      <c r="F1130" s="160"/>
      <c r="H1130" s="160"/>
      <c r="I1130" s="160"/>
      <c r="J1130" s="160"/>
      <c r="K1130" s="160"/>
      <c r="L1130" s="160"/>
      <c r="M1130" s="160"/>
      <c r="N1130" s="160"/>
      <c r="O1130" s="160"/>
      <c r="P1130" s="160"/>
      <c r="Q1130" s="160"/>
      <c r="R1130" s="160"/>
      <c r="S1130" s="160"/>
      <c r="T1130" s="160"/>
      <c r="U1130" s="160"/>
      <c r="V1130" s="160"/>
      <c r="W1130" s="160"/>
    </row>
    <row r="1131" spans="1:23" x14ac:dyDescent="0.25">
      <c r="A1131" s="160"/>
      <c r="B1131" s="160"/>
      <c r="C1131" s="162"/>
      <c r="D1131" s="162"/>
      <c r="E1131" s="177"/>
      <c r="F1131" s="160"/>
      <c r="H1131" s="160"/>
      <c r="I1131" s="160"/>
      <c r="J1131" s="160"/>
      <c r="K1131" s="160"/>
      <c r="L1131" s="160"/>
      <c r="M1131" s="160"/>
      <c r="N1131" s="160"/>
      <c r="O1131" s="160"/>
      <c r="P1131" s="160"/>
      <c r="Q1131" s="160"/>
      <c r="R1131" s="160"/>
      <c r="S1131" s="160"/>
      <c r="T1131" s="160"/>
      <c r="U1131" s="160"/>
      <c r="V1131" s="160"/>
      <c r="W1131" s="160"/>
    </row>
    <row r="1132" spans="1:23" x14ac:dyDescent="0.25">
      <c r="A1132" s="160"/>
      <c r="B1132" s="160"/>
      <c r="C1132" s="162"/>
      <c r="D1132" s="162"/>
      <c r="E1132" s="177"/>
      <c r="F1132" s="160"/>
      <c r="H1132" s="160"/>
      <c r="I1132" s="160"/>
      <c r="J1132" s="160"/>
      <c r="K1132" s="160"/>
      <c r="L1132" s="160"/>
      <c r="M1132" s="160"/>
      <c r="N1132" s="160"/>
      <c r="O1132" s="160"/>
      <c r="P1132" s="160"/>
      <c r="Q1132" s="160"/>
      <c r="R1132" s="160"/>
      <c r="S1132" s="160"/>
      <c r="T1132" s="160"/>
      <c r="U1132" s="160"/>
      <c r="V1132" s="160"/>
      <c r="W1132" s="160"/>
    </row>
    <row r="1133" spans="1:23" x14ac:dyDescent="0.25">
      <c r="A1133" s="160"/>
      <c r="B1133" s="160"/>
      <c r="C1133" s="162"/>
      <c r="D1133" s="162"/>
      <c r="E1133" s="177"/>
      <c r="F1133" s="160"/>
      <c r="H1133" s="160"/>
      <c r="I1133" s="160"/>
      <c r="J1133" s="160"/>
      <c r="K1133" s="160"/>
      <c r="L1133" s="160"/>
      <c r="M1133" s="160"/>
      <c r="N1133" s="160"/>
      <c r="O1133" s="160"/>
      <c r="P1133" s="160"/>
      <c r="Q1133" s="160"/>
      <c r="R1133" s="160"/>
      <c r="S1133" s="160"/>
      <c r="T1133" s="160"/>
      <c r="U1133" s="160"/>
      <c r="V1133" s="160"/>
      <c r="W1133" s="160"/>
    </row>
    <row r="1134" spans="1:23" x14ac:dyDescent="0.25">
      <c r="A1134" s="160"/>
      <c r="B1134" s="160"/>
      <c r="C1134" s="162"/>
      <c r="D1134" s="162"/>
      <c r="E1134" s="177"/>
      <c r="F1134" s="160"/>
      <c r="H1134" s="160"/>
      <c r="I1134" s="160"/>
      <c r="J1134" s="160"/>
      <c r="K1134" s="160"/>
      <c r="L1134" s="160"/>
      <c r="M1134" s="160"/>
      <c r="N1134" s="160"/>
      <c r="O1134" s="160"/>
      <c r="P1134" s="160"/>
      <c r="Q1134" s="160"/>
      <c r="R1134" s="160"/>
      <c r="S1134" s="160"/>
      <c r="T1134" s="160"/>
      <c r="U1134" s="160"/>
      <c r="V1134" s="160"/>
      <c r="W1134" s="160"/>
    </row>
    <row r="1135" spans="1:23" x14ac:dyDescent="0.25">
      <c r="A1135" s="160"/>
      <c r="B1135" s="160"/>
      <c r="C1135" s="162"/>
      <c r="D1135" s="162"/>
      <c r="E1135" s="177"/>
      <c r="F1135" s="160"/>
      <c r="H1135" s="160"/>
      <c r="I1135" s="160"/>
      <c r="J1135" s="160"/>
      <c r="K1135" s="160"/>
      <c r="L1135" s="160"/>
      <c r="M1135" s="160"/>
      <c r="N1135" s="160"/>
      <c r="O1135" s="160"/>
      <c r="P1135" s="160"/>
      <c r="Q1135" s="160"/>
      <c r="R1135" s="160"/>
      <c r="S1135" s="160"/>
      <c r="T1135" s="160"/>
      <c r="U1135" s="160"/>
      <c r="V1135" s="160"/>
      <c r="W1135" s="160"/>
    </row>
    <row r="1136" spans="1:23" x14ac:dyDescent="0.25">
      <c r="A1136" s="160"/>
      <c r="B1136" s="160"/>
      <c r="C1136" s="162"/>
      <c r="D1136" s="162"/>
      <c r="E1136" s="177"/>
      <c r="F1136" s="160"/>
      <c r="H1136" s="160"/>
      <c r="I1136" s="160"/>
      <c r="J1136" s="160"/>
      <c r="K1136" s="160"/>
      <c r="L1136" s="160"/>
      <c r="M1136" s="160"/>
      <c r="N1136" s="160"/>
      <c r="O1136" s="160"/>
      <c r="P1136" s="160"/>
      <c r="Q1136" s="160"/>
      <c r="R1136" s="160"/>
      <c r="S1136" s="160"/>
      <c r="T1136" s="160"/>
      <c r="U1136" s="160"/>
      <c r="V1136" s="160"/>
      <c r="W1136" s="160"/>
    </row>
    <row r="1137" spans="1:23" x14ac:dyDescent="0.25">
      <c r="A1137" s="160"/>
      <c r="B1137" s="160"/>
      <c r="C1137" s="162"/>
      <c r="D1137" s="162"/>
      <c r="E1137" s="177"/>
      <c r="F1137" s="160"/>
      <c r="H1137" s="160"/>
      <c r="I1137" s="160"/>
      <c r="J1137" s="160"/>
      <c r="K1137" s="160"/>
      <c r="L1137" s="160"/>
      <c r="M1137" s="160"/>
      <c r="N1137" s="160"/>
      <c r="O1137" s="160"/>
      <c r="P1137" s="160"/>
      <c r="Q1137" s="160"/>
      <c r="R1137" s="160"/>
      <c r="S1137" s="160"/>
      <c r="T1137" s="160"/>
      <c r="U1137" s="160"/>
      <c r="V1137" s="160"/>
      <c r="W1137" s="160"/>
    </row>
    <row r="1138" spans="1:23" x14ac:dyDescent="0.25">
      <c r="A1138" s="160"/>
      <c r="B1138" s="160"/>
      <c r="C1138" s="162"/>
      <c r="D1138" s="162"/>
      <c r="E1138" s="177"/>
      <c r="F1138" s="160"/>
      <c r="H1138" s="160"/>
      <c r="I1138" s="160"/>
      <c r="J1138" s="160"/>
      <c r="K1138" s="160"/>
      <c r="L1138" s="160"/>
      <c r="M1138" s="160"/>
      <c r="N1138" s="160"/>
      <c r="O1138" s="160"/>
      <c r="P1138" s="160"/>
      <c r="Q1138" s="160"/>
      <c r="R1138" s="160"/>
      <c r="S1138" s="160"/>
      <c r="T1138" s="160"/>
      <c r="U1138" s="160"/>
      <c r="V1138" s="160"/>
      <c r="W1138" s="160"/>
    </row>
    <row r="1139" spans="1:23" x14ac:dyDescent="0.25">
      <c r="A1139" s="160"/>
      <c r="B1139" s="160"/>
      <c r="C1139" s="162"/>
      <c r="D1139" s="162"/>
      <c r="E1139" s="177"/>
      <c r="F1139" s="160"/>
      <c r="H1139" s="160"/>
      <c r="I1139" s="160"/>
      <c r="J1139" s="160"/>
      <c r="K1139" s="160"/>
      <c r="L1139" s="160"/>
      <c r="M1139" s="160"/>
      <c r="N1139" s="160"/>
      <c r="O1139" s="160"/>
      <c r="P1139" s="160"/>
      <c r="Q1139" s="160"/>
      <c r="R1139" s="160"/>
      <c r="S1139" s="160"/>
      <c r="T1139" s="160"/>
      <c r="U1139" s="160"/>
      <c r="V1139" s="160"/>
      <c r="W1139" s="160"/>
    </row>
    <row r="1140" spans="1:23" x14ac:dyDescent="0.25">
      <c r="A1140" s="160"/>
      <c r="B1140" s="160"/>
      <c r="C1140" s="162"/>
      <c r="D1140" s="162"/>
      <c r="E1140" s="177"/>
      <c r="F1140" s="160"/>
      <c r="H1140" s="160"/>
      <c r="I1140" s="160"/>
      <c r="J1140" s="160"/>
      <c r="K1140" s="160"/>
      <c r="L1140" s="160"/>
      <c r="M1140" s="160"/>
      <c r="N1140" s="160"/>
      <c r="O1140" s="160"/>
      <c r="P1140" s="160"/>
      <c r="Q1140" s="160"/>
      <c r="R1140" s="160"/>
      <c r="S1140" s="160"/>
      <c r="T1140" s="160"/>
      <c r="U1140" s="160"/>
      <c r="V1140" s="160"/>
      <c r="W1140" s="160"/>
    </row>
    <row r="1141" spans="1:23" x14ac:dyDescent="0.25">
      <c r="A1141" s="160"/>
      <c r="B1141" s="160"/>
      <c r="C1141" s="162"/>
      <c r="D1141" s="162"/>
      <c r="E1141" s="177"/>
      <c r="F1141" s="160"/>
      <c r="H1141" s="160"/>
      <c r="I1141" s="160"/>
      <c r="J1141" s="160"/>
      <c r="K1141" s="160"/>
      <c r="L1141" s="160"/>
      <c r="M1141" s="160"/>
      <c r="N1141" s="160"/>
      <c r="O1141" s="160"/>
      <c r="P1141" s="160"/>
      <c r="Q1141" s="160"/>
      <c r="R1141" s="160"/>
      <c r="S1141" s="160"/>
      <c r="T1141" s="160"/>
      <c r="U1141" s="160"/>
      <c r="V1141" s="160"/>
      <c r="W1141" s="160"/>
    </row>
    <row r="1142" spans="1:23" x14ac:dyDescent="0.25">
      <c r="A1142" s="160"/>
      <c r="B1142" s="160"/>
      <c r="C1142" s="162"/>
      <c r="D1142" s="162"/>
      <c r="E1142" s="177"/>
      <c r="F1142" s="160"/>
      <c r="H1142" s="160"/>
      <c r="I1142" s="160"/>
      <c r="J1142" s="160"/>
      <c r="K1142" s="160"/>
      <c r="L1142" s="160"/>
      <c r="M1142" s="160"/>
      <c r="N1142" s="160"/>
      <c r="O1142" s="160"/>
      <c r="P1142" s="160"/>
      <c r="Q1142" s="160"/>
      <c r="R1142" s="160"/>
      <c r="S1142" s="160"/>
      <c r="T1142" s="160"/>
      <c r="U1142" s="160"/>
      <c r="V1142" s="160"/>
      <c r="W1142" s="160"/>
    </row>
    <row r="1143" spans="1:23" x14ac:dyDescent="0.25">
      <c r="A1143" s="160"/>
      <c r="B1143" s="160"/>
      <c r="C1143" s="162"/>
      <c r="D1143" s="162"/>
      <c r="E1143" s="177"/>
      <c r="F1143" s="160"/>
      <c r="H1143" s="160"/>
      <c r="I1143" s="160"/>
      <c r="J1143" s="160"/>
      <c r="K1143" s="160"/>
      <c r="L1143" s="160"/>
      <c r="M1143" s="160"/>
      <c r="N1143" s="160"/>
      <c r="O1143" s="160"/>
      <c r="P1143" s="160"/>
      <c r="Q1143" s="160"/>
      <c r="R1143" s="160"/>
      <c r="S1143" s="160"/>
      <c r="T1143" s="160"/>
      <c r="U1143" s="160"/>
      <c r="V1143" s="160"/>
      <c r="W1143" s="160"/>
    </row>
    <row r="1144" spans="1:23" x14ac:dyDescent="0.25">
      <c r="A1144" s="160"/>
      <c r="B1144" s="160"/>
      <c r="C1144" s="162"/>
      <c r="D1144" s="162"/>
      <c r="E1144" s="177"/>
      <c r="F1144" s="160"/>
      <c r="H1144" s="160"/>
      <c r="I1144" s="160"/>
      <c r="J1144" s="160"/>
      <c r="K1144" s="160"/>
      <c r="L1144" s="160"/>
      <c r="M1144" s="160"/>
      <c r="N1144" s="160"/>
      <c r="O1144" s="160"/>
      <c r="P1144" s="160"/>
      <c r="Q1144" s="160"/>
      <c r="R1144" s="160"/>
      <c r="S1144" s="160"/>
      <c r="T1144" s="160"/>
      <c r="U1144" s="160"/>
      <c r="V1144" s="160"/>
      <c r="W1144" s="160"/>
    </row>
    <row r="1145" spans="1:23" x14ac:dyDescent="0.25">
      <c r="A1145" s="160"/>
      <c r="B1145" s="160"/>
      <c r="C1145" s="162"/>
      <c r="D1145" s="162"/>
      <c r="E1145" s="177"/>
      <c r="F1145" s="160"/>
      <c r="H1145" s="160"/>
      <c r="I1145" s="160"/>
      <c r="J1145" s="160"/>
      <c r="K1145" s="160"/>
      <c r="L1145" s="160"/>
      <c r="M1145" s="160"/>
      <c r="N1145" s="160"/>
      <c r="O1145" s="160"/>
      <c r="P1145" s="160"/>
      <c r="Q1145" s="160"/>
      <c r="R1145" s="160"/>
      <c r="S1145" s="160"/>
      <c r="T1145" s="160"/>
      <c r="U1145" s="160"/>
      <c r="V1145" s="160"/>
      <c r="W1145" s="160"/>
    </row>
    <row r="1146" spans="1:23" x14ac:dyDescent="0.25">
      <c r="A1146" s="160"/>
      <c r="B1146" s="160"/>
      <c r="C1146" s="162"/>
      <c r="D1146" s="162"/>
      <c r="E1146" s="177"/>
      <c r="F1146" s="160"/>
      <c r="H1146" s="160"/>
      <c r="I1146" s="160"/>
      <c r="J1146" s="160"/>
      <c r="K1146" s="160"/>
      <c r="L1146" s="160"/>
      <c r="M1146" s="160"/>
      <c r="N1146" s="160"/>
      <c r="O1146" s="160"/>
      <c r="P1146" s="160"/>
      <c r="Q1146" s="160"/>
      <c r="R1146" s="160"/>
      <c r="S1146" s="160"/>
      <c r="T1146" s="160"/>
      <c r="U1146" s="160"/>
      <c r="V1146" s="160"/>
      <c r="W1146" s="160"/>
    </row>
    <row r="1147" spans="1:23" x14ac:dyDescent="0.25">
      <c r="A1147" s="160"/>
      <c r="B1147" s="160"/>
      <c r="C1147" s="162"/>
      <c r="D1147" s="162"/>
      <c r="E1147" s="177"/>
      <c r="F1147" s="160"/>
      <c r="H1147" s="160"/>
      <c r="I1147" s="160"/>
      <c r="J1147" s="160"/>
      <c r="K1147" s="160"/>
      <c r="L1147" s="160"/>
      <c r="M1147" s="160"/>
      <c r="N1147" s="160"/>
      <c r="O1147" s="160"/>
      <c r="P1147" s="160"/>
      <c r="Q1147" s="160"/>
      <c r="R1147" s="160"/>
      <c r="S1147" s="160"/>
      <c r="T1147" s="160"/>
      <c r="U1147" s="160"/>
      <c r="V1147" s="160"/>
      <c r="W1147" s="160"/>
    </row>
    <row r="1148" spans="1:23" x14ac:dyDescent="0.25">
      <c r="A1148" s="160"/>
      <c r="B1148" s="160"/>
      <c r="C1148" s="162"/>
      <c r="D1148" s="162"/>
      <c r="E1148" s="177"/>
      <c r="F1148" s="160"/>
      <c r="H1148" s="160"/>
      <c r="I1148" s="160"/>
      <c r="J1148" s="160"/>
      <c r="K1148" s="160"/>
      <c r="L1148" s="160"/>
      <c r="M1148" s="160"/>
      <c r="N1148" s="160"/>
      <c r="O1148" s="160"/>
      <c r="P1148" s="160"/>
      <c r="Q1148" s="160"/>
      <c r="R1148" s="160"/>
      <c r="S1148" s="160"/>
      <c r="T1148" s="160"/>
      <c r="U1148" s="160"/>
      <c r="V1148" s="160"/>
      <c r="W1148" s="160"/>
    </row>
    <row r="1149" spans="1:23" x14ac:dyDescent="0.25">
      <c r="A1149" s="160"/>
      <c r="B1149" s="160"/>
      <c r="C1149" s="162"/>
      <c r="D1149" s="162"/>
      <c r="E1149" s="177"/>
      <c r="F1149" s="160"/>
      <c r="H1149" s="160"/>
      <c r="I1149" s="160"/>
      <c r="J1149" s="160"/>
      <c r="K1149" s="160"/>
      <c r="L1149" s="160"/>
      <c r="M1149" s="160"/>
      <c r="N1149" s="160"/>
      <c r="O1149" s="160"/>
      <c r="P1149" s="160"/>
      <c r="Q1149" s="160"/>
      <c r="R1149" s="160"/>
      <c r="S1149" s="160"/>
      <c r="T1149" s="160"/>
      <c r="U1149" s="160"/>
      <c r="V1149" s="160"/>
      <c r="W1149" s="160"/>
    </row>
    <row r="1150" spans="1:23" x14ac:dyDescent="0.25">
      <c r="A1150" s="160"/>
      <c r="B1150" s="160"/>
      <c r="C1150" s="162"/>
      <c r="D1150" s="162"/>
      <c r="E1150" s="177"/>
      <c r="F1150" s="160"/>
      <c r="H1150" s="160"/>
      <c r="I1150" s="160"/>
      <c r="J1150" s="160"/>
      <c r="K1150" s="160"/>
      <c r="L1150" s="160"/>
      <c r="M1150" s="160"/>
      <c r="N1150" s="160"/>
      <c r="O1150" s="160"/>
      <c r="P1150" s="160"/>
      <c r="Q1150" s="160"/>
      <c r="R1150" s="160"/>
      <c r="S1150" s="160"/>
      <c r="T1150" s="160"/>
      <c r="U1150" s="160"/>
      <c r="V1150" s="160"/>
      <c r="W1150" s="160"/>
    </row>
    <row r="1151" spans="1:23" x14ac:dyDescent="0.25">
      <c r="A1151" s="160"/>
      <c r="B1151" s="160"/>
      <c r="C1151" s="162"/>
      <c r="D1151" s="162"/>
      <c r="E1151" s="177"/>
      <c r="F1151" s="160"/>
      <c r="H1151" s="160"/>
      <c r="I1151" s="160"/>
      <c r="J1151" s="160"/>
      <c r="K1151" s="160"/>
      <c r="L1151" s="160"/>
      <c r="M1151" s="160"/>
      <c r="N1151" s="160"/>
      <c r="O1151" s="160"/>
      <c r="P1151" s="160"/>
      <c r="Q1151" s="160"/>
      <c r="R1151" s="160"/>
      <c r="S1151" s="160"/>
      <c r="T1151" s="160"/>
      <c r="U1151" s="160"/>
      <c r="V1151" s="160"/>
      <c r="W1151" s="160"/>
    </row>
    <row r="1152" spans="1:23" x14ac:dyDescent="0.25">
      <c r="A1152" s="160"/>
      <c r="B1152" s="160"/>
      <c r="C1152" s="162"/>
      <c r="D1152" s="162"/>
      <c r="E1152" s="177"/>
      <c r="F1152" s="160"/>
      <c r="H1152" s="160"/>
      <c r="I1152" s="160"/>
      <c r="J1152" s="160"/>
      <c r="K1152" s="160"/>
      <c r="L1152" s="160"/>
      <c r="M1152" s="160"/>
      <c r="N1152" s="160"/>
      <c r="O1152" s="160"/>
      <c r="P1152" s="160"/>
      <c r="Q1152" s="160"/>
      <c r="R1152" s="160"/>
      <c r="S1152" s="160"/>
      <c r="T1152" s="160"/>
      <c r="U1152" s="160"/>
      <c r="V1152" s="160"/>
      <c r="W1152" s="160"/>
    </row>
    <row r="1153" spans="1:23" x14ac:dyDescent="0.25">
      <c r="A1153" s="160"/>
      <c r="B1153" s="160"/>
      <c r="C1153" s="162"/>
      <c r="D1153" s="162"/>
      <c r="E1153" s="177"/>
      <c r="F1153" s="160"/>
      <c r="H1153" s="160"/>
      <c r="I1153" s="160"/>
      <c r="J1153" s="160"/>
      <c r="K1153" s="160"/>
      <c r="L1153" s="160"/>
      <c r="M1153" s="160"/>
      <c r="N1153" s="160"/>
      <c r="O1153" s="160"/>
      <c r="P1153" s="160"/>
      <c r="Q1153" s="160"/>
      <c r="R1153" s="160"/>
      <c r="S1153" s="160"/>
      <c r="T1153" s="160"/>
      <c r="U1153" s="160"/>
      <c r="V1153" s="160"/>
      <c r="W1153" s="160"/>
    </row>
    <row r="1154" spans="1:23" x14ac:dyDescent="0.25">
      <c r="A1154" s="160"/>
      <c r="B1154" s="160"/>
      <c r="C1154" s="162"/>
      <c r="D1154" s="162"/>
      <c r="E1154" s="177"/>
      <c r="F1154" s="160"/>
      <c r="H1154" s="160"/>
      <c r="I1154" s="160"/>
      <c r="J1154" s="160"/>
      <c r="K1154" s="160"/>
      <c r="L1154" s="160"/>
      <c r="M1154" s="160"/>
      <c r="N1154" s="160"/>
      <c r="O1154" s="160"/>
      <c r="P1154" s="160"/>
      <c r="Q1154" s="160"/>
      <c r="R1154" s="160"/>
      <c r="S1154" s="160"/>
      <c r="T1154" s="160"/>
      <c r="U1154" s="160"/>
      <c r="V1154" s="160"/>
      <c r="W1154" s="160"/>
    </row>
    <row r="1155" spans="1:23" x14ac:dyDescent="0.25">
      <c r="A1155" s="160"/>
      <c r="B1155" s="160"/>
      <c r="C1155" s="162"/>
      <c r="D1155" s="162"/>
      <c r="E1155" s="177"/>
      <c r="F1155" s="160"/>
      <c r="H1155" s="160"/>
      <c r="I1155" s="160"/>
      <c r="J1155" s="160"/>
      <c r="K1155" s="160"/>
      <c r="L1155" s="160"/>
      <c r="M1155" s="160"/>
      <c r="N1155" s="160"/>
      <c r="O1155" s="160"/>
      <c r="P1155" s="160"/>
      <c r="Q1155" s="160"/>
      <c r="R1155" s="160"/>
      <c r="S1155" s="160"/>
      <c r="T1155" s="160"/>
      <c r="U1155" s="160"/>
      <c r="V1155" s="160"/>
      <c r="W1155" s="160"/>
    </row>
    <row r="1156" spans="1:23" x14ac:dyDescent="0.25">
      <c r="A1156" s="160"/>
      <c r="B1156" s="160"/>
      <c r="C1156" s="162"/>
      <c r="D1156" s="162"/>
      <c r="E1156" s="177"/>
      <c r="F1156" s="160"/>
      <c r="H1156" s="160"/>
      <c r="I1156" s="160"/>
      <c r="J1156" s="160"/>
      <c r="K1156" s="160"/>
      <c r="L1156" s="160"/>
      <c r="M1156" s="160"/>
      <c r="N1156" s="160"/>
      <c r="O1156" s="160"/>
      <c r="P1156" s="160"/>
      <c r="Q1156" s="160"/>
      <c r="R1156" s="160"/>
      <c r="S1156" s="160"/>
      <c r="T1156" s="160"/>
      <c r="U1156" s="160"/>
      <c r="V1156" s="160"/>
      <c r="W1156" s="160"/>
    </row>
    <row r="1157" spans="1:23" x14ac:dyDescent="0.25">
      <c r="A1157" s="160"/>
      <c r="B1157" s="160"/>
      <c r="C1157" s="162"/>
      <c r="D1157" s="162"/>
      <c r="E1157" s="177"/>
      <c r="F1157" s="160"/>
      <c r="H1157" s="160"/>
      <c r="I1157" s="160"/>
      <c r="J1157" s="160"/>
      <c r="K1157" s="160"/>
      <c r="L1157" s="160"/>
      <c r="M1157" s="160"/>
      <c r="N1157" s="160"/>
      <c r="O1157" s="160"/>
      <c r="P1157" s="160"/>
      <c r="Q1157" s="160"/>
      <c r="R1157" s="160"/>
      <c r="S1157" s="160"/>
      <c r="T1157" s="160"/>
      <c r="U1157" s="160"/>
      <c r="V1157" s="160"/>
      <c r="W1157" s="160"/>
    </row>
    <row r="1158" spans="1:23" x14ac:dyDescent="0.25">
      <c r="A1158" s="160"/>
      <c r="B1158" s="160"/>
      <c r="C1158" s="162"/>
      <c r="D1158" s="162"/>
      <c r="E1158" s="177"/>
      <c r="F1158" s="160"/>
      <c r="H1158" s="160"/>
      <c r="I1158" s="160"/>
      <c r="J1158" s="160"/>
      <c r="K1158" s="160"/>
      <c r="L1158" s="160"/>
      <c r="M1158" s="160"/>
      <c r="N1158" s="160"/>
      <c r="O1158" s="160"/>
      <c r="P1158" s="160"/>
      <c r="Q1158" s="160"/>
      <c r="R1158" s="160"/>
      <c r="S1158" s="160"/>
      <c r="T1158" s="160"/>
      <c r="U1158" s="160"/>
      <c r="V1158" s="160"/>
      <c r="W1158" s="160"/>
    </row>
    <row r="1159" spans="1:23" x14ac:dyDescent="0.25">
      <c r="A1159" s="160"/>
      <c r="B1159" s="160"/>
      <c r="C1159" s="162"/>
      <c r="D1159" s="162"/>
      <c r="E1159" s="177"/>
      <c r="F1159" s="160"/>
      <c r="H1159" s="160"/>
      <c r="I1159" s="160"/>
      <c r="J1159" s="160"/>
      <c r="K1159" s="160"/>
      <c r="L1159" s="160"/>
      <c r="M1159" s="160"/>
      <c r="N1159" s="160"/>
      <c r="O1159" s="160"/>
      <c r="P1159" s="160"/>
      <c r="Q1159" s="160"/>
      <c r="R1159" s="160"/>
      <c r="S1159" s="160"/>
      <c r="T1159" s="160"/>
      <c r="U1159" s="160"/>
      <c r="V1159" s="160"/>
      <c r="W1159" s="160"/>
    </row>
    <row r="1160" spans="1:23" x14ac:dyDescent="0.25">
      <c r="A1160" s="160"/>
      <c r="B1160" s="160"/>
      <c r="C1160" s="162"/>
      <c r="D1160" s="162"/>
      <c r="E1160" s="177"/>
      <c r="F1160" s="160"/>
      <c r="H1160" s="160"/>
      <c r="I1160" s="160"/>
      <c r="J1160" s="160"/>
      <c r="K1160" s="160"/>
      <c r="L1160" s="160"/>
      <c r="M1160" s="160"/>
      <c r="N1160" s="160"/>
      <c r="O1160" s="160"/>
      <c r="P1160" s="160"/>
      <c r="Q1160" s="160"/>
      <c r="R1160" s="160"/>
      <c r="S1160" s="160"/>
      <c r="T1160" s="160"/>
      <c r="U1160" s="160"/>
      <c r="V1160" s="160"/>
      <c r="W1160" s="160"/>
    </row>
    <row r="1161" spans="1:23" x14ac:dyDescent="0.25">
      <c r="A1161" s="160"/>
      <c r="B1161" s="160"/>
      <c r="C1161" s="162"/>
      <c r="D1161" s="162"/>
      <c r="E1161" s="177"/>
      <c r="F1161" s="160"/>
      <c r="H1161" s="160"/>
      <c r="I1161" s="160"/>
      <c r="J1161" s="160"/>
      <c r="K1161" s="160"/>
      <c r="L1161" s="160"/>
      <c r="M1161" s="160"/>
      <c r="N1161" s="160"/>
      <c r="O1161" s="160"/>
      <c r="P1161" s="160"/>
      <c r="Q1161" s="160"/>
      <c r="R1161" s="160"/>
      <c r="S1161" s="160"/>
      <c r="T1161" s="160"/>
      <c r="U1161" s="160"/>
      <c r="V1161" s="160"/>
      <c r="W1161" s="160"/>
    </row>
    <row r="1162" spans="1:23" x14ac:dyDescent="0.25">
      <c r="A1162" s="160"/>
      <c r="B1162" s="160"/>
      <c r="C1162" s="162"/>
      <c r="D1162" s="162"/>
      <c r="E1162" s="177"/>
      <c r="F1162" s="160"/>
      <c r="H1162" s="160"/>
      <c r="I1162" s="160"/>
      <c r="J1162" s="160"/>
      <c r="K1162" s="160"/>
      <c r="L1162" s="160"/>
      <c r="M1162" s="160"/>
      <c r="N1162" s="160"/>
      <c r="O1162" s="160"/>
      <c r="P1162" s="160"/>
      <c r="Q1162" s="160"/>
      <c r="R1162" s="160"/>
      <c r="S1162" s="160"/>
      <c r="T1162" s="160"/>
      <c r="U1162" s="160"/>
      <c r="V1162" s="160"/>
      <c r="W1162" s="160"/>
    </row>
    <row r="1163" spans="1:23" x14ac:dyDescent="0.25">
      <c r="A1163" s="160"/>
      <c r="B1163" s="160"/>
      <c r="C1163" s="162"/>
      <c r="D1163" s="162"/>
      <c r="E1163" s="177"/>
      <c r="F1163" s="160"/>
      <c r="H1163" s="160"/>
      <c r="I1163" s="160"/>
      <c r="J1163" s="160"/>
      <c r="K1163" s="160"/>
      <c r="L1163" s="160"/>
      <c r="M1163" s="160"/>
      <c r="N1163" s="160"/>
      <c r="O1163" s="160"/>
      <c r="P1163" s="160"/>
      <c r="Q1163" s="160"/>
      <c r="R1163" s="160"/>
      <c r="S1163" s="160"/>
      <c r="T1163" s="160"/>
      <c r="U1163" s="160"/>
      <c r="V1163" s="160"/>
      <c r="W1163" s="160"/>
    </row>
    <row r="1164" spans="1:23" x14ac:dyDescent="0.25">
      <c r="A1164" s="160"/>
      <c r="B1164" s="160"/>
      <c r="C1164" s="162"/>
      <c r="D1164" s="162"/>
      <c r="E1164" s="177"/>
      <c r="F1164" s="160"/>
      <c r="H1164" s="160"/>
      <c r="I1164" s="160"/>
      <c r="J1164" s="160"/>
      <c r="K1164" s="160"/>
      <c r="L1164" s="160"/>
      <c r="M1164" s="160"/>
      <c r="N1164" s="160"/>
      <c r="O1164" s="160"/>
      <c r="P1164" s="160"/>
      <c r="Q1164" s="160"/>
      <c r="R1164" s="160"/>
      <c r="S1164" s="160"/>
      <c r="T1164" s="160"/>
      <c r="U1164" s="160"/>
      <c r="V1164" s="160"/>
      <c r="W1164" s="160"/>
    </row>
    <row r="1165" spans="1:23" x14ac:dyDescent="0.25">
      <c r="A1165" s="160"/>
      <c r="B1165" s="160"/>
      <c r="C1165" s="162"/>
      <c r="D1165" s="162"/>
      <c r="E1165" s="177"/>
      <c r="F1165" s="160"/>
      <c r="H1165" s="160"/>
      <c r="I1165" s="160"/>
      <c r="J1165" s="160"/>
      <c r="K1165" s="160"/>
      <c r="L1165" s="160"/>
      <c r="M1165" s="160"/>
      <c r="N1165" s="160"/>
      <c r="O1165" s="160"/>
      <c r="P1165" s="160"/>
      <c r="Q1165" s="160"/>
      <c r="R1165" s="160"/>
      <c r="S1165" s="160"/>
      <c r="T1165" s="160"/>
      <c r="U1165" s="160"/>
      <c r="V1165" s="160"/>
      <c r="W1165" s="160"/>
    </row>
    <row r="1166" spans="1:23" x14ac:dyDescent="0.25">
      <c r="A1166" s="160"/>
      <c r="B1166" s="160"/>
      <c r="C1166" s="162"/>
      <c r="D1166" s="162"/>
      <c r="E1166" s="177"/>
      <c r="F1166" s="160"/>
      <c r="H1166" s="160"/>
      <c r="I1166" s="160"/>
      <c r="J1166" s="160"/>
      <c r="K1166" s="160"/>
      <c r="L1166" s="160"/>
      <c r="M1166" s="160"/>
      <c r="N1166" s="160"/>
      <c r="O1166" s="160"/>
      <c r="P1166" s="160"/>
      <c r="Q1166" s="160"/>
      <c r="R1166" s="160"/>
      <c r="S1166" s="160"/>
      <c r="T1166" s="160"/>
      <c r="U1166" s="160"/>
      <c r="V1166" s="160"/>
      <c r="W1166" s="160"/>
    </row>
    <row r="1167" spans="1:23" x14ac:dyDescent="0.25">
      <c r="A1167" s="160"/>
      <c r="B1167" s="160"/>
      <c r="C1167" s="162"/>
      <c r="D1167" s="162"/>
      <c r="E1167" s="177"/>
      <c r="F1167" s="160"/>
      <c r="H1167" s="160"/>
      <c r="I1167" s="160"/>
      <c r="J1167" s="160"/>
      <c r="K1167" s="160"/>
      <c r="L1167" s="160"/>
      <c r="M1167" s="160"/>
      <c r="N1167" s="160"/>
      <c r="O1167" s="160"/>
      <c r="P1167" s="160"/>
      <c r="Q1167" s="160"/>
      <c r="R1167" s="160"/>
      <c r="S1167" s="160"/>
      <c r="T1167" s="160"/>
      <c r="U1167" s="160"/>
      <c r="V1167" s="160"/>
      <c r="W1167" s="160"/>
    </row>
    <row r="1168" spans="1:23" x14ac:dyDescent="0.25">
      <c r="A1168" s="160"/>
      <c r="B1168" s="160"/>
      <c r="C1168" s="162"/>
      <c r="D1168" s="162"/>
      <c r="E1168" s="177"/>
      <c r="F1168" s="160"/>
      <c r="H1168" s="160"/>
      <c r="I1168" s="160"/>
      <c r="J1168" s="160"/>
      <c r="K1168" s="160"/>
      <c r="L1168" s="160"/>
      <c r="M1168" s="160"/>
      <c r="N1168" s="160"/>
      <c r="O1168" s="160"/>
      <c r="P1168" s="160"/>
      <c r="Q1168" s="160"/>
      <c r="R1168" s="160"/>
      <c r="S1168" s="160"/>
      <c r="T1168" s="160"/>
      <c r="U1168" s="160"/>
      <c r="V1168" s="160"/>
      <c r="W1168" s="160"/>
    </row>
    <row r="1169" spans="1:23" x14ac:dyDescent="0.25">
      <c r="A1169" s="160"/>
      <c r="B1169" s="160"/>
      <c r="C1169" s="162"/>
      <c r="D1169" s="162"/>
      <c r="E1169" s="177"/>
      <c r="F1169" s="160"/>
      <c r="H1169" s="160"/>
      <c r="I1169" s="160"/>
      <c r="J1169" s="160"/>
      <c r="K1169" s="160"/>
      <c r="L1169" s="160"/>
      <c r="M1169" s="160"/>
      <c r="N1169" s="160"/>
      <c r="O1169" s="160"/>
      <c r="P1169" s="160"/>
      <c r="Q1169" s="160"/>
      <c r="R1169" s="160"/>
      <c r="S1169" s="160"/>
      <c r="T1169" s="160"/>
      <c r="U1169" s="160"/>
      <c r="V1169" s="160"/>
      <c r="W1169" s="160"/>
    </row>
    <row r="1170" spans="1:23" x14ac:dyDescent="0.25">
      <c r="A1170" s="160"/>
      <c r="B1170" s="160"/>
      <c r="C1170" s="162"/>
      <c r="D1170" s="162"/>
      <c r="E1170" s="177"/>
      <c r="F1170" s="160"/>
      <c r="H1170" s="160"/>
      <c r="I1170" s="160"/>
      <c r="J1170" s="160"/>
      <c r="K1170" s="160"/>
      <c r="L1170" s="160"/>
      <c r="M1170" s="160"/>
      <c r="N1170" s="160"/>
      <c r="O1170" s="160"/>
      <c r="P1170" s="160"/>
      <c r="Q1170" s="160"/>
      <c r="R1170" s="160"/>
      <c r="S1170" s="160"/>
      <c r="T1170" s="160"/>
      <c r="U1170" s="160"/>
      <c r="V1170" s="160"/>
      <c r="W1170" s="160"/>
    </row>
    <row r="1171" spans="1:23" x14ac:dyDescent="0.25">
      <c r="A1171" s="160"/>
      <c r="B1171" s="160"/>
      <c r="C1171" s="162"/>
      <c r="D1171" s="162"/>
      <c r="E1171" s="177"/>
      <c r="F1171" s="160"/>
      <c r="H1171" s="160"/>
      <c r="I1171" s="160"/>
      <c r="J1171" s="160"/>
      <c r="K1171" s="160"/>
      <c r="L1171" s="160"/>
      <c r="M1171" s="160"/>
      <c r="N1171" s="160"/>
      <c r="O1171" s="160"/>
      <c r="P1171" s="160"/>
      <c r="Q1171" s="160"/>
      <c r="R1171" s="160"/>
      <c r="S1171" s="160"/>
      <c r="T1171" s="160"/>
      <c r="U1171" s="160"/>
      <c r="V1171" s="160"/>
      <c r="W1171" s="160"/>
    </row>
    <row r="1172" spans="1:23" x14ac:dyDescent="0.25">
      <c r="A1172" s="160"/>
      <c r="B1172" s="160"/>
      <c r="C1172" s="162"/>
      <c r="D1172" s="162"/>
      <c r="E1172" s="177"/>
      <c r="F1172" s="160"/>
      <c r="H1172" s="160"/>
      <c r="I1172" s="160"/>
      <c r="J1172" s="160"/>
      <c r="K1172" s="160"/>
      <c r="L1172" s="160"/>
      <c r="M1172" s="160"/>
      <c r="N1172" s="160"/>
      <c r="O1172" s="160"/>
      <c r="P1172" s="160"/>
      <c r="Q1172" s="160"/>
      <c r="R1172" s="160"/>
      <c r="S1172" s="160"/>
      <c r="T1172" s="160"/>
      <c r="U1172" s="160"/>
      <c r="V1172" s="160"/>
      <c r="W1172" s="160"/>
    </row>
    <row r="1173" spans="1:23" x14ac:dyDescent="0.25">
      <c r="A1173" s="160"/>
      <c r="B1173" s="160"/>
      <c r="C1173" s="162"/>
      <c r="D1173" s="162"/>
      <c r="E1173" s="177"/>
      <c r="F1173" s="160"/>
      <c r="H1173" s="160"/>
      <c r="I1173" s="160"/>
      <c r="J1173" s="160"/>
      <c r="K1173" s="160"/>
      <c r="L1173" s="160"/>
      <c r="M1173" s="160"/>
      <c r="N1173" s="160"/>
      <c r="O1173" s="160"/>
      <c r="P1173" s="160"/>
      <c r="Q1173" s="160"/>
      <c r="R1173" s="160"/>
      <c r="S1173" s="160"/>
      <c r="T1173" s="160"/>
      <c r="U1173" s="160"/>
      <c r="V1173" s="160"/>
      <c r="W1173" s="160"/>
    </row>
    <row r="1174" spans="1:23" x14ac:dyDescent="0.25">
      <c r="A1174" s="160"/>
      <c r="B1174" s="160"/>
      <c r="C1174" s="162"/>
      <c r="D1174" s="162"/>
      <c r="E1174" s="177"/>
      <c r="F1174" s="160"/>
      <c r="H1174" s="160"/>
      <c r="I1174" s="160"/>
      <c r="J1174" s="160"/>
      <c r="K1174" s="160"/>
      <c r="L1174" s="160"/>
      <c r="M1174" s="160"/>
      <c r="N1174" s="160"/>
      <c r="O1174" s="160"/>
      <c r="P1174" s="160"/>
      <c r="Q1174" s="160"/>
      <c r="R1174" s="160"/>
      <c r="S1174" s="160"/>
      <c r="T1174" s="160"/>
      <c r="U1174" s="160"/>
      <c r="V1174" s="160"/>
      <c r="W1174" s="160"/>
    </row>
    <row r="1175" spans="1:23" x14ac:dyDescent="0.25">
      <c r="A1175" s="160"/>
      <c r="B1175" s="160"/>
      <c r="C1175" s="162"/>
      <c r="D1175" s="162"/>
      <c r="E1175" s="177"/>
      <c r="F1175" s="160"/>
      <c r="H1175" s="160"/>
      <c r="I1175" s="160"/>
      <c r="J1175" s="160"/>
      <c r="K1175" s="160"/>
      <c r="L1175" s="160"/>
      <c r="M1175" s="160"/>
      <c r="N1175" s="160"/>
      <c r="O1175" s="160"/>
      <c r="P1175" s="160"/>
      <c r="Q1175" s="160"/>
      <c r="R1175" s="160"/>
      <c r="S1175" s="160"/>
      <c r="T1175" s="160"/>
      <c r="U1175" s="160"/>
      <c r="V1175" s="160"/>
      <c r="W1175" s="160"/>
    </row>
    <row r="1176" spans="1:23" x14ac:dyDescent="0.25">
      <c r="A1176" s="160"/>
      <c r="B1176" s="160"/>
      <c r="C1176" s="162"/>
      <c r="D1176" s="162"/>
      <c r="E1176" s="177"/>
      <c r="F1176" s="160"/>
      <c r="H1176" s="160"/>
      <c r="I1176" s="160"/>
      <c r="J1176" s="160"/>
      <c r="K1176" s="160"/>
      <c r="L1176" s="160"/>
      <c r="M1176" s="160"/>
      <c r="N1176" s="160"/>
      <c r="O1176" s="160"/>
      <c r="P1176" s="160"/>
      <c r="Q1176" s="160"/>
      <c r="R1176" s="160"/>
      <c r="S1176" s="160"/>
      <c r="T1176" s="160"/>
      <c r="U1176" s="160"/>
      <c r="V1176" s="160"/>
      <c r="W1176" s="160"/>
    </row>
    <row r="1177" spans="1:23" x14ac:dyDescent="0.25">
      <c r="A1177" s="160"/>
      <c r="B1177" s="160"/>
      <c r="C1177" s="162"/>
      <c r="D1177" s="162"/>
      <c r="E1177" s="177"/>
      <c r="F1177" s="160"/>
      <c r="H1177" s="160"/>
      <c r="I1177" s="160"/>
      <c r="J1177" s="160"/>
      <c r="K1177" s="160"/>
      <c r="L1177" s="160"/>
      <c r="M1177" s="160"/>
      <c r="N1177" s="160"/>
      <c r="O1177" s="160"/>
      <c r="P1177" s="160"/>
      <c r="Q1177" s="160"/>
      <c r="R1177" s="160"/>
      <c r="S1177" s="160"/>
      <c r="T1177" s="160"/>
      <c r="U1177" s="160"/>
      <c r="V1177" s="160"/>
      <c r="W1177" s="160"/>
    </row>
    <row r="1178" spans="1:23" x14ac:dyDescent="0.25">
      <c r="A1178" s="160"/>
      <c r="B1178" s="160"/>
      <c r="C1178" s="162"/>
      <c r="D1178" s="162"/>
      <c r="E1178" s="177"/>
      <c r="F1178" s="160"/>
      <c r="H1178" s="160"/>
      <c r="I1178" s="160"/>
      <c r="J1178" s="160"/>
      <c r="K1178" s="160"/>
      <c r="L1178" s="160"/>
      <c r="M1178" s="160"/>
      <c r="N1178" s="160"/>
      <c r="O1178" s="160"/>
      <c r="P1178" s="160"/>
      <c r="Q1178" s="160"/>
      <c r="R1178" s="160"/>
      <c r="S1178" s="160"/>
      <c r="T1178" s="160"/>
      <c r="U1178" s="160"/>
      <c r="V1178" s="160"/>
      <c r="W1178" s="160"/>
    </row>
    <row r="1179" spans="1:23" x14ac:dyDescent="0.25">
      <c r="A1179" s="160"/>
      <c r="B1179" s="160"/>
      <c r="C1179" s="162"/>
      <c r="D1179" s="162"/>
      <c r="E1179" s="177"/>
      <c r="F1179" s="160"/>
      <c r="H1179" s="160"/>
      <c r="I1179" s="160"/>
      <c r="J1179" s="160"/>
      <c r="K1179" s="160"/>
      <c r="L1179" s="160"/>
      <c r="M1179" s="160"/>
      <c r="N1179" s="160"/>
      <c r="O1179" s="160"/>
      <c r="P1179" s="160"/>
      <c r="Q1179" s="160"/>
      <c r="R1179" s="160"/>
      <c r="S1179" s="160"/>
      <c r="T1179" s="160"/>
      <c r="U1179" s="160"/>
      <c r="V1179" s="160"/>
      <c r="W1179" s="160"/>
    </row>
    <row r="1180" spans="1:23" x14ac:dyDescent="0.25">
      <c r="A1180" s="160"/>
      <c r="B1180" s="160"/>
      <c r="C1180" s="162"/>
      <c r="D1180" s="162"/>
      <c r="E1180" s="177"/>
      <c r="F1180" s="160"/>
      <c r="H1180" s="160"/>
      <c r="I1180" s="160"/>
      <c r="J1180" s="160"/>
      <c r="K1180" s="160"/>
      <c r="L1180" s="160"/>
      <c r="M1180" s="160"/>
      <c r="N1180" s="160"/>
      <c r="O1180" s="160"/>
      <c r="P1180" s="160"/>
      <c r="Q1180" s="160"/>
      <c r="R1180" s="160"/>
      <c r="S1180" s="160"/>
      <c r="T1180" s="160"/>
      <c r="U1180" s="160"/>
      <c r="V1180" s="160"/>
      <c r="W1180" s="160"/>
    </row>
    <row r="1181" spans="1:23" x14ac:dyDescent="0.25">
      <c r="A1181" s="160"/>
      <c r="B1181" s="160"/>
      <c r="C1181" s="162"/>
      <c r="D1181" s="162"/>
      <c r="E1181" s="177"/>
      <c r="F1181" s="160"/>
      <c r="H1181" s="160"/>
      <c r="I1181" s="160"/>
      <c r="J1181" s="160"/>
      <c r="K1181" s="160"/>
      <c r="L1181" s="160"/>
      <c r="M1181" s="160"/>
      <c r="N1181" s="160"/>
      <c r="O1181" s="160"/>
      <c r="P1181" s="160"/>
      <c r="Q1181" s="160"/>
      <c r="R1181" s="160"/>
      <c r="S1181" s="160"/>
      <c r="T1181" s="160"/>
      <c r="U1181" s="160"/>
      <c r="V1181" s="160"/>
      <c r="W1181" s="160"/>
    </row>
    <row r="1182" spans="1:23" x14ac:dyDescent="0.25">
      <c r="A1182" s="160"/>
      <c r="B1182" s="160"/>
      <c r="C1182" s="162"/>
      <c r="D1182" s="162"/>
      <c r="E1182" s="177"/>
      <c r="F1182" s="160"/>
      <c r="H1182" s="160"/>
      <c r="I1182" s="160"/>
      <c r="J1182" s="160"/>
      <c r="K1182" s="160"/>
      <c r="L1182" s="160"/>
      <c r="M1182" s="160"/>
      <c r="N1182" s="160"/>
      <c r="O1182" s="160"/>
      <c r="P1182" s="160"/>
      <c r="Q1182" s="160"/>
      <c r="R1182" s="160"/>
      <c r="S1182" s="160"/>
      <c r="T1182" s="160"/>
      <c r="U1182" s="160"/>
      <c r="V1182" s="160"/>
      <c r="W1182" s="160"/>
    </row>
    <row r="1183" spans="1:23" x14ac:dyDescent="0.25">
      <c r="A1183" s="160"/>
      <c r="B1183" s="160"/>
      <c r="C1183" s="162"/>
      <c r="D1183" s="162"/>
      <c r="E1183" s="177"/>
      <c r="F1183" s="160"/>
      <c r="H1183" s="160"/>
      <c r="I1183" s="160"/>
      <c r="J1183" s="160"/>
      <c r="K1183" s="160"/>
      <c r="L1183" s="160"/>
      <c r="M1183" s="160"/>
      <c r="N1183" s="160"/>
      <c r="O1183" s="160"/>
      <c r="P1183" s="160"/>
      <c r="Q1183" s="160"/>
      <c r="R1183" s="160"/>
      <c r="S1183" s="160"/>
      <c r="T1183" s="160"/>
      <c r="U1183" s="160"/>
      <c r="V1183" s="160"/>
      <c r="W1183" s="160"/>
    </row>
    <row r="1184" spans="1:23" x14ac:dyDescent="0.25">
      <c r="A1184" s="160"/>
      <c r="B1184" s="160"/>
      <c r="C1184" s="162"/>
      <c r="D1184" s="162"/>
      <c r="E1184" s="177"/>
      <c r="F1184" s="160"/>
      <c r="H1184" s="160"/>
      <c r="I1184" s="160"/>
      <c r="J1184" s="160"/>
      <c r="K1184" s="160"/>
      <c r="L1184" s="160"/>
      <c r="M1184" s="160"/>
      <c r="N1184" s="160"/>
      <c r="O1184" s="160"/>
      <c r="P1184" s="160"/>
      <c r="Q1184" s="160"/>
      <c r="R1184" s="160"/>
      <c r="S1184" s="160"/>
      <c r="T1184" s="160"/>
      <c r="U1184" s="160"/>
      <c r="V1184" s="160"/>
      <c r="W1184" s="160"/>
    </row>
    <row r="1185" spans="1:23" x14ac:dyDescent="0.25">
      <c r="A1185" s="160"/>
      <c r="B1185" s="160"/>
      <c r="C1185" s="162"/>
      <c r="D1185" s="162"/>
      <c r="E1185" s="177"/>
      <c r="F1185" s="160"/>
      <c r="H1185" s="160"/>
      <c r="I1185" s="160"/>
      <c r="J1185" s="160"/>
      <c r="K1185" s="160"/>
      <c r="L1185" s="160"/>
      <c r="M1185" s="160"/>
      <c r="N1185" s="160"/>
      <c r="O1185" s="160"/>
      <c r="P1185" s="160"/>
      <c r="Q1185" s="160"/>
      <c r="R1185" s="160"/>
      <c r="S1185" s="160"/>
      <c r="T1185" s="160"/>
      <c r="U1185" s="160"/>
      <c r="V1185" s="160"/>
      <c r="W1185" s="160"/>
    </row>
    <row r="1186" spans="1:23" x14ac:dyDescent="0.25">
      <c r="A1186" s="160"/>
      <c r="B1186" s="160"/>
      <c r="C1186" s="162"/>
      <c r="D1186" s="162"/>
      <c r="E1186" s="177"/>
      <c r="F1186" s="160"/>
      <c r="H1186" s="160"/>
      <c r="I1186" s="160"/>
      <c r="J1186" s="160"/>
      <c r="K1186" s="160"/>
      <c r="L1186" s="160"/>
      <c r="M1186" s="160"/>
      <c r="N1186" s="160"/>
      <c r="O1186" s="160"/>
      <c r="P1186" s="160"/>
      <c r="Q1186" s="160"/>
      <c r="R1186" s="160"/>
      <c r="S1186" s="160"/>
      <c r="T1186" s="160"/>
      <c r="U1186" s="160"/>
      <c r="V1186" s="160"/>
      <c r="W1186" s="160"/>
    </row>
    <row r="1187" spans="1:23" x14ac:dyDescent="0.25">
      <c r="A1187" s="160"/>
      <c r="B1187" s="160"/>
      <c r="C1187" s="162"/>
      <c r="D1187" s="162"/>
      <c r="E1187" s="177"/>
      <c r="F1187" s="160"/>
      <c r="H1187" s="160"/>
      <c r="I1187" s="160"/>
      <c r="J1187" s="160"/>
      <c r="K1187" s="160"/>
      <c r="L1187" s="160"/>
      <c r="M1187" s="160"/>
      <c r="N1187" s="160"/>
      <c r="O1187" s="160"/>
      <c r="P1187" s="160"/>
      <c r="Q1187" s="160"/>
      <c r="R1187" s="160"/>
      <c r="S1187" s="160"/>
      <c r="T1187" s="160"/>
      <c r="U1187" s="160"/>
      <c r="V1187" s="160"/>
      <c r="W1187" s="160"/>
    </row>
    <row r="1188" spans="1:23" x14ac:dyDescent="0.25">
      <c r="A1188" s="160"/>
      <c r="B1188" s="160"/>
      <c r="C1188" s="162"/>
      <c r="D1188" s="162"/>
      <c r="E1188" s="177"/>
      <c r="F1188" s="160"/>
      <c r="H1188" s="160"/>
      <c r="I1188" s="160"/>
      <c r="J1188" s="160"/>
      <c r="K1188" s="160"/>
      <c r="L1188" s="160"/>
      <c r="M1188" s="160"/>
      <c r="N1188" s="160"/>
      <c r="O1188" s="160"/>
      <c r="P1188" s="160"/>
      <c r="Q1188" s="160"/>
      <c r="R1188" s="160"/>
      <c r="S1188" s="160"/>
      <c r="T1188" s="160"/>
      <c r="U1188" s="160"/>
      <c r="V1188" s="160"/>
      <c r="W1188" s="160"/>
    </row>
    <row r="1189" spans="1:23" x14ac:dyDescent="0.25">
      <c r="A1189" s="160"/>
      <c r="B1189" s="160"/>
      <c r="C1189" s="162"/>
      <c r="D1189" s="162"/>
      <c r="E1189" s="177"/>
      <c r="F1189" s="160"/>
      <c r="H1189" s="160"/>
      <c r="I1189" s="160"/>
      <c r="J1189" s="160"/>
      <c r="K1189" s="160"/>
      <c r="L1189" s="160"/>
      <c r="M1189" s="160"/>
      <c r="N1189" s="160"/>
      <c r="O1189" s="160"/>
      <c r="P1189" s="160"/>
      <c r="Q1189" s="160"/>
      <c r="R1189" s="160"/>
      <c r="S1189" s="160"/>
      <c r="T1189" s="160"/>
      <c r="U1189" s="160"/>
      <c r="V1189" s="160"/>
      <c r="W1189" s="160"/>
    </row>
    <row r="1190" spans="1:23" x14ac:dyDescent="0.25">
      <c r="A1190" s="160"/>
      <c r="B1190" s="160"/>
      <c r="C1190" s="162"/>
      <c r="D1190" s="162"/>
      <c r="E1190" s="177"/>
      <c r="F1190" s="160"/>
      <c r="H1190" s="160"/>
      <c r="I1190" s="160"/>
      <c r="J1190" s="160"/>
      <c r="K1190" s="160"/>
      <c r="L1190" s="160"/>
      <c r="M1190" s="160"/>
      <c r="N1190" s="160"/>
      <c r="O1190" s="160"/>
      <c r="P1190" s="160"/>
      <c r="Q1190" s="160"/>
      <c r="R1190" s="160"/>
      <c r="S1190" s="160"/>
      <c r="T1190" s="160"/>
      <c r="U1190" s="160"/>
      <c r="V1190" s="160"/>
      <c r="W1190" s="160"/>
    </row>
    <row r="1191" spans="1:23" x14ac:dyDescent="0.25">
      <c r="A1191" s="160"/>
      <c r="B1191" s="160"/>
      <c r="C1191" s="162"/>
      <c r="D1191" s="162"/>
      <c r="E1191" s="177"/>
      <c r="F1191" s="160"/>
      <c r="H1191" s="160"/>
      <c r="I1191" s="160"/>
      <c r="J1191" s="160"/>
      <c r="K1191" s="160"/>
      <c r="L1191" s="160"/>
      <c r="M1191" s="160"/>
      <c r="N1191" s="160"/>
      <c r="O1191" s="160"/>
      <c r="P1191" s="160"/>
      <c r="Q1191" s="160"/>
      <c r="R1191" s="160"/>
      <c r="S1191" s="160"/>
      <c r="T1191" s="160"/>
      <c r="U1191" s="160"/>
      <c r="V1191" s="160"/>
      <c r="W1191" s="160"/>
    </row>
    <row r="1192" spans="1:23" x14ac:dyDescent="0.25">
      <c r="A1192" s="160"/>
      <c r="B1192" s="160"/>
      <c r="C1192" s="162"/>
      <c r="D1192" s="162"/>
      <c r="E1192" s="177"/>
      <c r="F1192" s="160"/>
      <c r="H1192" s="160"/>
      <c r="I1192" s="160"/>
      <c r="J1192" s="160"/>
      <c r="K1192" s="160"/>
      <c r="L1192" s="160"/>
      <c r="M1192" s="160"/>
      <c r="N1192" s="160"/>
      <c r="O1192" s="160"/>
      <c r="P1192" s="160"/>
      <c r="Q1192" s="160"/>
      <c r="R1192" s="160"/>
      <c r="S1192" s="160"/>
      <c r="T1192" s="160"/>
      <c r="U1192" s="160"/>
      <c r="V1192" s="160"/>
      <c r="W1192" s="160"/>
    </row>
    <row r="1193" spans="1:23" x14ac:dyDescent="0.25">
      <c r="A1193" s="160"/>
      <c r="B1193" s="160"/>
      <c r="C1193" s="162"/>
      <c r="D1193" s="162"/>
      <c r="E1193" s="177"/>
      <c r="F1193" s="160"/>
      <c r="H1193" s="160"/>
      <c r="I1193" s="160"/>
      <c r="J1193" s="160"/>
      <c r="K1193" s="160"/>
      <c r="L1193" s="160"/>
      <c r="M1193" s="160"/>
      <c r="N1193" s="160"/>
      <c r="O1193" s="160"/>
      <c r="P1193" s="160"/>
      <c r="Q1193" s="160"/>
      <c r="R1193" s="160"/>
      <c r="S1193" s="160"/>
      <c r="T1193" s="160"/>
      <c r="U1193" s="160"/>
      <c r="V1193" s="160"/>
      <c r="W1193" s="160"/>
    </row>
    <row r="1194" spans="1:23" x14ac:dyDescent="0.25">
      <c r="A1194" s="160"/>
      <c r="B1194" s="160"/>
      <c r="C1194" s="162"/>
      <c r="D1194" s="162"/>
      <c r="E1194" s="177"/>
      <c r="F1194" s="160"/>
      <c r="H1194" s="160"/>
      <c r="I1194" s="160"/>
      <c r="J1194" s="160"/>
      <c r="K1194" s="160"/>
      <c r="L1194" s="160"/>
      <c r="M1194" s="160"/>
      <c r="N1194" s="160"/>
      <c r="O1194" s="160"/>
      <c r="P1194" s="160"/>
      <c r="Q1194" s="160"/>
      <c r="R1194" s="160"/>
      <c r="S1194" s="160"/>
      <c r="T1194" s="160"/>
      <c r="U1194" s="160"/>
      <c r="V1194" s="160"/>
      <c r="W1194" s="160"/>
    </row>
    <row r="1195" spans="1:23" x14ac:dyDescent="0.25">
      <c r="A1195" s="160"/>
      <c r="B1195" s="160"/>
      <c r="C1195" s="162"/>
      <c r="D1195" s="162"/>
      <c r="E1195" s="177"/>
      <c r="F1195" s="160"/>
      <c r="H1195" s="160"/>
      <c r="I1195" s="160"/>
      <c r="J1195" s="160"/>
      <c r="K1195" s="160"/>
      <c r="L1195" s="160"/>
      <c r="M1195" s="160"/>
      <c r="N1195" s="160"/>
      <c r="O1195" s="160"/>
      <c r="P1195" s="160"/>
      <c r="Q1195" s="160"/>
      <c r="R1195" s="160"/>
      <c r="S1195" s="160"/>
      <c r="T1195" s="160"/>
      <c r="U1195" s="160"/>
      <c r="V1195" s="160"/>
      <c r="W1195" s="160"/>
    </row>
    <row r="1196" spans="1:23" x14ac:dyDescent="0.25">
      <c r="A1196" s="160"/>
      <c r="B1196" s="160"/>
      <c r="C1196" s="162"/>
      <c r="D1196" s="162"/>
      <c r="E1196" s="177"/>
      <c r="F1196" s="160"/>
      <c r="H1196" s="160"/>
      <c r="I1196" s="160"/>
      <c r="J1196" s="160"/>
      <c r="K1196" s="160"/>
      <c r="L1196" s="160"/>
      <c r="M1196" s="160"/>
      <c r="N1196" s="160"/>
      <c r="O1196" s="160"/>
      <c r="P1196" s="160"/>
      <c r="Q1196" s="160"/>
      <c r="R1196" s="160"/>
      <c r="S1196" s="160"/>
      <c r="T1196" s="160"/>
      <c r="U1196" s="160"/>
      <c r="V1196" s="160"/>
      <c r="W1196" s="160"/>
    </row>
    <row r="1197" spans="1:23" x14ac:dyDescent="0.25">
      <c r="A1197" s="160"/>
      <c r="B1197" s="160"/>
      <c r="C1197" s="162"/>
      <c r="D1197" s="162"/>
      <c r="E1197" s="177"/>
      <c r="F1197" s="160"/>
      <c r="H1197" s="160"/>
      <c r="I1197" s="160"/>
      <c r="J1197" s="160"/>
      <c r="K1197" s="160"/>
      <c r="L1197" s="160"/>
      <c r="M1197" s="160"/>
      <c r="N1197" s="160"/>
      <c r="O1197" s="160"/>
      <c r="P1197" s="160"/>
      <c r="Q1197" s="160"/>
      <c r="R1197" s="160"/>
      <c r="S1197" s="160"/>
      <c r="T1197" s="160"/>
      <c r="U1197" s="160"/>
      <c r="V1197" s="160"/>
      <c r="W1197" s="160"/>
    </row>
    <row r="1198" spans="1:23" x14ac:dyDescent="0.25">
      <c r="A1198" s="160"/>
      <c r="B1198" s="160"/>
      <c r="C1198" s="162"/>
      <c r="D1198" s="162"/>
      <c r="E1198" s="177"/>
      <c r="F1198" s="160"/>
      <c r="H1198" s="160"/>
      <c r="I1198" s="160"/>
      <c r="J1198" s="160"/>
      <c r="K1198" s="160"/>
      <c r="L1198" s="160"/>
      <c r="M1198" s="160"/>
      <c r="N1198" s="160"/>
      <c r="O1198" s="160"/>
      <c r="P1198" s="160"/>
      <c r="Q1198" s="160"/>
      <c r="R1198" s="160"/>
      <c r="S1198" s="160"/>
      <c r="T1198" s="160"/>
      <c r="U1198" s="160"/>
      <c r="V1198" s="160"/>
      <c r="W1198" s="160"/>
    </row>
    <row r="1199" spans="1:23" x14ac:dyDescent="0.25">
      <c r="A1199" s="160"/>
      <c r="B1199" s="160"/>
      <c r="C1199" s="162"/>
      <c r="D1199" s="162"/>
      <c r="E1199" s="177"/>
      <c r="F1199" s="160"/>
      <c r="H1199" s="160"/>
      <c r="I1199" s="160"/>
      <c r="J1199" s="160"/>
      <c r="K1199" s="160"/>
      <c r="L1199" s="160"/>
      <c r="M1199" s="160"/>
      <c r="N1199" s="160"/>
      <c r="O1199" s="160"/>
      <c r="P1199" s="160"/>
      <c r="Q1199" s="160"/>
      <c r="R1199" s="160"/>
      <c r="S1199" s="160"/>
      <c r="T1199" s="160"/>
      <c r="U1199" s="160"/>
      <c r="V1199" s="160"/>
      <c r="W1199" s="160"/>
    </row>
    <row r="1200" spans="1:23" x14ac:dyDescent="0.25">
      <c r="A1200" s="160"/>
      <c r="B1200" s="160"/>
      <c r="C1200" s="162"/>
      <c r="D1200" s="162"/>
      <c r="E1200" s="177"/>
      <c r="F1200" s="160"/>
      <c r="H1200" s="160"/>
      <c r="I1200" s="160"/>
      <c r="J1200" s="160"/>
      <c r="K1200" s="160"/>
      <c r="L1200" s="160"/>
      <c r="M1200" s="160"/>
      <c r="N1200" s="160"/>
      <c r="O1200" s="160"/>
      <c r="P1200" s="160"/>
      <c r="Q1200" s="160"/>
      <c r="R1200" s="160"/>
      <c r="S1200" s="160"/>
      <c r="T1200" s="160"/>
      <c r="U1200" s="160"/>
      <c r="V1200" s="160"/>
      <c r="W1200" s="160"/>
    </row>
    <row r="1201" spans="1:23" x14ac:dyDescent="0.25">
      <c r="A1201" s="160"/>
      <c r="B1201" s="160"/>
      <c r="C1201" s="162"/>
      <c r="D1201" s="162"/>
      <c r="E1201" s="177"/>
      <c r="F1201" s="160"/>
      <c r="H1201" s="160"/>
      <c r="I1201" s="160"/>
      <c r="J1201" s="160"/>
      <c r="K1201" s="160"/>
      <c r="L1201" s="160"/>
      <c r="M1201" s="160"/>
      <c r="N1201" s="160"/>
      <c r="O1201" s="160"/>
      <c r="P1201" s="160"/>
      <c r="Q1201" s="160"/>
      <c r="R1201" s="160"/>
      <c r="S1201" s="160"/>
      <c r="T1201" s="160"/>
      <c r="U1201" s="160"/>
      <c r="V1201" s="160"/>
      <c r="W1201" s="160"/>
    </row>
    <row r="1202" spans="1:23" x14ac:dyDescent="0.25">
      <c r="A1202" s="160"/>
      <c r="B1202" s="160"/>
      <c r="C1202" s="162"/>
      <c r="D1202" s="162"/>
      <c r="E1202" s="177"/>
      <c r="F1202" s="160"/>
      <c r="H1202" s="160"/>
      <c r="I1202" s="160"/>
      <c r="J1202" s="160"/>
      <c r="K1202" s="160"/>
      <c r="L1202" s="160"/>
      <c r="M1202" s="160"/>
      <c r="N1202" s="160"/>
      <c r="O1202" s="160"/>
      <c r="P1202" s="160"/>
      <c r="Q1202" s="160"/>
      <c r="R1202" s="160"/>
      <c r="S1202" s="160"/>
      <c r="T1202" s="160"/>
      <c r="U1202" s="160"/>
      <c r="V1202" s="160"/>
      <c r="W1202" s="160"/>
    </row>
    <row r="1203" spans="1:23" x14ac:dyDescent="0.25">
      <c r="A1203" s="160"/>
      <c r="B1203" s="160"/>
      <c r="C1203" s="162"/>
      <c r="D1203" s="162"/>
      <c r="E1203" s="177"/>
      <c r="F1203" s="160"/>
      <c r="H1203" s="160"/>
      <c r="I1203" s="160"/>
      <c r="J1203" s="160"/>
      <c r="K1203" s="160"/>
      <c r="L1203" s="160"/>
      <c r="M1203" s="160"/>
      <c r="N1203" s="160"/>
      <c r="O1203" s="160"/>
      <c r="P1203" s="160"/>
      <c r="Q1203" s="160"/>
      <c r="R1203" s="160"/>
      <c r="S1203" s="160"/>
      <c r="T1203" s="160"/>
      <c r="U1203" s="160"/>
      <c r="V1203" s="160"/>
      <c r="W1203" s="160"/>
    </row>
    <row r="1204" spans="1:23" x14ac:dyDescent="0.25">
      <c r="A1204" s="160"/>
      <c r="B1204" s="160"/>
      <c r="C1204" s="162"/>
      <c r="D1204" s="162"/>
      <c r="E1204" s="177"/>
      <c r="F1204" s="160"/>
      <c r="H1204" s="160"/>
      <c r="I1204" s="160"/>
      <c r="J1204" s="160"/>
      <c r="K1204" s="160"/>
      <c r="L1204" s="160"/>
      <c r="M1204" s="160"/>
      <c r="N1204" s="160"/>
      <c r="O1204" s="160"/>
      <c r="P1204" s="160"/>
      <c r="Q1204" s="160"/>
      <c r="R1204" s="160"/>
      <c r="S1204" s="160"/>
      <c r="T1204" s="160"/>
      <c r="U1204" s="160"/>
      <c r="V1204" s="160"/>
      <c r="W1204" s="160"/>
    </row>
    <row r="1205" spans="1:23" x14ac:dyDescent="0.25">
      <c r="A1205" s="160"/>
      <c r="B1205" s="160"/>
      <c r="C1205" s="162"/>
      <c r="D1205" s="162"/>
      <c r="E1205" s="177"/>
      <c r="F1205" s="160"/>
      <c r="H1205" s="160"/>
      <c r="I1205" s="160"/>
      <c r="J1205" s="160"/>
      <c r="K1205" s="160"/>
      <c r="L1205" s="160"/>
      <c r="M1205" s="160"/>
      <c r="N1205" s="160"/>
      <c r="O1205" s="160"/>
      <c r="P1205" s="160"/>
      <c r="Q1205" s="160"/>
      <c r="R1205" s="160"/>
      <c r="S1205" s="160"/>
      <c r="T1205" s="160"/>
      <c r="U1205" s="160"/>
      <c r="V1205" s="160"/>
      <c r="W1205" s="160"/>
    </row>
    <row r="1206" spans="1:23" x14ac:dyDescent="0.25">
      <c r="A1206" s="160"/>
      <c r="B1206" s="160"/>
      <c r="C1206" s="162"/>
      <c r="D1206" s="162"/>
      <c r="E1206" s="177"/>
      <c r="F1206" s="160"/>
      <c r="H1206" s="160"/>
      <c r="I1206" s="160"/>
      <c r="J1206" s="160"/>
      <c r="K1206" s="160"/>
      <c r="L1206" s="160"/>
      <c r="M1206" s="160"/>
      <c r="N1206" s="160"/>
      <c r="O1206" s="160"/>
      <c r="P1206" s="160"/>
      <c r="Q1206" s="160"/>
      <c r="R1206" s="160"/>
      <c r="S1206" s="160"/>
      <c r="T1206" s="160"/>
      <c r="U1206" s="160"/>
      <c r="V1206" s="160"/>
      <c r="W1206" s="160"/>
    </row>
    <row r="1207" spans="1:23" x14ac:dyDescent="0.25">
      <c r="A1207" s="160"/>
      <c r="B1207" s="160"/>
      <c r="C1207" s="162"/>
      <c r="D1207" s="162"/>
      <c r="E1207" s="177"/>
      <c r="F1207" s="160"/>
      <c r="H1207" s="160"/>
      <c r="I1207" s="160"/>
      <c r="J1207" s="160"/>
      <c r="K1207" s="160"/>
      <c r="L1207" s="160"/>
      <c r="M1207" s="160"/>
      <c r="N1207" s="160"/>
      <c r="O1207" s="160"/>
      <c r="P1207" s="160"/>
      <c r="Q1207" s="160"/>
      <c r="R1207" s="160"/>
      <c r="S1207" s="160"/>
      <c r="T1207" s="160"/>
      <c r="U1207" s="160"/>
      <c r="V1207" s="160"/>
      <c r="W1207" s="160"/>
    </row>
    <row r="1208" spans="1:23" x14ac:dyDescent="0.25">
      <c r="A1208" s="160"/>
      <c r="B1208" s="160"/>
      <c r="C1208" s="162"/>
      <c r="D1208" s="162"/>
      <c r="E1208" s="177"/>
      <c r="F1208" s="160"/>
      <c r="H1208" s="160"/>
      <c r="I1208" s="160"/>
      <c r="J1208" s="160"/>
      <c r="K1208" s="160"/>
      <c r="L1208" s="160"/>
      <c r="M1208" s="160"/>
      <c r="N1208" s="160"/>
      <c r="O1208" s="160"/>
      <c r="P1208" s="160"/>
      <c r="Q1208" s="160"/>
      <c r="R1208" s="160"/>
      <c r="S1208" s="160"/>
      <c r="T1208" s="160"/>
      <c r="U1208" s="160"/>
      <c r="V1208" s="160"/>
      <c r="W1208" s="160"/>
    </row>
    <row r="1209" spans="1:23" x14ac:dyDescent="0.25">
      <c r="A1209" s="160"/>
      <c r="B1209" s="160"/>
      <c r="C1209" s="162"/>
      <c r="D1209" s="162"/>
      <c r="E1209" s="177"/>
      <c r="F1209" s="160"/>
      <c r="H1209" s="160"/>
      <c r="I1209" s="160"/>
      <c r="J1209" s="160"/>
      <c r="K1209" s="160"/>
      <c r="L1209" s="160"/>
      <c r="M1209" s="160"/>
      <c r="N1209" s="160"/>
      <c r="O1209" s="160"/>
      <c r="P1209" s="160"/>
      <c r="Q1209" s="160"/>
      <c r="R1209" s="160"/>
      <c r="S1209" s="160"/>
      <c r="T1209" s="160"/>
      <c r="U1209" s="160"/>
      <c r="V1209" s="160"/>
      <c r="W1209" s="160"/>
    </row>
    <row r="1210" spans="1:23" x14ac:dyDescent="0.25">
      <c r="A1210" s="160"/>
      <c r="B1210" s="160"/>
      <c r="C1210" s="162"/>
      <c r="D1210" s="162"/>
      <c r="E1210" s="177"/>
      <c r="F1210" s="160"/>
      <c r="H1210" s="160"/>
      <c r="I1210" s="160"/>
      <c r="J1210" s="160"/>
      <c r="K1210" s="160"/>
      <c r="L1210" s="160"/>
      <c r="M1210" s="160"/>
      <c r="N1210" s="160"/>
      <c r="O1210" s="160"/>
      <c r="P1210" s="160"/>
      <c r="Q1210" s="160"/>
      <c r="R1210" s="160"/>
      <c r="S1210" s="160"/>
      <c r="T1210" s="160"/>
      <c r="U1210" s="160"/>
      <c r="V1210" s="160"/>
      <c r="W1210" s="160"/>
    </row>
    <row r="1211" spans="1:23" x14ac:dyDescent="0.25">
      <c r="A1211" s="160"/>
      <c r="B1211" s="160"/>
      <c r="C1211" s="162"/>
      <c r="D1211" s="162"/>
      <c r="E1211" s="177"/>
      <c r="F1211" s="160"/>
      <c r="H1211" s="160"/>
      <c r="I1211" s="160"/>
      <c r="J1211" s="160"/>
      <c r="K1211" s="160"/>
      <c r="L1211" s="160"/>
      <c r="M1211" s="160"/>
      <c r="N1211" s="160"/>
      <c r="O1211" s="160"/>
      <c r="P1211" s="160"/>
      <c r="Q1211" s="160"/>
      <c r="R1211" s="160"/>
      <c r="S1211" s="160"/>
      <c r="T1211" s="160"/>
      <c r="U1211" s="160"/>
      <c r="V1211" s="160"/>
      <c r="W1211" s="160"/>
    </row>
    <row r="1212" spans="1:23" x14ac:dyDescent="0.25">
      <c r="A1212" s="160"/>
      <c r="B1212" s="160"/>
      <c r="C1212" s="162"/>
      <c r="D1212" s="162"/>
      <c r="E1212" s="177"/>
      <c r="F1212" s="160"/>
      <c r="H1212" s="160"/>
      <c r="I1212" s="160"/>
      <c r="J1212" s="160"/>
      <c r="K1212" s="160"/>
      <c r="L1212" s="160"/>
      <c r="M1212" s="160"/>
      <c r="N1212" s="160"/>
      <c r="O1212" s="160"/>
      <c r="P1212" s="160"/>
      <c r="Q1212" s="160"/>
      <c r="R1212" s="160"/>
      <c r="S1212" s="160"/>
      <c r="T1212" s="160"/>
      <c r="U1212" s="160"/>
      <c r="V1212" s="160"/>
      <c r="W1212" s="160"/>
    </row>
    <row r="1213" spans="1:23" x14ac:dyDescent="0.25">
      <c r="A1213" s="160"/>
      <c r="B1213" s="160"/>
      <c r="C1213" s="162"/>
      <c r="D1213" s="162"/>
      <c r="E1213" s="177"/>
      <c r="F1213" s="160"/>
      <c r="H1213" s="160"/>
      <c r="I1213" s="160"/>
      <c r="J1213" s="160"/>
      <c r="K1213" s="160"/>
      <c r="L1213" s="160"/>
      <c r="M1213" s="160"/>
      <c r="N1213" s="160"/>
      <c r="O1213" s="160"/>
      <c r="P1213" s="160"/>
      <c r="Q1213" s="160"/>
      <c r="R1213" s="160"/>
      <c r="S1213" s="160"/>
      <c r="T1213" s="160"/>
      <c r="U1213" s="160"/>
      <c r="V1213" s="160"/>
      <c r="W1213" s="160"/>
    </row>
    <row r="1214" spans="1:23" x14ac:dyDescent="0.25">
      <c r="A1214" s="160"/>
      <c r="B1214" s="160"/>
      <c r="C1214" s="162"/>
      <c r="D1214" s="162"/>
      <c r="E1214" s="177"/>
      <c r="F1214" s="160"/>
      <c r="H1214" s="160"/>
      <c r="I1214" s="160"/>
      <c r="J1214" s="160"/>
      <c r="K1214" s="160"/>
      <c r="L1214" s="160"/>
      <c r="M1214" s="160"/>
      <c r="N1214" s="160"/>
      <c r="O1214" s="160"/>
      <c r="P1214" s="160"/>
      <c r="Q1214" s="160"/>
      <c r="R1214" s="160"/>
      <c r="S1214" s="160"/>
      <c r="T1214" s="160"/>
      <c r="U1214" s="160"/>
      <c r="V1214" s="160"/>
      <c r="W1214" s="160"/>
    </row>
    <row r="1215" spans="1:23" x14ac:dyDescent="0.25">
      <c r="A1215" s="160"/>
      <c r="B1215" s="160"/>
      <c r="C1215" s="162"/>
      <c r="D1215" s="162"/>
      <c r="E1215" s="177"/>
      <c r="F1215" s="160"/>
      <c r="H1215" s="160"/>
      <c r="I1215" s="160"/>
      <c r="J1215" s="160"/>
      <c r="K1215" s="160"/>
      <c r="L1215" s="160"/>
      <c r="M1215" s="160"/>
      <c r="N1215" s="160"/>
      <c r="O1215" s="160"/>
      <c r="P1215" s="160"/>
      <c r="Q1215" s="160"/>
      <c r="R1215" s="160"/>
      <c r="S1215" s="160"/>
      <c r="T1215" s="160"/>
      <c r="U1215" s="160"/>
      <c r="V1215" s="160"/>
      <c r="W1215" s="160"/>
    </row>
    <row r="1216" spans="1:23" x14ac:dyDescent="0.25">
      <c r="A1216" s="160"/>
      <c r="B1216" s="160"/>
      <c r="C1216" s="162"/>
      <c r="D1216" s="162"/>
      <c r="E1216" s="177"/>
      <c r="F1216" s="160"/>
      <c r="H1216" s="160"/>
      <c r="I1216" s="160"/>
      <c r="J1216" s="160"/>
      <c r="K1216" s="160"/>
      <c r="L1216" s="160"/>
      <c r="M1216" s="160"/>
      <c r="N1216" s="160"/>
      <c r="O1216" s="160"/>
      <c r="P1216" s="160"/>
      <c r="Q1216" s="160"/>
      <c r="R1216" s="160"/>
      <c r="S1216" s="160"/>
      <c r="T1216" s="160"/>
      <c r="U1216" s="160"/>
      <c r="V1216" s="160"/>
      <c r="W1216" s="160"/>
    </row>
    <row r="1217" spans="1:23" x14ac:dyDescent="0.25">
      <c r="A1217" s="160"/>
      <c r="B1217" s="160"/>
      <c r="C1217" s="162"/>
      <c r="D1217" s="162"/>
      <c r="E1217" s="177"/>
      <c r="F1217" s="160"/>
      <c r="H1217" s="160"/>
      <c r="I1217" s="160"/>
      <c r="J1217" s="160"/>
      <c r="K1217" s="160"/>
      <c r="L1217" s="160"/>
      <c r="M1217" s="160"/>
      <c r="N1217" s="160"/>
      <c r="O1217" s="160"/>
      <c r="P1217" s="160"/>
      <c r="Q1217" s="160"/>
      <c r="R1217" s="160"/>
      <c r="S1217" s="160"/>
      <c r="T1217" s="160"/>
      <c r="U1217" s="160"/>
      <c r="V1217" s="160"/>
      <c r="W1217" s="160"/>
    </row>
    <row r="1218" spans="1:23" x14ac:dyDescent="0.25">
      <c r="A1218" s="160"/>
      <c r="B1218" s="160"/>
      <c r="C1218" s="162"/>
      <c r="D1218" s="162"/>
      <c r="E1218" s="177"/>
      <c r="F1218" s="160"/>
      <c r="H1218" s="160"/>
      <c r="I1218" s="160"/>
      <c r="J1218" s="160"/>
      <c r="K1218" s="160"/>
      <c r="L1218" s="160"/>
      <c r="M1218" s="160"/>
      <c r="N1218" s="160"/>
      <c r="O1218" s="160"/>
      <c r="P1218" s="160"/>
      <c r="Q1218" s="160"/>
      <c r="R1218" s="160"/>
      <c r="S1218" s="160"/>
      <c r="T1218" s="160"/>
      <c r="U1218" s="160"/>
      <c r="V1218" s="160"/>
      <c r="W1218" s="160"/>
    </row>
    <row r="1219" spans="1:23" x14ac:dyDescent="0.25">
      <c r="A1219" s="160"/>
      <c r="B1219" s="160"/>
      <c r="C1219" s="162"/>
      <c r="D1219" s="162"/>
      <c r="E1219" s="177"/>
      <c r="F1219" s="160"/>
      <c r="H1219" s="160"/>
      <c r="I1219" s="160"/>
      <c r="J1219" s="160"/>
      <c r="K1219" s="160"/>
      <c r="L1219" s="160"/>
      <c r="M1219" s="160"/>
      <c r="N1219" s="160"/>
      <c r="O1219" s="160"/>
      <c r="P1219" s="160"/>
      <c r="Q1219" s="160"/>
      <c r="R1219" s="160"/>
      <c r="S1219" s="160"/>
      <c r="T1219" s="160"/>
      <c r="U1219" s="160"/>
      <c r="V1219" s="160"/>
      <c r="W1219" s="160"/>
    </row>
    <row r="1220" spans="1:23" x14ac:dyDescent="0.25">
      <c r="A1220" s="160"/>
      <c r="B1220" s="160"/>
      <c r="C1220" s="162"/>
      <c r="D1220" s="162"/>
      <c r="E1220" s="177"/>
      <c r="F1220" s="160"/>
      <c r="H1220" s="160"/>
      <c r="I1220" s="160"/>
      <c r="J1220" s="160"/>
      <c r="K1220" s="160"/>
      <c r="L1220" s="160"/>
      <c r="M1220" s="160"/>
      <c r="N1220" s="160"/>
      <c r="O1220" s="160"/>
      <c r="P1220" s="160"/>
      <c r="Q1220" s="160"/>
      <c r="R1220" s="160"/>
      <c r="S1220" s="160"/>
      <c r="T1220" s="160"/>
      <c r="U1220" s="160"/>
      <c r="V1220" s="160"/>
      <c r="W1220" s="160"/>
    </row>
    <row r="1221" spans="1:23" x14ac:dyDescent="0.25">
      <c r="A1221" s="160"/>
      <c r="B1221" s="160"/>
      <c r="C1221" s="162"/>
      <c r="D1221" s="162"/>
      <c r="E1221" s="177"/>
      <c r="F1221" s="160"/>
      <c r="H1221" s="160"/>
      <c r="I1221" s="160"/>
      <c r="J1221" s="160"/>
      <c r="K1221" s="160"/>
      <c r="L1221" s="160"/>
      <c r="M1221" s="160"/>
      <c r="N1221" s="160"/>
      <c r="O1221" s="160"/>
      <c r="P1221" s="160"/>
      <c r="Q1221" s="160"/>
      <c r="R1221" s="160"/>
      <c r="S1221" s="160"/>
      <c r="T1221" s="160"/>
      <c r="U1221" s="160"/>
      <c r="V1221" s="160"/>
      <c r="W1221" s="160"/>
    </row>
    <row r="1222" spans="1:23" x14ac:dyDescent="0.25">
      <c r="A1222" s="160"/>
      <c r="B1222" s="160"/>
      <c r="C1222" s="162"/>
      <c r="D1222" s="162"/>
      <c r="E1222" s="177"/>
      <c r="F1222" s="160"/>
      <c r="H1222" s="160"/>
      <c r="I1222" s="160"/>
      <c r="J1222" s="160"/>
      <c r="K1222" s="160"/>
      <c r="L1222" s="160"/>
      <c r="M1222" s="160"/>
      <c r="N1222" s="160"/>
      <c r="O1222" s="160"/>
      <c r="P1222" s="160"/>
      <c r="Q1222" s="160"/>
      <c r="R1222" s="160"/>
      <c r="S1222" s="160"/>
      <c r="T1222" s="160"/>
      <c r="U1222" s="160"/>
      <c r="V1222" s="160"/>
      <c r="W1222" s="160"/>
    </row>
    <row r="1223" spans="1:23" x14ac:dyDescent="0.25">
      <c r="A1223" s="160"/>
      <c r="B1223" s="160"/>
      <c r="C1223" s="162"/>
      <c r="D1223" s="162"/>
      <c r="E1223" s="177"/>
      <c r="F1223" s="160"/>
      <c r="H1223" s="160"/>
      <c r="I1223" s="160"/>
      <c r="J1223" s="160"/>
      <c r="K1223" s="160"/>
      <c r="L1223" s="160"/>
      <c r="M1223" s="160"/>
      <c r="N1223" s="160"/>
      <c r="O1223" s="160"/>
      <c r="P1223" s="160"/>
      <c r="Q1223" s="160"/>
      <c r="R1223" s="160"/>
      <c r="S1223" s="160"/>
      <c r="T1223" s="160"/>
      <c r="U1223" s="160"/>
      <c r="V1223" s="160"/>
      <c r="W1223" s="160"/>
    </row>
    <row r="1224" spans="1:23" x14ac:dyDescent="0.25">
      <c r="A1224" s="160"/>
      <c r="B1224" s="160"/>
      <c r="C1224" s="162"/>
      <c r="D1224" s="162"/>
      <c r="E1224" s="177"/>
      <c r="F1224" s="160"/>
      <c r="H1224" s="160"/>
      <c r="I1224" s="160"/>
      <c r="J1224" s="160"/>
      <c r="K1224" s="160"/>
      <c r="L1224" s="160"/>
      <c r="M1224" s="160"/>
      <c r="N1224" s="160"/>
      <c r="O1224" s="160"/>
      <c r="P1224" s="160"/>
      <c r="Q1224" s="160"/>
      <c r="R1224" s="160"/>
      <c r="S1224" s="160"/>
      <c r="T1224" s="160"/>
      <c r="U1224" s="160"/>
      <c r="V1224" s="160"/>
      <c r="W1224" s="160"/>
    </row>
    <row r="1225" spans="1:23" x14ac:dyDescent="0.25">
      <c r="A1225" s="160"/>
      <c r="B1225" s="160"/>
      <c r="C1225" s="162"/>
      <c r="D1225" s="162"/>
      <c r="E1225" s="177"/>
      <c r="F1225" s="160"/>
      <c r="H1225" s="160"/>
      <c r="I1225" s="160"/>
      <c r="J1225" s="160"/>
      <c r="K1225" s="160"/>
      <c r="L1225" s="160"/>
      <c r="M1225" s="160"/>
      <c r="N1225" s="160"/>
      <c r="O1225" s="160"/>
      <c r="P1225" s="160"/>
      <c r="Q1225" s="160"/>
      <c r="R1225" s="160"/>
      <c r="S1225" s="160"/>
      <c r="T1225" s="160"/>
      <c r="U1225" s="160"/>
      <c r="V1225" s="160"/>
      <c r="W1225" s="160"/>
    </row>
    <row r="1226" spans="1:23" x14ac:dyDescent="0.25">
      <c r="A1226" s="160"/>
      <c r="B1226" s="160"/>
      <c r="C1226" s="162"/>
      <c r="D1226" s="162"/>
      <c r="E1226" s="177"/>
      <c r="F1226" s="160"/>
      <c r="H1226" s="160"/>
      <c r="I1226" s="160"/>
      <c r="J1226" s="160"/>
      <c r="K1226" s="160"/>
      <c r="L1226" s="160"/>
      <c r="M1226" s="160"/>
      <c r="N1226" s="160"/>
      <c r="O1226" s="160"/>
      <c r="P1226" s="160"/>
      <c r="Q1226" s="160"/>
      <c r="R1226" s="160"/>
      <c r="S1226" s="160"/>
      <c r="T1226" s="160"/>
      <c r="U1226" s="160"/>
      <c r="V1226" s="160"/>
      <c r="W1226" s="160"/>
    </row>
    <row r="1227" spans="1:23" x14ac:dyDescent="0.25">
      <c r="A1227" s="160"/>
      <c r="B1227" s="160"/>
      <c r="C1227" s="162"/>
      <c r="D1227" s="162"/>
      <c r="E1227" s="177"/>
      <c r="F1227" s="160"/>
      <c r="H1227" s="160"/>
      <c r="I1227" s="160"/>
      <c r="J1227" s="160"/>
      <c r="K1227" s="160"/>
      <c r="L1227" s="160"/>
      <c r="M1227" s="160"/>
      <c r="N1227" s="160"/>
      <c r="O1227" s="160"/>
      <c r="P1227" s="160"/>
      <c r="Q1227" s="160"/>
      <c r="R1227" s="160"/>
      <c r="S1227" s="160"/>
      <c r="T1227" s="160"/>
      <c r="U1227" s="160"/>
      <c r="V1227" s="160"/>
      <c r="W1227" s="160"/>
    </row>
    <row r="1228" spans="1:23" x14ac:dyDescent="0.25">
      <c r="A1228" s="160"/>
      <c r="B1228" s="160"/>
      <c r="C1228" s="162"/>
      <c r="D1228" s="162"/>
      <c r="E1228" s="177"/>
      <c r="F1228" s="160"/>
      <c r="H1228" s="160"/>
      <c r="I1228" s="160"/>
      <c r="J1228" s="160"/>
      <c r="K1228" s="160"/>
      <c r="L1228" s="160"/>
      <c r="M1228" s="160"/>
      <c r="N1228" s="160"/>
      <c r="O1228" s="160"/>
      <c r="P1228" s="160"/>
      <c r="Q1228" s="160"/>
      <c r="R1228" s="160"/>
      <c r="S1228" s="160"/>
      <c r="T1228" s="160"/>
      <c r="U1228" s="160"/>
      <c r="V1228" s="160"/>
      <c r="W1228" s="160"/>
    </row>
    <row r="1229" spans="1:23" x14ac:dyDescent="0.25">
      <c r="A1229" s="160"/>
      <c r="B1229" s="160"/>
      <c r="C1229" s="162"/>
      <c r="D1229" s="162"/>
      <c r="E1229" s="177"/>
      <c r="F1229" s="160"/>
      <c r="H1229" s="160"/>
      <c r="I1229" s="160"/>
      <c r="J1229" s="160"/>
      <c r="K1229" s="160"/>
      <c r="L1229" s="160"/>
      <c r="M1229" s="160"/>
      <c r="N1229" s="160"/>
      <c r="O1229" s="160"/>
      <c r="P1229" s="160"/>
      <c r="Q1229" s="160"/>
      <c r="R1229" s="160"/>
      <c r="S1229" s="160"/>
      <c r="T1229" s="160"/>
      <c r="U1229" s="160"/>
      <c r="V1229" s="160"/>
      <c r="W1229" s="160"/>
    </row>
    <row r="1230" spans="1:23" x14ac:dyDescent="0.25">
      <c r="A1230" s="160"/>
      <c r="B1230" s="160"/>
      <c r="C1230" s="162"/>
      <c r="D1230" s="162"/>
      <c r="E1230" s="177"/>
      <c r="F1230" s="160"/>
      <c r="H1230" s="160"/>
      <c r="I1230" s="160"/>
      <c r="J1230" s="160"/>
      <c r="K1230" s="160"/>
      <c r="L1230" s="160"/>
      <c r="M1230" s="160"/>
      <c r="N1230" s="160"/>
      <c r="O1230" s="160"/>
      <c r="P1230" s="160"/>
      <c r="Q1230" s="160"/>
      <c r="R1230" s="160"/>
      <c r="S1230" s="160"/>
      <c r="T1230" s="160"/>
      <c r="U1230" s="160"/>
      <c r="V1230" s="160"/>
      <c r="W1230" s="160"/>
    </row>
    <row r="1231" spans="1:23" x14ac:dyDescent="0.25">
      <c r="A1231" s="160"/>
      <c r="B1231" s="160"/>
      <c r="C1231" s="162"/>
      <c r="D1231" s="162"/>
      <c r="E1231" s="177"/>
      <c r="F1231" s="160"/>
      <c r="H1231" s="160"/>
      <c r="I1231" s="160"/>
      <c r="J1231" s="160"/>
      <c r="K1231" s="160"/>
      <c r="L1231" s="160"/>
      <c r="M1231" s="160"/>
      <c r="N1231" s="160"/>
      <c r="O1231" s="160"/>
      <c r="P1231" s="160"/>
      <c r="Q1231" s="160"/>
      <c r="R1231" s="160"/>
      <c r="S1231" s="160"/>
      <c r="T1231" s="160"/>
      <c r="U1231" s="160"/>
      <c r="V1231" s="160"/>
      <c r="W1231" s="160"/>
    </row>
    <row r="1232" spans="1:23" x14ac:dyDescent="0.25">
      <c r="A1232" s="160"/>
      <c r="B1232" s="160"/>
      <c r="C1232" s="162"/>
      <c r="D1232" s="162"/>
      <c r="E1232" s="177"/>
      <c r="F1232" s="160"/>
      <c r="H1232" s="160"/>
      <c r="I1232" s="160"/>
      <c r="J1232" s="160"/>
      <c r="K1232" s="160"/>
      <c r="L1232" s="160"/>
      <c r="M1232" s="160"/>
      <c r="N1232" s="160"/>
      <c r="O1232" s="160"/>
      <c r="P1232" s="160"/>
      <c r="Q1232" s="160"/>
      <c r="R1232" s="160"/>
      <c r="S1232" s="160"/>
      <c r="T1232" s="160"/>
      <c r="U1232" s="160"/>
      <c r="V1232" s="160"/>
      <c r="W1232" s="160"/>
    </row>
    <row r="1233" spans="1:23" x14ac:dyDescent="0.25">
      <c r="A1233" s="160"/>
      <c r="B1233" s="160"/>
      <c r="C1233" s="162"/>
      <c r="D1233" s="162"/>
      <c r="E1233" s="177"/>
      <c r="F1233" s="160"/>
      <c r="H1233" s="160"/>
      <c r="I1233" s="160"/>
      <c r="J1233" s="160"/>
      <c r="K1233" s="160"/>
      <c r="L1233" s="160"/>
      <c r="M1233" s="160"/>
      <c r="N1233" s="160"/>
      <c r="O1233" s="160"/>
      <c r="P1233" s="160"/>
      <c r="Q1233" s="160"/>
      <c r="R1233" s="160"/>
      <c r="S1233" s="160"/>
      <c r="T1233" s="160"/>
      <c r="U1233" s="160"/>
      <c r="V1233" s="160"/>
      <c r="W1233" s="160"/>
    </row>
    <row r="1234" spans="1:23" x14ac:dyDescent="0.25">
      <c r="A1234" s="160"/>
      <c r="B1234" s="160"/>
      <c r="C1234" s="162"/>
      <c r="D1234" s="162"/>
      <c r="E1234" s="177"/>
      <c r="F1234" s="160"/>
      <c r="H1234" s="160"/>
      <c r="I1234" s="160"/>
      <c r="J1234" s="160"/>
      <c r="K1234" s="160"/>
      <c r="L1234" s="160"/>
      <c r="M1234" s="160"/>
      <c r="N1234" s="160"/>
      <c r="O1234" s="160"/>
      <c r="P1234" s="160"/>
      <c r="Q1234" s="160"/>
      <c r="R1234" s="160"/>
      <c r="S1234" s="160"/>
      <c r="T1234" s="160"/>
      <c r="U1234" s="160"/>
      <c r="V1234" s="160"/>
      <c r="W1234" s="160"/>
    </row>
    <row r="1235" spans="1:23" x14ac:dyDescent="0.25">
      <c r="A1235" s="160"/>
      <c r="B1235" s="160"/>
      <c r="C1235" s="162"/>
      <c r="D1235" s="162"/>
      <c r="E1235" s="177"/>
      <c r="F1235" s="160"/>
      <c r="H1235" s="160"/>
      <c r="I1235" s="160"/>
      <c r="J1235" s="160"/>
      <c r="K1235" s="160"/>
      <c r="L1235" s="160"/>
      <c r="M1235" s="160"/>
      <c r="N1235" s="160"/>
      <c r="O1235" s="160"/>
      <c r="P1235" s="160"/>
      <c r="Q1235" s="160"/>
      <c r="R1235" s="160"/>
      <c r="S1235" s="160"/>
      <c r="T1235" s="160"/>
      <c r="U1235" s="160"/>
      <c r="V1235" s="160"/>
      <c r="W1235" s="160"/>
    </row>
    <row r="1236" spans="1:23" x14ac:dyDescent="0.25">
      <c r="A1236" s="160"/>
      <c r="B1236" s="160"/>
      <c r="C1236" s="162"/>
      <c r="D1236" s="162"/>
      <c r="E1236" s="177"/>
      <c r="F1236" s="160"/>
      <c r="H1236" s="160"/>
      <c r="I1236" s="160"/>
      <c r="J1236" s="160"/>
      <c r="K1236" s="160"/>
      <c r="L1236" s="160"/>
      <c r="M1236" s="160"/>
      <c r="N1236" s="160"/>
      <c r="O1236" s="160"/>
      <c r="P1236" s="160"/>
      <c r="Q1236" s="160"/>
      <c r="R1236" s="160"/>
      <c r="S1236" s="160"/>
      <c r="T1236" s="160"/>
      <c r="U1236" s="160"/>
      <c r="V1236" s="160"/>
      <c r="W1236" s="160"/>
    </row>
    <row r="1237" spans="1:23" x14ac:dyDescent="0.25">
      <c r="A1237" s="160"/>
      <c r="B1237" s="160"/>
      <c r="C1237" s="162"/>
      <c r="D1237" s="162"/>
      <c r="E1237" s="177"/>
      <c r="F1237" s="160"/>
      <c r="H1237" s="160"/>
      <c r="I1237" s="160"/>
      <c r="J1237" s="160"/>
      <c r="K1237" s="160"/>
      <c r="L1237" s="160"/>
      <c r="M1237" s="160"/>
      <c r="N1237" s="160"/>
      <c r="O1237" s="160"/>
      <c r="P1237" s="160"/>
      <c r="Q1237" s="160"/>
      <c r="R1237" s="160"/>
      <c r="S1237" s="160"/>
      <c r="T1237" s="160"/>
      <c r="U1237" s="160"/>
      <c r="V1237" s="160"/>
      <c r="W1237" s="160"/>
    </row>
    <row r="1238" spans="1:23" x14ac:dyDescent="0.25">
      <c r="A1238" s="160"/>
      <c r="B1238" s="160"/>
      <c r="C1238" s="162"/>
      <c r="D1238" s="162"/>
      <c r="E1238" s="177"/>
      <c r="F1238" s="160"/>
      <c r="H1238" s="160"/>
      <c r="I1238" s="160"/>
      <c r="J1238" s="160"/>
      <c r="K1238" s="160"/>
      <c r="L1238" s="160"/>
      <c r="M1238" s="160"/>
      <c r="N1238" s="160"/>
      <c r="O1238" s="160"/>
      <c r="P1238" s="160"/>
      <c r="Q1238" s="160"/>
      <c r="R1238" s="160"/>
      <c r="S1238" s="160"/>
      <c r="T1238" s="160"/>
      <c r="U1238" s="160"/>
      <c r="V1238" s="160"/>
      <c r="W1238" s="160"/>
    </row>
    <row r="1239" spans="1:23" x14ac:dyDescent="0.25">
      <c r="A1239" s="160"/>
      <c r="B1239" s="160"/>
      <c r="C1239" s="162"/>
      <c r="D1239" s="162"/>
      <c r="E1239" s="177"/>
      <c r="F1239" s="160"/>
      <c r="H1239" s="160"/>
      <c r="I1239" s="160"/>
      <c r="J1239" s="160"/>
      <c r="K1239" s="160"/>
      <c r="L1239" s="160"/>
      <c r="M1239" s="160"/>
      <c r="N1239" s="160"/>
      <c r="O1239" s="160"/>
      <c r="P1239" s="160"/>
      <c r="Q1239" s="160"/>
      <c r="R1239" s="160"/>
      <c r="S1239" s="160"/>
      <c r="T1239" s="160"/>
      <c r="U1239" s="160"/>
      <c r="V1239" s="160"/>
      <c r="W1239" s="160"/>
    </row>
    <row r="1240" spans="1:23" x14ac:dyDescent="0.25">
      <c r="A1240" s="160"/>
      <c r="B1240" s="160"/>
      <c r="C1240" s="162"/>
      <c r="D1240" s="162"/>
      <c r="E1240" s="177"/>
      <c r="F1240" s="160"/>
      <c r="H1240" s="160"/>
      <c r="I1240" s="160"/>
      <c r="J1240" s="160"/>
      <c r="K1240" s="160"/>
      <c r="L1240" s="160"/>
      <c r="M1240" s="160"/>
      <c r="N1240" s="160"/>
      <c r="O1240" s="160"/>
      <c r="P1240" s="160"/>
      <c r="Q1240" s="160"/>
      <c r="R1240" s="160"/>
      <c r="S1240" s="160"/>
      <c r="T1240" s="160"/>
      <c r="U1240" s="160"/>
      <c r="V1240" s="160"/>
      <c r="W1240" s="160"/>
    </row>
    <row r="1241" spans="1:23" x14ac:dyDescent="0.25">
      <c r="A1241" s="160"/>
      <c r="B1241" s="160"/>
      <c r="C1241" s="162"/>
      <c r="D1241" s="162"/>
      <c r="E1241" s="177"/>
      <c r="F1241" s="160"/>
      <c r="H1241" s="160"/>
      <c r="I1241" s="160"/>
      <c r="J1241" s="160"/>
      <c r="K1241" s="160"/>
      <c r="L1241" s="160"/>
      <c r="M1241" s="160"/>
      <c r="N1241" s="160"/>
      <c r="O1241" s="160"/>
      <c r="P1241" s="160"/>
      <c r="Q1241" s="160"/>
      <c r="R1241" s="160"/>
      <c r="S1241" s="160"/>
      <c r="T1241" s="160"/>
      <c r="U1241" s="160"/>
      <c r="V1241" s="160"/>
      <c r="W1241" s="160"/>
    </row>
    <row r="1242" spans="1:23" x14ac:dyDescent="0.25">
      <c r="A1242" s="160"/>
      <c r="B1242" s="160"/>
      <c r="C1242" s="162"/>
      <c r="D1242" s="162"/>
      <c r="E1242" s="177"/>
      <c r="F1242" s="160"/>
      <c r="H1242" s="160"/>
      <c r="I1242" s="160"/>
      <c r="J1242" s="160"/>
      <c r="K1242" s="160"/>
      <c r="L1242" s="160"/>
      <c r="M1242" s="160"/>
      <c r="N1242" s="160"/>
      <c r="O1242" s="160"/>
      <c r="P1242" s="160"/>
      <c r="Q1242" s="160"/>
      <c r="R1242" s="160"/>
      <c r="S1242" s="160"/>
      <c r="T1242" s="160"/>
      <c r="U1242" s="160"/>
      <c r="V1242" s="160"/>
      <c r="W1242" s="160"/>
    </row>
    <row r="1243" spans="1:23" x14ac:dyDescent="0.25">
      <c r="A1243" s="160"/>
      <c r="B1243" s="160"/>
      <c r="C1243" s="162"/>
      <c r="D1243" s="162"/>
      <c r="E1243" s="177"/>
      <c r="F1243" s="160"/>
      <c r="H1243" s="160"/>
      <c r="I1243" s="160"/>
      <c r="J1243" s="160"/>
      <c r="K1243" s="160"/>
      <c r="L1243" s="160"/>
      <c r="M1243" s="160"/>
      <c r="N1243" s="160"/>
      <c r="O1243" s="160"/>
      <c r="P1243" s="160"/>
      <c r="Q1243" s="160"/>
      <c r="R1243" s="160"/>
      <c r="S1243" s="160"/>
      <c r="T1243" s="160"/>
      <c r="U1243" s="160"/>
      <c r="V1243" s="160"/>
      <c r="W1243" s="160"/>
    </row>
    <row r="1244" spans="1:23" x14ac:dyDescent="0.25">
      <c r="A1244" s="160"/>
      <c r="B1244" s="160"/>
      <c r="C1244" s="162"/>
      <c r="D1244" s="162"/>
      <c r="E1244" s="177"/>
      <c r="F1244" s="160"/>
      <c r="H1244" s="160"/>
      <c r="I1244" s="160"/>
      <c r="J1244" s="160"/>
      <c r="K1244" s="160"/>
      <c r="L1244" s="160"/>
      <c r="M1244" s="160"/>
      <c r="N1244" s="160"/>
      <c r="O1244" s="160"/>
      <c r="P1244" s="160"/>
      <c r="Q1244" s="160"/>
      <c r="R1244" s="160"/>
      <c r="S1244" s="160"/>
      <c r="T1244" s="160"/>
      <c r="U1244" s="160"/>
      <c r="V1244" s="160"/>
      <c r="W1244" s="160"/>
    </row>
    <row r="1245" spans="1:23" x14ac:dyDescent="0.25">
      <c r="A1245" s="160"/>
      <c r="B1245" s="160"/>
      <c r="C1245" s="162"/>
      <c r="D1245" s="162"/>
      <c r="E1245" s="177"/>
      <c r="F1245" s="160"/>
      <c r="H1245" s="160"/>
      <c r="I1245" s="160"/>
      <c r="J1245" s="160"/>
      <c r="K1245" s="160"/>
      <c r="L1245" s="160"/>
      <c r="M1245" s="160"/>
      <c r="N1245" s="160"/>
      <c r="O1245" s="160"/>
      <c r="P1245" s="160"/>
      <c r="Q1245" s="160"/>
      <c r="R1245" s="160"/>
      <c r="S1245" s="160"/>
      <c r="T1245" s="160"/>
      <c r="U1245" s="160"/>
      <c r="V1245" s="160"/>
      <c r="W1245" s="160"/>
    </row>
    <row r="1246" spans="1:23" x14ac:dyDescent="0.25">
      <c r="A1246" s="160"/>
      <c r="B1246" s="160"/>
      <c r="C1246" s="162"/>
      <c r="D1246" s="162"/>
      <c r="E1246" s="177"/>
      <c r="F1246" s="160"/>
      <c r="H1246" s="160"/>
      <c r="I1246" s="160"/>
      <c r="J1246" s="160"/>
      <c r="K1246" s="160"/>
      <c r="L1246" s="160"/>
      <c r="M1246" s="160"/>
      <c r="N1246" s="160"/>
      <c r="O1246" s="160"/>
      <c r="P1246" s="160"/>
      <c r="Q1246" s="160"/>
      <c r="R1246" s="160"/>
      <c r="S1246" s="160"/>
      <c r="T1246" s="160"/>
      <c r="U1246" s="160"/>
      <c r="V1246" s="160"/>
      <c r="W1246" s="160"/>
    </row>
    <row r="1247" spans="1:23" x14ac:dyDescent="0.25">
      <c r="A1247" s="160"/>
      <c r="B1247" s="160"/>
      <c r="C1247" s="162"/>
      <c r="D1247" s="162"/>
      <c r="E1247" s="177"/>
      <c r="F1247" s="160"/>
      <c r="H1247" s="160"/>
      <c r="I1247" s="160"/>
      <c r="J1247" s="160"/>
      <c r="K1247" s="160"/>
      <c r="L1247" s="160"/>
      <c r="M1247" s="160"/>
      <c r="N1247" s="160"/>
      <c r="O1247" s="160"/>
      <c r="P1247" s="160"/>
      <c r="Q1247" s="160"/>
      <c r="R1247" s="160"/>
      <c r="S1247" s="160"/>
      <c r="T1247" s="160"/>
      <c r="U1247" s="160"/>
      <c r="V1247" s="160"/>
      <c r="W1247" s="160"/>
    </row>
    <row r="1248" spans="1:23" x14ac:dyDescent="0.25">
      <c r="A1248" s="160"/>
      <c r="B1248" s="160"/>
      <c r="C1248" s="162"/>
      <c r="D1248" s="162"/>
      <c r="E1248" s="177"/>
      <c r="F1248" s="160"/>
      <c r="H1248" s="160"/>
      <c r="I1248" s="160"/>
      <c r="J1248" s="160"/>
      <c r="K1248" s="160"/>
      <c r="L1248" s="160"/>
      <c r="M1248" s="160"/>
      <c r="N1248" s="160"/>
      <c r="O1248" s="160"/>
      <c r="P1248" s="160"/>
      <c r="Q1248" s="160"/>
      <c r="R1248" s="160"/>
      <c r="S1248" s="160"/>
      <c r="T1248" s="160"/>
      <c r="U1248" s="160"/>
      <c r="V1248" s="160"/>
      <c r="W1248" s="160"/>
    </row>
    <row r="1249" spans="1:23" x14ac:dyDescent="0.25">
      <c r="A1249" s="160"/>
      <c r="B1249" s="160"/>
      <c r="C1249" s="162"/>
      <c r="D1249" s="162"/>
      <c r="E1249" s="177"/>
      <c r="F1249" s="160"/>
      <c r="H1249" s="160"/>
      <c r="I1249" s="160"/>
      <c r="J1249" s="160"/>
      <c r="K1249" s="160"/>
      <c r="L1249" s="160"/>
      <c r="M1249" s="160"/>
      <c r="N1249" s="160"/>
      <c r="O1249" s="160"/>
      <c r="P1249" s="160"/>
      <c r="Q1249" s="160"/>
      <c r="R1249" s="160"/>
      <c r="S1249" s="160"/>
      <c r="T1249" s="160"/>
      <c r="U1249" s="160"/>
      <c r="V1249" s="160"/>
      <c r="W1249" s="160"/>
    </row>
    <row r="1250" spans="1:23" x14ac:dyDescent="0.25">
      <c r="A1250" s="160"/>
      <c r="B1250" s="160"/>
      <c r="C1250" s="162"/>
      <c r="D1250" s="162"/>
      <c r="E1250" s="177"/>
      <c r="F1250" s="160"/>
      <c r="H1250" s="160"/>
      <c r="I1250" s="160"/>
      <c r="J1250" s="160"/>
      <c r="K1250" s="160"/>
      <c r="L1250" s="160"/>
      <c r="M1250" s="160"/>
      <c r="N1250" s="160"/>
      <c r="O1250" s="160"/>
      <c r="P1250" s="160"/>
      <c r="Q1250" s="160"/>
      <c r="R1250" s="160"/>
      <c r="S1250" s="160"/>
      <c r="T1250" s="160"/>
      <c r="U1250" s="160"/>
      <c r="V1250" s="160"/>
      <c r="W1250" s="160"/>
    </row>
    <row r="1251" spans="1:23" x14ac:dyDescent="0.25">
      <c r="A1251" s="160"/>
      <c r="B1251" s="160"/>
      <c r="C1251" s="162"/>
      <c r="D1251" s="162"/>
      <c r="E1251" s="177"/>
      <c r="F1251" s="160"/>
      <c r="H1251" s="160"/>
      <c r="I1251" s="160"/>
      <c r="J1251" s="160"/>
      <c r="K1251" s="160"/>
      <c r="L1251" s="160"/>
      <c r="M1251" s="160"/>
      <c r="N1251" s="160"/>
      <c r="O1251" s="160"/>
      <c r="P1251" s="160"/>
      <c r="Q1251" s="160"/>
      <c r="R1251" s="160"/>
      <c r="S1251" s="160"/>
      <c r="T1251" s="160"/>
      <c r="U1251" s="160"/>
      <c r="V1251" s="160"/>
      <c r="W1251" s="160"/>
    </row>
    <row r="1252" spans="1:23" x14ac:dyDescent="0.25">
      <c r="A1252" s="160"/>
      <c r="B1252" s="160"/>
      <c r="C1252" s="162"/>
      <c r="D1252" s="162"/>
      <c r="E1252" s="177"/>
      <c r="F1252" s="160"/>
      <c r="H1252" s="160"/>
      <c r="I1252" s="160"/>
      <c r="J1252" s="160"/>
      <c r="K1252" s="160"/>
      <c r="L1252" s="160"/>
      <c r="M1252" s="160"/>
      <c r="N1252" s="160"/>
      <c r="O1252" s="160"/>
      <c r="P1252" s="160"/>
      <c r="Q1252" s="160"/>
      <c r="R1252" s="160"/>
      <c r="S1252" s="160"/>
      <c r="T1252" s="160"/>
      <c r="U1252" s="160"/>
      <c r="V1252" s="160"/>
      <c r="W1252" s="160"/>
    </row>
    <row r="1253" spans="1:23" x14ac:dyDescent="0.25">
      <c r="A1253" s="160"/>
      <c r="B1253" s="160"/>
      <c r="C1253" s="162"/>
      <c r="D1253" s="162"/>
      <c r="E1253" s="177"/>
      <c r="F1253" s="160"/>
      <c r="H1253" s="160"/>
      <c r="I1253" s="160"/>
      <c r="J1253" s="160"/>
      <c r="K1253" s="160"/>
      <c r="L1253" s="160"/>
      <c r="M1253" s="160"/>
      <c r="N1253" s="160"/>
      <c r="O1253" s="160"/>
      <c r="P1253" s="160"/>
      <c r="Q1253" s="160"/>
      <c r="R1253" s="160"/>
      <c r="S1253" s="160"/>
      <c r="T1253" s="160"/>
      <c r="U1253" s="160"/>
      <c r="V1253" s="160"/>
      <c r="W1253" s="160"/>
    </row>
    <row r="1254" spans="1:23" x14ac:dyDescent="0.25">
      <c r="A1254" s="160"/>
      <c r="B1254" s="160"/>
      <c r="C1254" s="162"/>
      <c r="D1254" s="162"/>
      <c r="E1254" s="177"/>
      <c r="F1254" s="160"/>
      <c r="H1254" s="160"/>
      <c r="I1254" s="160"/>
      <c r="J1254" s="160"/>
      <c r="K1254" s="160"/>
      <c r="L1254" s="160"/>
      <c r="M1254" s="160"/>
      <c r="N1254" s="160"/>
      <c r="O1254" s="160"/>
      <c r="P1254" s="160"/>
      <c r="Q1254" s="160"/>
      <c r="R1254" s="160"/>
      <c r="S1254" s="160"/>
      <c r="T1254" s="160"/>
      <c r="U1254" s="160"/>
      <c r="V1254" s="160"/>
      <c r="W1254" s="160"/>
    </row>
    <row r="1255" spans="1:23" x14ac:dyDescent="0.25">
      <c r="A1255" s="160"/>
      <c r="B1255" s="160"/>
      <c r="C1255" s="162"/>
      <c r="D1255" s="162"/>
      <c r="E1255" s="177"/>
      <c r="F1255" s="160"/>
      <c r="H1255" s="160"/>
      <c r="I1255" s="160"/>
      <c r="J1255" s="160"/>
      <c r="K1255" s="160"/>
      <c r="L1255" s="160"/>
      <c r="M1255" s="160"/>
      <c r="N1255" s="160"/>
      <c r="O1255" s="160"/>
      <c r="P1255" s="160"/>
      <c r="Q1255" s="160"/>
      <c r="R1255" s="160"/>
      <c r="S1255" s="160"/>
      <c r="T1255" s="160"/>
      <c r="U1255" s="160"/>
      <c r="V1255" s="160"/>
      <c r="W1255" s="160"/>
    </row>
    <row r="1256" spans="1:23" x14ac:dyDescent="0.25">
      <c r="A1256" s="160"/>
      <c r="B1256" s="160"/>
      <c r="C1256" s="162"/>
      <c r="D1256" s="162"/>
      <c r="E1256" s="177"/>
      <c r="F1256" s="160"/>
      <c r="H1256" s="160"/>
      <c r="I1256" s="160"/>
      <c r="J1256" s="160"/>
      <c r="K1256" s="160"/>
      <c r="L1256" s="160"/>
      <c r="M1256" s="160"/>
      <c r="N1256" s="160"/>
      <c r="O1256" s="160"/>
      <c r="P1256" s="160"/>
      <c r="Q1256" s="160"/>
      <c r="R1256" s="160"/>
      <c r="S1256" s="160"/>
      <c r="T1256" s="160"/>
      <c r="U1256" s="160"/>
      <c r="V1256" s="160"/>
      <c r="W1256" s="160"/>
    </row>
    <row r="1257" spans="1:23" x14ac:dyDescent="0.25">
      <c r="A1257" s="160"/>
      <c r="B1257" s="160"/>
      <c r="C1257" s="162"/>
      <c r="D1257" s="162"/>
      <c r="E1257" s="177"/>
      <c r="F1257" s="160"/>
      <c r="H1257" s="160"/>
      <c r="I1257" s="160"/>
      <c r="J1257" s="160"/>
      <c r="K1257" s="160"/>
      <c r="L1257" s="160"/>
      <c r="M1257" s="160"/>
      <c r="N1257" s="160"/>
      <c r="O1257" s="160"/>
      <c r="P1257" s="160"/>
      <c r="Q1257" s="160"/>
      <c r="R1257" s="160"/>
      <c r="S1257" s="160"/>
      <c r="T1257" s="160"/>
      <c r="U1257" s="160"/>
      <c r="V1257" s="160"/>
      <c r="W1257" s="160"/>
    </row>
    <row r="1258" spans="1:23" x14ac:dyDescent="0.25">
      <c r="A1258" s="160"/>
      <c r="B1258" s="160"/>
      <c r="C1258" s="162"/>
      <c r="D1258" s="162"/>
      <c r="E1258" s="177"/>
      <c r="F1258" s="160"/>
      <c r="H1258" s="160"/>
      <c r="I1258" s="160"/>
      <c r="J1258" s="160"/>
      <c r="K1258" s="160"/>
      <c r="L1258" s="160"/>
      <c r="M1258" s="160"/>
      <c r="N1258" s="160"/>
      <c r="O1258" s="160"/>
      <c r="P1258" s="160"/>
      <c r="Q1258" s="160"/>
      <c r="R1258" s="160"/>
      <c r="S1258" s="160"/>
      <c r="T1258" s="160"/>
      <c r="U1258" s="160"/>
      <c r="V1258" s="160"/>
      <c r="W1258" s="160"/>
    </row>
    <row r="1259" spans="1:23" x14ac:dyDescent="0.25">
      <c r="A1259" s="160"/>
      <c r="B1259" s="160"/>
      <c r="C1259" s="162"/>
      <c r="D1259" s="162"/>
      <c r="E1259" s="177"/>
      <c r="F1259" s="160"/>
      <c r="H1259" s="160"/>
      <c r="I1259" s="160"/>
      <c r="J1259" s="160"/>
      <c r="K1259" s="160"/>
      <c r="L1259" s="160"/>
      <c r="M1259" s="160"/>
      <c r="N1259" s="160"/>
      <c r="O1259" s="160"/>
      <c r="P1259" s="160"/>
      <c r="Q1259" s="160"/>
      <c r="R1259" s="160"/>
      <c r="S1259" s="160"/>
      <c r="T1259" s="160"/>
      <c r="U1259" s="160"/>
      <c r="V1259" s="160"/>
      <c r="W1259" s="160"/>
    </row>
    <row r="1260" spans="1:23" x14ac:dyDescent="0.25">
      <c r="A1260" s="160"/>
      <c r="B1260" s="160"/>
      <c r="C1260" s="162"/>
      <c r="D1260" s="162"/>
      <c r="E1260" s="177"/>
      <c r="F1260" s="160"/>
      <c r="H1260" s="160"/>
      <c r="I1260" s="160"/>
      <c r="J1260" s="160"/>
      <c r="K1260" s="160"/>
      <c r="L1260" s="160"/>
      <c r="M1260" s="160"/>
      <c r="N1260" s="160"/>
      <c r="O1260" s="160"/>
      <c r="P1260" s="160"/>
      <c r="Q1260" s="160"/>
      <c r="R1260" s="160"/>
      <c r="S1260" s="160"/>
      <c r="T1260" s="160"/>
      <c r="U1260" s="160"/>
      <c r="V1260" s="160"/>
      <c r="W1260" s="160"/>
    </row>
    <row r="1261" spans="1:23" x14ac:dyDescent="0.25">
      <c r="A1261" s="160"/>
      <c r="B1261" s="160"/>
      <c r="C1261" s="162"/>
      <c r="D1261" s="162"/>
      <c r="E1261" s="177"/>
      <c r="F1261" s="160"/>
      <c r="H1261" s="160"/>
      <c r="I1261" s="160"/>
      <c r="J1261" s="160"/>
      <c r="K1261" s="160"/>
      <c r="L1261" s="160"/>
      <c r="M1261" s="160"/>
      <c r="N1261" s="160"/>
      <c r="O1261" s="160"/>
      <c r="P1261" s="160"/>
      <c r="Q1261" s="160"/>
      <c r="R1261" s="160"/>
      <c r="S1261" s="160"/>
      <c r="T1261" s="160"/>
      <c r="U1261" s="160"/>
      <c r="V1261" s="160"/>
      <c r="W1261" s="160"/>
    </row>
    <row r="1262" spans="1:23" x14ac:dyDescent="0.25">
      <c r="A1262" s="160"/>
      <c r="B1262" s="160"/>
      <c r="C1262" s="162"/>
      <c r="D1262" s="162"/>
      <c r="E1262" s="177"/>
      <c r="F1262" s="160"/>
      <c r="H1262" s="160"/>
      <c r="I1262" s="160"/>
      <c r="J1262" s="160"/>
      <c r="K1262" s="160"/>
      <c r="L1262" s="160"/>
      <c r="M1262" s="160"/>
      <c r="N1262" s="160"/>
      <c r="O1262" s="160"/>
      <c r="P1262" s="160"/>
      <c r="Q1262" s="160"/>
      <c r="R1262" s="160"/>
      <c r="S1262" s="160"/>
      <c r="T1262" s="160"/>
      <c r="U1262" s="160"/>
      <c r="V1262" s="160"/>
      <c r="W1262" s="160"/>
    </row>
    <row r="1263" spans="1:23" x14ac:dyDescent="0.25">
      <c r="A1263" s="160"/>
      <c r="B1263" s="160"/>
      <c r="C1263" s="162"/>
      <c r="D1263" s="162"/>
      <c r="E1263" s="177"/>
      <c r="F1263" s="160"/>
      <c r="H1263" s="160"/>
      <c r="I1263" s="160"/>
      <c r="J1263" s="160"/>
      <c r="K1263" s="160"/>
      <c r="L1263" s="160"/>
      <c r="M1263" s="160"/>
      <c r="N1263" s="160"/>
      <c r="O1263" s="160"/>
      <c r="P1263" s="160"/>
      <c r="Q1263" s="160"/>
      <c r="R1263" s="160"/>
      <c r="S1263" s="160"/>
      <c r="T1263" s="160"/>
      <c r="U1263" s="160"/>
      <c r="V1263" s="160"/>
      <c r="W1263" s="160"/>
    </row>
    <row r="1264" spans="1:23" x14ac:dyDescent="0.25">
      <c r="A1264" s="160"/>
      <c r="B1264" s="160"/>
      <c r="C1264" s="162"/>
      <c r="D1264" s="162"/>
      <c r="E1264" s="177"/>
      <c r="F1264" s="160"/>
      <c r="H1264" s="160"/>
      <c r="I1264" s="160"/>
      <c r="J1264" s="160"/>
      <c r="K1264" s="160"/>
      <c r="L1264" s="160"/>
      <c r="M1264" s="160"/>
      <c r="N1264" s="160"/>
      <c r="O1264" s="160"/>
      <c r="P1264" s="160"/>
      <c r="Q1264" s="160"/>
      <c r="R1264" s="160"/>
      <c r="S1264" s="160"/>
      <c r="T1264" s="160"/>
      <c r="U1264" s="160"/>
      <c r="V1264" s="160"/>
      <c r="W1264" s="160"/>
    </row>
    <row r="1265" spans="1:23" x14ac:dyDescent="0.25">
      <c r="A1265" s="160"/>
      <c r="B1265" s="160"/>
      <c r="C1265" s="162"/>
      <c r="D1265" s="162"/>
      <c r="E1265" s="177"/>
      <c r="F1265" s="160"/>
      <c r="H1265" s="160"/>
      <c r="I1265" s="160"/>
      <c r="J1265" s="160"/>
      <c r="K1265" s="160"/>
      <c r="L1265" s="160"/>
      <c r="M1265" s="160"/>
      <c r="N1265" s="160"/>
      <c r="O1265" s="160"/>
      <c r="P1265" s="160"/>
      <c r="Q1265" s="160"/>
      <c r="R1265" s="160"/>
      <c r="S1265" s="160"/>
      <c r="T1265" s="160"/>
      <c r="U1265" s="160"/>
      <c r="V1265" s="160"/>
      <c r="W1265" s="160"/>
    </row>
    <row r="1266" spans="1:23" x14ac:dyDescent="0.25">
      <c r="A1266" s="160"/>
      <c r="B1266" s="160"/>
      <c r="C1266" s="162"/>
      <c r="D1266" s="162"/>
      <c r="E1266" s="177"/>
      <c r="F1266" s="160"/>
      <c r="H1266" s="160"/>
      <c r="I1266" s="160"/>
      <c r="J1266" s="160"/>
      <c r="K1266" s="160"/>
      <c r="L1266" s="160"/>
      <c r="M1266" s="160"/>
      <c r="N1266" s="160"/>
      <c r="O1266" s="160"/>
      <c r="P1266" s="160"/>
      <c r="Q1266" s="160"/>
      <c r="R1266" s="160"/>
      <c r="S1266" s="160"/>
      <c r="T1266" s="160"/>
      <c r="U1266" s="160"/>
      <c r="V1266" s="160"/>
      <c r="W1266" s="160"/>
    </row>
    <row r="1267" spans="1:23" x14ac:dyDescent="0.25">
      <c r="A1267" s="160"/>
      <c r="B1267" s="160"/>
      <c r="C1267" s="162"/>
      <c r="D1267" s="162"/>
      <c r="E1267" s="177"/>
      <c r="F1267" s="160"/>
      <c r="H1267" s="160"/>
      <c r="I1267" s="160"/>
      <c r="J1267" s="160"/>
      <c r="K1267" s="160"/>
      <c r="L1267" s="160"/>
      <c r="M1267" s="160"/>
      <c r="N1267" s="160"/>
      <c r="O1267" s="160"/>
      <c r="P1267" s="160"/>
      <c r="Q1267" s="160"/>
      <c r="R1267" s="160"/>
      <c r="S1267" s="160"/>
      <c r="T1267" s="160"/>
      <c r="U1267" s="160"/>
      <c r="V1267" s="160"/>
      <c r="W1267" s="160"/>
    </row>
    <row r="1268" spans="1:23" x14ac:dyDescent="0.25">
      <c r="A1268" s="160"/>
      <c r="B1268" s="160"/>
      <c r="C1268" s="162"/>
      <c r="D1268" s="162"/>
      <c r="E1268" s="177"/>
      <c r="F1268" s="160"/>
      <c r="H1268" s="160"/>
      <c r="I1268" s="160"/>
      <c r="J1268" s="160"/>
      <c r="K1268" s="160"/>
      <c r="L1268" s="160"/>
      <c r="M1268" s="160"/>
      <c r="N1268" s="160"/>
      <c r="O1268" s="160"/>
      <c r="P1268" s="160"/>
      <c r="Q1268" s="160"/>
      <c r="R1268" s="160"/>
      <c r="S1268" s="160"/>
      <c r="T1268" s="160"/>
      <c r="U1268" s="160"/>
      <c r="V1268" s="160"/>
      <c r="W1268" s="160"/>
    </row>
    <row r="1269" spans="1:23" x14ac:dyDescent="0.25">
      <c r="A1269" s="160"/>
      <c r="B1269" s="160"/>
      <c r="C1269" s="162"/>
      <c r="D1269" s="162"/>
      <c r="E1269" s="177"/>
      <c r="F1269" s="160"/>
      <c r="H1269" s="160"/>
      <c r="I1269" s="160"/>
      <c r="J1269" s="160"/>
      <c r="K1269" s="160"/>
      <c r="L1269" s="160"/>
      <c r="M1269" s="160"/>
      <c r="N1269" s="160"/>
      <c r="O1269" s="160"/>
      <c r="P1269" s="160"/>
      <c r="Q1269" s="160"/>
      <c r="R1269" s="160"/>
      <c r="S1269" s="160"/>
      <c r="T1269" s="160"/>
      <c r="U1269" s="160"/>
      <c r="V1269" s="160"/>
      <c r="W1269" s="160"/>
    </row>
    <row r="1270" spans="1:23" x14ac:dyDescent="0.25">
      <c r="A1270" s="160"/>
      <c r="B1270" s="160"/>
      <c r="C1270" s="162"/>
      <c r="D1270" s="162"/>
      <c r="E1270" s="177"/>
      <c r="F1270" s="160"/>
      <c r="H1270" s="160"/>
      <c r="I1270" s="160"/>
      <c r="J1270" s="160"/>
      <c r="K1270" s="160"/>
      <c r="L1270" s="160"/>
      <c r="M1270" s="160"/>
      <c r="N1270" s="160"/>
      <c r="O1270" s="160"/>
      <c r="P1270" s="160"/>
      <c r="Q1270" s="160"/>
      <c r="R1270" s="160"/>
      <c r="S1270" s="160"/>
      <c r="T1270" s="160"/>
      <c r="U1270" s="160"/>
      <c r="V1270" s="160"/>
      <c r="W1270" s="160"/>
    </row>
    <row r="1271" spans="1:23" x14ac:dyDescent="0.25">
      <c r="A1271" s="160"/>
      <c r="B1271" s="160"/>
      <c r="C1271" s="162"/>
      <c r="D1271" s="162"/>
      <c r="E1271" s="177"/>
      <c r="F1271" s="160"/>
      <c r="H1271" s="160"/>
      <c r="I1271" s="160"/>
      <c r="J1271" s="160"/>
      <c r="K1271" s="160"/>
      <c r="L1271" s="160"/>
      <c r="M1271" s="160"/>
      <c r="N1271" s="160"/>
      <c r="O1271" s="160"/>
      <c r="P1271" s="160"/>
      <c r="Q1271" s="160"/>
      <c r="R1271" s="160"/>
      <c r="S1271" s="160"/>
      <c r="T1271" s="160"/>
      <c r="U1271" s="160"/>
      <c r="V1271" s="160"/>
      <c r="W1271" s="160"/>
    </row>
    <row r="1272" spans="1:23" x14ac:dyDescent="0.25">
      <c r="A1272" s="160"/>
      <c r="B1272" s="160"/>
      <c r="C1272" s="162"/>
      <c r="D1272" s="162"/>
      <c r="E1272" s="177"/>
      <c r="F1272" s="160"/>
      <c r="H1272" s="160"/>
      <c r="I1272" s="160"/>
      <c r="J1272" s="160"/>
      <c r="K1272" s="160"/>
      <c r="L1272" s="160"/>
      <c r="M1272" s="160"/>
      <c r="N1272" s="160"/>
      <c r="O1272" s="160"/>
      <c r="P1272" s="160"/>
      <c r="Q1272" s="160"/>
      <c r="R1272" s="160"/>
      <c r="S1272" s="160"/>
      <c r="T1272" s="160"/>
      <c r="U1272" s="160"/>
      <c r="V1272" s="160"/>
      <c r="W1272" s="160"/>
    </row>
    <row r="1273" spans="1:23" x14ac:dyDescent="0.25">
      <c r="A1273" s="160"/>
      <c r="B1273" s="160"/>
      <c r="C1273" s="162"/>
      <c r="D1273" s="162"/>
      <c r="E1273" s="177"/>
      <c r="F1273" s="160"/>
      <c r="H1273" s="160"/>
      <c r="I1273" s="160"/>
      <c r="J1273" s="160"/>
      <c r="K1273" s="160"/>
      <c r="L1273" s="160"/>
      <c r="M1273" s="160"/>
      <c r="N1273" s="160"/>
      <c r="O1273" s="160"/>
      <c r="P1273" s="160"/>
      <c r="Q1273" s="160"/>
      <c r="R1273" s="160"/>
      <c r="S1273" s="160"/>
      <c r="T1273" s="160"/>
      <c r="U1273" s="160"/>
      <c r="V1273" s="160"/>
      <c r="W1273" s="160"/>
    </row>
    <row r="1274" spans="1:23" x14ac:dyDescent="0.25">
      <c r="A1274" s="160"/>
      <c r="B1274" s="160"/>
      <c r="C1274" s="162"/>
      <c r="D1274" s="162"/>
      <c r="E1274" s="177"/>
      <c r="F1274" s="160"/>
      <c r="H1274" s="160"/>
      <c r="I1274" s="160"/>
      <c r="J1274" s="160"/>
      <c r="K1274" s="160"/>
      <c r="L1274" s="160"/>
      <c r="M1274" s="160"/>
      <c r="N1274" s="160"/>
      <c r="O1274" s="160"/>
      <c r="P1274" s="160"/>
      <c r="Q1274" s="160"/>
      <c r="R1274" s="160"/>
      <c r="S1274" s="160"/>
      <c r="T1274" s="160"/>
      <c r="U1274" s="160"/>
      <c r="V1274" s="160"/>
      <c r="W1274" s="160"/>
    </row>
    <row r="1275" spans="1:23" x14ac:dyDescent="0.25">
      <c r="A1275" s="160"/>
      <c r="B1275" s="160"/>
      <c r="C1275" s="162"/>
      <c r="D1275" s="162"/>
      <c r="E1275" s="177"/>
      <c r="F1275" s="160"/>
      <c r="H1275" s="160"/>
      <c r="I1275" s="160"/>
      <c r="J1275" s="160"/>
      <c r="K1275" s="160"/>
      <c r="L1275" s="160"/>
      <c r="M1275" s="160"/>
      <c r="N1275" s="160"/>
      <c r="O1275" s="160"/>
      <c r="P1275" s="160"/>
      <c r="Q1275" s="160"/>
      <c r="R1275" s="160"/>
      <c r="S1275" s="160"/>
      <c r="T1275" s="160"/>
      <c r="U1275" s="160"/>
      <c r="V1275" s="160"/>
      <c r="W1275" s="160"/>
    </row>
    <row r="1276" spans="1:23" x14ac:dyDescent="0.25">
      <c r="A1276" s="160"/>
      <c r="B1276" s="160"/>
      <c r="C1276" s="162"/>
      <c r="D1276" s="162"/>
      <c r="E1276" s="177"/>
      <c r="F1276" s="160"/>
      <c r="H1276" s="160"/>
      <c r="I1276" s="160"/>
      <c r="J1276" s="160"/>
      <c r="K1276" s="160"/>
      <c r="L1276" s="160"/>
      <c r="M1276" s="160"/>
      <c r="N1276" s="160"/>
      <c r="O1276" s="160"/>
      <c r="P1276" s="160"/>
      <c r="Q1276" s="160"/>
      <c r="R1276" s="160"/>
      <c r="S1276" s="160"/>
      <c r="T1276" s="160"/>
      <c r="U1276" s="160"/>
      <c r="V1276" s="160"/>
      <c r="W1276" s="160"/>
    </row>
    <row r="1277" spans="1:23" x14ac:dyDescent="0.25">
      <c r="A1277" s="160"/>
      <c r="B1277" s="160"/>
      <c r="C1277" s="162"/>
      <c r="D1277" s="162"/>
      <c r="E1277" s="177"/>
      <c r="F1277" s="160"/>
      <c r="H1277" s="160"/>
      <c r="I1277" s="160"/>
      <c r="J1277" s="160"/>
      <c r="K1277" s="160"/>
      <c r="L1277" s="160"/>
      <c r="M1277" s="160"/>
      <c r="N1277" s="160"/>
      <c r="O1277" s="160"/>
      <c r="P1277" s="160"/>
      <c r="Q1277" s="160"/>
      <c r="R1277" s="160"/>
      <c r="S1277" s="160"/>
      <c r="T1277" s="160"/>
      <c r="U1277" s="160"/>
      <c r="V1277" s="160"/>
      <c r="W1277" s="160"/>
    </row>
    <row r="1278" spans="1:23" x14ac:dyDescent="0.25">
      <c r="A1278" s="160"/>
      <c r="B1278" s="160"/>
      <c r="C1278" s="162"/>
      <c r="D1278" s="162"/>
      <c r="E1278" s="177"/>
      <c r="F1278" s="160"/>
      <c r="H1278" s="160"/>
      <c r="I1278" s="160"/>
      <c r="J1278" s="160"/>
      <c r="K1278" s="160"/>
      <c r="L1278" s="160"/>
      <c r="M1278" s="160"/>
      <c r="N1278" s="160"/>
      <c r="O1278" s="160"/>
      <c r="P1278" s="160"/>
      <c r="Q1278" s="160"/>
      <c r="R1278" s="160"/>
      <c r="S1278" s="160"/>
      <c r="T1278" s="160"/>
      <c r="U1278" s="160"/>
      <c r="V1278" s="160"/>
      <c r="W1278" s="160"/>
    </row>
    <row r="1279" spans="1:23" x14ac:dyDescent="0.25">
      <c r="A1279" s="160"/>
      <c r="B1279" s="160"/>
      <c r="C1279" s="162"/>
      <c r="D1279" s="162"/>
      <c r="E1279" s="177"/>
      <c r="F1279" s="160"/>
      <c r="H1279" s="160"/>
      <c r="I1279" s="160"/>
      <c r="J1279" s="160"/>
      <c r="K1279" s="160"/>
      <c r="L1279" s="160"/>
      <c r="M1279" s="160"/>
      <c r="N1279" s="160"/>
      <c r="O1279" s="160"/>
      <c r="P1279" s="160"/>
      <c r="Q1279" s="160"/>
      <c r="R1279" s="160"/>
      <c r="S1279" s="160"/>
      <c r="T1279" s="160"/>
      <c r="U1279" s="160"/>
      <c r="V1279" s="160"/>
      <c r="W1279" s="160"/>
    </row>
    <row r="1280" spans="1:23" x14ac:dyDescent="0.25">
      <c r="A1280" s="160"/>
      <c r="B1280" s="160"/>
      <c r="C1280" s="162"/>
      <c r="D1280" s="162"/>
      <c r="E1280" s="177"/>
      <c r="F1280" s="160"/>
      <c r="H1280" s="160"/>
      <c r="I1280" s="160"/>
      <c r="J1280" s="160"/>
      <c r="K1280" s="160"/>
      <c r="L1280" s="160"/>
      <c r="M1280" s="160"/>
      <c r="N1280" s="160"/>
      <c r="O1280" s="160"/>
      <c r="P1280" s="160"/>
      <c r="Q1280" s="160"/>
      <c r="R1280" s="160"/>
      <c r="S1280" s="160"/>
      <c r="T1280" s="160"/>
      <c r="U1280" s="160"/>
      <c r="V1280" s="160"/>
      <c r="W1280" s="160"/>
    </row>
    <row r="1281" spans="1:23" x14ac:dyDescent="0.25">
      <c r="A1281" s="160"/>
      <c r="B1281" s="160"/>
      <c r="C1281" s="162"/>
      <c r="D1281" s="162"/>
      <c r="E1281" s="177"/>
      <c r="F1281" s="160"/>
      <c r="H1281" s="160"/>
      <c r="I1281" s="160"/>
      <c r="J1281" s="160"/>
      <c r="K1281" s="160"/>
      <c r="L1281" s="160"/>
      <c r="M1281" s="160"/>
      <c r="N1281" s="160"/>
      <c r="O1281" s="160"/>
      <c r="P1281" s="160"/>
      <c r="Q1281" s="160"/>
      <c r="R1281" s="160"/>
      <c r="S1281" s="160"/>
      <c r="T1281" s="160"/>
      <c r="U1281" s="160"/>
      <c r="V1281" s="160"/>
      <c r="W1281" s="160"/>
    </row>
    <row r="1282" spans="1:23" x14ac:dyDescent="0.25">
      <c r="A1282" s="160"/>
      <c r="B1282" s="160"/>
      <c r="C1282" s="162"/>
      <c r="D1282" s="162"/>
      <c r="E1282" s="177"/>
      <c r="F1282" s="160"/>
      <c r="H1282" s="160"/>
      <c r="I1282" s="160"/>
      <c r="J1282" s="160"/>
      <c r="K1282" s="160"/>
      <c r="L1282" s="160"/>
      <c r="M1282" s="160"/>
      <c r="N1282" s="160"/>
      <c r="O1282" s="160"/>
      <c r="P1282" s="160"/>
      <c r="Q1282" s="160"/>
      <c r="R1282" s="160"/>
      <c r="S1282" s="160"/>
      <c r="T1282" s="160"/>
      <c r="U1282" s="160"/>
      <c r="V1282" s="160"/>
      <c r="W1282" s="160"/>
    </row>
    <row r="1283" spans="1:23" x14ac:dyDescent="0.25">
      <c r="A1283" s="160"/>
      <c r="B1283" s="160"/>
      <c r="C1283" s="162"/>
      <c r="D1283" s="162"/>
      <c r="E1283" s="177"/>
      <c r="F1283" s="160"/>
      <c r="H1283" s="160"/>
      <c r="I1283" s="160"/>
      <c r="J1283" s="160"/>
      <c r="K1283" s="160"/>
      <c r="L1283" s="160"/>
      <c r="M1283" s="160"/>
      <c r="N1283" s="160"/>
      <c r="O1283" s="160"/>
      <c r="P1283" s="160"/>
      <c r="Q1283" s="160"/>
      <c r="R1283" s="160"/>
      <c r="S1283" s="160"/>
      <c r="T1283" s="160"/>
      <c r="U1283" s="160"/>
      <c r="V1283" s="160"/>
      <c r="W1283" s="160"/>
    </row>
    <row r="1284" spans="1:23" x14ac:dyDescent="0.25">
      <c r="A1284" s="160"/>
      <c r="B1284" s="160"/>
      <c r="C1284" s="162"/>
      <c r="D1284" s="162"/>
      <c r="E1284" s="177"/>
      <c r="F1284" s="160"/>
      <c r="H1284" s="160"/>
      <c r="I1284" s="160"/>
      <c r="J1284" s="160"/>
      <c r="K1284" s="160"/>
      <c r="L1284" s="160"/>
      <c r="M1284" s="160"/>
      <c r="N1284" s="160"/>
      <c r="O1284" s="160"/>
      <c r="P1284" s="160"/>
      <c r="Q1284" s="160"/>
      <c r="R1284" s="160"/>
      <c r="S1284" s="160"/>
      <c r="T1284" s="160"/>
      <c r="U1284" s="160"/>
      <c r="V1284" s="160"/>
      <c r="W1284" s="160"/>
    </row>
    <row r="1285" spans="1:23" x14ac:dyDescent="0.25">
      <c r="A1285" s="160"/>
      <c r="B1285" s="160"/>
      <c r="C1285" s="162"/>
      <c r="D1285" s="162"/>
      <c r="E1285" s="177"/>
      <c r="F1285" s="160"/>
      <c r="H1285" s="160"/>
      <c r="I1285" s="160"/>
      <c r="J1285" s="160"/>
      <c r="K1285" s="160"/>
      <c r="L1285" s="160"/>
      <c r="M1285" s="160"/>
      <c r="N1285" s="160"/>
      <c r="O1285" s="160"/>
      <c r="P1285" s="160"/>
      <c r="Q1285" s="160"/>
      <c r="R1285" s="160"/>
      <c r="S1285" s="160"/>
      <c r="T1285" s="160"/>
      <c r="U1285" s="160"/>
      <c r="V1285" s="160"/>
      <c r="W1285" s="160"/>
    </row>
    <row r="1286" spans="1:23" x14ac:dyDescent="0.25">
      <c r="A1286" s="160"/>
      <c r="B1286" s="160"/>
      <c r="C1286" s="162"/>
      <c r="D1286" s="162"/>
      <c r="E1286" s="177"/>
      <c r="F1286" s="160"/>
      <c r="H1286" s="160"/>
      <c r="I1286" s="160"/>
      <c r="J1286" s="160"/>
      <c r="K1286" s="160"/>
      <c r="L1286" s="160"/>
      <c r="M1286" s="160"/>
      <c r="N1286" s="160"/>
      <c r="O1286" s="160"/>
      <c r="P1286" s="160"/>
      <c r="Q1286" s="160"/>
      <c r="R1286" s="160"/>
      <c r="S1286" s="160"/>
      <c r="T1286" s="160"/>
      <c r="U1286" s="160"/>
      <c r="V1286" s="160"/>
      <c r="W1286" s="160"/>
    </row>
    <row r="1287" spans="1:23" x14ac:dyDescent="0.25">
      <c r="A1287" s="160"/>
      <c r="B1287" s="160"/>
      <c r="C1287" s="162"/>
      <c r="D1287" s="162"/>
      <c r="E1287" s="177"/>
      <c r="F1287" s="160"/>
      <c r="H1287" s="160"/>
      <c r="I1287" s="160"/>
      <c r="J1287" s="160"/>
      <c r="K1287" s="160"/>
      <c r="L1287" s="160"/>
      <c r="M1287" s="160"/>
      <c r="N1287" s="160"/>
      <c r="O1287" s="160"/>
      <c r="P1287" s="160"/>
      <c r="Q1287" s="160"/>
      <c r="R1287" s="160"/>
      <c r="S1287" s="160"/>
      <c r="T1287" s="160"/>
      <c r="U1287" s="160"/>
      <c r="V1287" s="160"/>
      <c r="W1287" s="160"/>
    </row>
    <row r="1288" spans="1:23" x14ac:dyDescent="0.25">
      <c r="A1288" s="160"/>
      <c r="B1288" s="160"/>
      <c r="C1288" s="162"/>
      <c r="D1288" s="162"/>
      <c r="E1288" s="177"/>
      <c r="F1288" s="160"/>
      <c r="H1288" s="160"/>
      <c r="I1288" s="160"/>
      <c r="J1288" s="160"/>
      <c r="K1288" s="160"/>
      <c r="L1288" s="160"/>
      <c r="M1288" s="160"/>
      <c r="N1288" s="160"/>
      <c r="O1288" s="160"/>
      <c r="P1288" s="160"/>
      <c r="Q1288" s="160"/>
      <c r="R1288" s="160"/>
      <c r="S1288" s="160"/>
      <c r="T1288" s="160"/>
      <c r="U1288" s="160"/>
      <c r="V1288" s="160"/>
      <c r="W1288" s="160"/>
    </row>
    <row r="1289" spans="1:23" x14ac:dyDescent="0.25">
      <c r="A1289" s="160"/>
      <c r="B1289" s="160"/>
      <c r="C1289" s="162"/>
      <c r="D1289" s="162"/>
      <c r="E1289" s="177"/>
      <c r="F1289" s="160"/>
      <c r="H1289" s="160"/>
      <c r="I1289" s="160"/>
      <c r="J1289" s="160"/>
      <c r="K1289" s="160"/>
      <c r="L1289" s="160"/>
      <c r="M1289" s="160"/>
      <c r="N1289" s="160"/>
      <c r="O1289" s="160"/>
      <c r="P1289" s="160"/>
      <c r="Q1289" s="160"/>
      <c r="R1289" s="160"/>
      <c r="S1289" s="160"/>
      <c r="T1289" s="160"/>
      <c r="U1289" s="160"/>
      <c r="V1289" s="160"/>
      <c r="W1289" s="160"/>
    </row>
    <row r="1290" spans="1:23" x14ac:dyDescent="0.25">
      <c r="A1290" s="160"/>
      <c r="B1290" s="160"/>
      <c r="C1290" s="162"/>
      <c r="D1290" s="162"/>
      <c r="E1290" s="177"/>
      <c r="F1290" s="160"/>
      <c r="H1290" s="160"/>
      <c r="I1290" s="160"/>
      <c r="J1290" s="160"/>
      <c r="K1290" s="160"/>
      <c r="L1290" s="160"/>
      <c r="M1290" s="160"/>
      <c r="N1290" s="160"/>
      <c r="O1290" s="160"/>
      <c r="P1290" s="160"/>
      <c r="Q1290" s="160"/>
      <c r="R1290" s="160"/>
      <c r="S1290" s="160"/>
      <c r="T1290" s="160"/>
      <c r="U1290" s="160"/>
      <c r="V1290" s="160"/>
      <c r="W1290" s="160"/>
    </row>
    <row r="1291" spans="1:23" x14ac:dyDescent="0.25">
      <c r="A1291" s="160"/>
      <c r="B1291" s="160"/>
      <c r="C1291" s="162"/>
      <c r="D1291" s="162"/>
      <c r="E1291" s="177"/>
      <c r="F1291" s="160"/>
      <c r="H1291" s="160"/>
      <c r="I1291" s="160"/>
      <c r="J1291" s="160"/>
      <c r="K1291" s="160"/>
      <c r="L1291" s="160"/>
      <c r="M1291" s="160"/>
      <c r="N1291" s="160"/>
      <c r="O1291" s="160"/>
      <c r="P1291" s="160"/>
      <c r="Q1291" s="160"/>
      <c r="R1291" s="160"/>
      <c r="S1291" s="160"/>
      <c r="T1291" s="160"/>
      <c r="U1291" s="160"/>
      <c r="V1291" s="160"/>
      <c r="W1291" s="160"/>
    </row>
    <row r="1292" spans="1:23" x14ac:dyDescent="0.25">
      <c r="A1292" s="160"/>
      <c r="B1292" s="160"/>
      <c r="C1292" s="162"/>
      <c r="D1292" s="162"/>
      <c r="E1292" s="177"/>
      <c r="F1292" s="160"/>
      <c r="H1292" s="160"/>
      <c r="I1292" s="160"/>
      <c r="J1292" s="160"/>
      <c r="K1292" s="160"/>
      <c r="L1292" s="160"/>
      <c r="M1292" s="160"/>
      <c r="N1292" s="160"/>
      <c r="O1292" s="160"/>
      <c r="P1292" s="160"/>
      <c r="Q1292" s="160"/>
      <c r="R1292" s="160"/>
      <c r="S1292" s="160"/>
      <c r="T1292" s="160"/>
      <c r="U1292" s="160"/>
      <c r="V1292" s="160"/>
      <c r="W1292" s="160"/>
    </row>
    <row r="1293" spans="1:23" x14ac:dyDescent="0.25">
      <c r="A1293" s="160"/>
      <c r="B1293" s="160"/>
      <c r="C1293" s="162"/>
      <c r="D1293" s="162"/>
      <c r="E1293" s="177"/>
      <c r="F1293" s="160"/>
      <c r="H1293" s="160"/>
      <c r="I1293" s="160"/>
      <c r="J1293" s="160"/>
      <c r="K1293" s="160"/>
      <c r="L1293" s="160"/>
      <c r="M1293" s="160"/>
      <c r="N1293" s="160"/>
      <c r="O1293" s="160"/>
      <c r="P1293" s="160"/>
      <c r="Q1293" s="160"/>
      <c r="R1293" s="160"/>
      <c r="S1293" s="160"/>
      <c r="T1293" s="160"/>
      <c r="U1293" s="160"/>
      <c r="V1293" s="160"/>
      <c r="W1293" s="160"/>
    </row>
    <row r="1294" spans="1:23" x14ac:dyDescent="0.25">
      <c r="A1294" s="160"/>
      <c r="B1294" s="160"/>
      <c r="C1294" s="162"/>
      <c r="D1294" s="162"/>
      <c r="E1294" s="177"/>
      <c r="F1294" s="160"/>
      <c r="H1294" s="160"/>
      <c r="I1294" s="160"/>
      <c r="J1294" s="160"/>
      <c r="K1294" s="160"/>
      <c r="L1294" s="160"/>
      <c r="M1294" s="160"/>
      <c r="N1294" s="160"/>
      <c r="O1294" s="160"/>
      <c r="P1294" s="160"/>
      <c r="Q1294" s="160"/>
      <c r="R1294" s="160"/>
      <c r="S1294" s="160"/>
      <c r="T1294" s="160"/>
      <c r="U1294" s="160"/>
      <c r="V1294" s="160"/>
      <c r="W1294" s="160"/>
    </row>
    <row r="1295" spans="1:23" x14ac:dyDescent="0.25">
      <c r="A1295" s="160"/>
      <c r="B1295" s="160"/>
      <c r="C1295" s="162"/>
      <c r="D1295" s="162"/>
      <c r="E1295" s="177"/>
      <c r="F1295" s="160"/>
      <c r="H1295" s="160"/>
      <c r="I1295" s="160"/>
      <c r="J1295" s="160"/>
      <c r="K1295" s="160"/>
      <c r="L1295" s="160"/>
      <c r="M1295" s="160"/>
      <c r="N1295" s="160"/>
      <c r="O1295" s="160"/>
      <c r="P1295" s="160"/>
      <c r="Q1295" s="160"/>
      <c r="R1295" s="160"/>
      <c r="S1295" s="160"/>
      <c r="T1295" s="160"/>
      <c r="U1295" s="160"/>
      <c r="V1295" s="160"/>
      <c r="W1295" s="160"/>
    </row>
    <row r="1296" spans="1:23" x14ac:dyDescent="0.25">
      <c r="A1296" s="160"/>
      <c r="B1296" s="160"/>
      <c r="C1296" s="162"/>
      <c r="D1296" s="162"/>
      <c r="E1296" s="177"/>
      <c r="F1296" s="160"/>
      <c r="H1296" s="160"/>
      <c r="I1296" s="160"/>
      <c r="J1296" s="160"/>
      <c r="K1296" s="160"/>
      <c r="L1296" s="160"/>
      <c r="M1296" s="160"/>
      <c r="N1296" s="160"/>
      <c r="O1296" s="160"/>
      <c r="P1296" s="160"/>
      <c r="Q1296" s="160"/>
      <c r="R1296" s="160"/>
      <c r="S1296" s="160"/>
      <c r="T1296" s="160"/>
      <c r="U1296" s="160"/>
      <c r="V1296" s="160"/>
      <c r="W1296" s="160"/>
    </row>
    <row r="1297" spans="1:23" x14ac:dyDescent="0.25">
      <c r="A1297" s="160"/>
      <c r="B1297" s="160"/>
      <c r="C1297" s="162"/>
      <c r="D1297" s="162"/>
      <c r="E1297" s="177"/>
      <c r="F1297" s="160"/>
      <c r="H1297" s="160"/>
      <c r="I1297" s="160"/>
      <c r="J1297" s="160"/>
      <c r="K1297" s="160"/>
      <c r="L1297" s="160"/>
      <c r="M1297" s="160"/>
      <c r="N1297" s="160"/>
      <c r="O1297" s="160"/>
      <c r="P1297" s="160"/>
      <c r="Q1297" s="160"/>
      <c r="R1297" s="160"/>
      <c r="S1297" s="160"/>
      <c r="T1297" s="160"/>
      <c r="U1297" s="160"/>
      <c r="V1297" s="160"/>
      <c r="W1297" s="160"/>
    </row>
    <row r="1298" spans="1:23" x14ac:dyDescent="0.25">
      <c r="A1298" s="160"/>
      <c r="B1298" s="160"/>
      <c r="C1298" s="162"/>
      <c r="D1298" s="162"/>
      <c r="E1298" s="177"/>
      <c r="F1298" s="160"/>
      <c r="H1298" s="160"/>
      <c r="I1298" s="160"/>
      <c r="J1298" s="160"/>
      <c r="K1298" s="160"/>
      <c r="L1298" s="160"/>
      <c r="M1298" s="160"/>
      <c r="N1298" s="160"/>
      <c r="O1298" s="160"/>
      <c r="P1298" s="160"/>
      <c r="Q1298" s="160"/>
      <c r="R1298" s="160"/>
      <c r="S1298" s="160"/>
      <c r="T1298" s="160"/>
      <c r="U1298" s="160"/>
      <c r="V1298" s="160"/>
      <c r="W1298" s="160"/>
    </row>
    <row r="1299" spans="1:23" x14ac:dyDescent="0.25">
      <c r="A1299" s="160"/>
      <c r="B1299" s="160"/>
      <c r="C1299" s="162"/>
      <c r="D1299" s="162"/>
      <c r="E1299" s="177"/>
      <c r="F1299" s="160"/>
      <c r="H1299" s="160"/>
      <c r="I1299" s="160"/>
      <c r="J1299" s="160"/>
      <c r="K1299" s="160"/>
      <c r="L1299" s="160"/>
      <c r="M1299" s="160"/>
      <c r="N1299" s="160"/>
      <c r="O1299" s="160"/>
      <c r="P1299" s="160"/>
      <c r="Q1299" s="160"/>
      <c r="R1299" s="160"/>
      <c r="S1299" s="160"/>
      <c r="T1299" s="160"/>
      <c r="U1299" s="160"/>
      <c r="V1299" s="160"/>
      <c r="W1299" s="160"/>
    </row>
    <row r="1300" spans="1:23" x14ac:dyDescent="0.25">
      <c r="A1300" s="160"/>
      <c r="B1300" s="160"/>
      <c r="C1300" s="162"/>
      <c r="D1300" s="162"/>
      <c r="E1300" s="177"/>
      <c r="F1300" s="160"/>
      <c r="H1300" s="160"/>
      <c r="I1300" s="160"/>
      <c r="J1300" s="160"/>
      <c r="K1300" s="160"/>
      <c r="L1300" s="160"/>
      <c r="M1300" s="160"/>
      <c r="N1300" s="160"/>
      <c r="O1300" s="160"/>
      <c r="P1300" s="160"/>
      <c r="Q1300" s="160"/>
      <c r="R1300" s="160"/>
      <c r="S1300" s="160"/>
      <c r="T1300" s="160"/>
      <c r="U1300" s="160"/>
      <c r="V1300" s="160"/>
      <c r="W1300" s="160"/>
    </row>
    <row r="1301" spans="1:23" x14ac:dyDescent="0.25">
      <c r="A1301" s="160"/>
      <c r="B1301" s="160"/>
      <c r="C1301" s="162"/>
      <c r="D1301" s="162"/>
      <c r="E1301" s="177"/>
      <c r="F1301" s="160"/>
      <c r="H1301" s="160"/>
      <c r="I1301" s="160"/>
      <c r="J1301" s="160"/>
      <c r="K1301" s="160"/>
      <c r="L1301" s="160"/>
      <c r="M1301" s="160"/>
      <c r="N1301" s="160"/>
      <c r="O1301" s="160"/>
      <c r="P1301" s="160"/>
      <c r="Q1301" s="160"/>
      <c r="R1301" s="160"/>
      <c r="S1301" s="160"/>
      <c r="T1301" s="160"/>
      <c r="U1301" s="160"/>
      <c r="V1301" s="160"/>
      <c r="W1301" s="160"/>
    </row>
    <row r="1302" spans="1:23" x14ac:dyDescent="0.25">
      <c r="A1302" s="160"/>
      <c r="B1302" s="160"/>
      <c r="C1302" s="162"/>
      <c r="D1302" s="162"/>
      <c r="E1302" s="177"/>
      <c r="F1302" s="160"/>
      <c r="H1302" s="160"/>
      <c r="I1302" s="160"/>
      <c r="J1302" s="160"/>
      <c r="K1302" s="160"/>
      <c r="L1302" s="160"/>
      <c r="M1302" s="160"/>
      <c r="N1302" s="160"/>
      <c r="O1302" s="160"/>
      <c r="P1302" s="160"/>
      <c r="Q1302" s="160"/>
      <c r="R1302" s="160"/>
      <c r="S1302" s="160"/>
      <c r="T1302" s="160"/>
      <c r="U1302" s="160"/>
      <c r="V1302" s="160"/>
      <c r="W1302" s="160"/>
    </row>
    <row r="1303" spans="1:23" x14ac:dyDescent="0.25">
      <c r="A1303" s="160"/>
      <c r="B1303" s="160"/>
      <c r="C1303" s="162"/>
      <c r="D1303" s="162"/>
      <c r="E1303" s="177"/>
      <c r="F1303" s="160"/>
      <c r="H1303" s="160"/>
      <c r="I1303" s="160"/>
      <c r="J1303" s="160"/>
      <c r="K1303" s="160"/>
      <c r="L1303" s="160"/>
      <c r="M1303" s="160"/>
      <c r="N1303" s="160"/>
      <c r="O1303" s="160"/>
      <c r="P1303" s="160"/>
      <c r="Q1303" s="160"/>
      <c r="R1303" s="160"/>
      <c r="S1303" s="160"/>
      <c r="T1303" s="160"/>
      <c r="U1303" s="160"/>
      <c r="V1303" s="160"/>
      <c r="W1303" s="160"/>
    </row>
    <row r="1304" spans="1:23" x14ac:dyDescent="0.25">
      <c r="A1304" s="160"/>
      <c r="B1304" s="160"/>
      <c r="C1304" s="162"/>
      <c r="D1304" s="162"/>
      <c r="E1304" s="177"/>
      <c r="F1304" s="160"/>
      <c r="H1304" s="160"/>
      <c r="I1304" s="160"/>
      <c r="J1304" s="160"/>
      <c r="K1304" s="160"/>
      <c r="L1304" s="160"/>
      <c r="M1304" s="160"/>
      <c r="N1304" s="160"/>
      <c r="O1304" s="160"/>
      <c r="P1304" s="160"/>
      <c r="Q1304" s="160"/>
      <c r="R1304" s="160"/>
      <c r="S1304" s="160"/>
      <c r="T1304" s="160"/>
      <c r="U1304" s="160"/>
      <c r="V1304" s="160"/>
      <c r="W1304" s="160"/>
    </row>
    <row r="1305" spans="1:23" x14ac:dyDescent="0.25">
      <c r="A1305" s="160"/>
      <c r="B1305" s="160"/>
      <c r="C1305" s="162"/>
      <c r="D1305" s="162"/>
      <c r="E1305" s="177"/>
      <c r="F1305" s="160"/>
      <c r="H1305" s="160"/>
      <c r="I1305" s="160"/>
      <c r="J1305" s="160"/>
      <c r="K1305" s="160"/>
      <c r="L1305" s="160"/>
      <c r="M1305" s="160"/>
      <c r="N1305" s="160"/>
      <c r="O1305" s="160"/>
      <c r="P1305" s="160"/>
      <c r="Q1305" s="160"/>
      <c r="R1305" s="160"/>
      <c r="S1305" s="160"/>
      <c r="T1305" s="160"/>
      <c r="U1305" s="160"/>
      <c r="V1305" s="160"/>
      <c r="W1305" s="160"/>
    </row>
    <row r="1306" spans="1:23" x14ac:dyDescent="0.25">
      <c r="A1306" s="160"/>
      <c r="B1306" s="160"/>
      <c r="C1306" s="162"/>
      <c r="D1306" s="162"/>
      <c r="E1306" s="177"/>
      <c r="F1306" s="160"/>
      <c r="H1306" s="160"/>
      <c r="I1306" s="160"/>
      <c r="J1306" s="160"/>
      <c r="K1306" s="160"/>
      <c r="L1306" s="160"/>
      <c r="M1306" s="160"/>
      <c r="N1306" s="160"/>
      <c r="O1306" s="160"/>
      <c r="P1306" s="160"/>
      <c r="Q1306" s="160"/>
      <c r="R1306" s="160"/>
      <c r="S1306" s="160"/>
      <c r="T1306" s="160"/>
      <c r="U1306" s="160"/>
      <c r="V1306" s="160"/>
      <c r="W1306" s="160"/>
    </row>
    <row r="1307" spans="1:23" x14ac:dyDescent="0.25">
      <c r="A1307" s="160"/>
      <c r="B1307" s="160"/>
      <c r="C1307" s="162"/>
      <c r="D1307" s="162"/>
      <c r="E1307" s="177"/>
      <c r="F1307" s="160"/>
      <c r="H1307" s="160"/>
      <c r="I1307" s="160"/>
      <c r="J1307" s="160"/>
      <c r="K1307" s="160"/>
      <c r="L1307" s="160"/>
      <c r="M1307" s="160"/>
      <c r="N1307" s="160"/>
      <c r="O1307" s="160"/>
      <c r="P1307" s="160"/>
      <c r="Q1307" s="160"/>
      <c r="R1307" s="160"/>
      <c r="S1307" s="160"/>
      <c r="T1307" s="160"/>
      <c r="U1307" s="160"/>
      <c r="V1307" s="160"/>
      <c r="W1307" s="160"/>
    </row>
    <row r="1308" spans="1:23" x14ac:dyDescent="0.25">
      <c r="A1308" s="160"/>
      <c r="B1308" s="160"/>
      <c r="C1308" s="162"/>
      <c r="D1308" s="162"/>
      <c r="E1308" s="177"/>
      <c r="F1308" s="160"/>
      <c r="H1308" s="160"/>
      <c r="I1308" s="160"/>
      <c r="J1308" s="160"/>
      <c r="K1308" s="160"/>
      <c r="L1308" s="160"/>
      <c r="M1308" s="160"/>
      <c r="N1308" s="160"/>
      <c r="O1308" s="160"/>
      <c r="P1308" s="160"/>
      <c r="Q1308" s="160"/>
      <c r="R1308" s="160"/>
      <c r="S1308" s="160"/>
      <c r="T1308" s="160"/>
      <c r="U1308" s="160"/>
      <c r="V1308" s="160"/>
      <c r="W1308" s="160"/>
    </row>
    <row r="1309" spans="1:23" x14ac:dyDescent="0.25">
      <c r="A1309" s="160"/>
      <c r="B1309" s="160"/>
      <c r="C1309" s="162"/>
      <c r="D1309" s="162"/>
      <c r="E1309" s="177"/>
      <c r="F1309" s="160"/>
      <c r="H1309" s="160"/>
      <c r="I1309" s="160"/>
      <c r="J1309" s="160"/>
      <c r="K1309" s="160"/>
      <c r="L1309" s="160"/>
      <c r="M1309" s="160"/>
      <c r="N1309" s="160"/>
      <c r="O1309" s="160"/>
      <c r="P1309" s="160"/>
      <c r="Q1309" s="160"/>
      <c r="R1309" s="160"/>
      <c r="S1309" s="160"/>
      <c r="T1309" s="160"/>
      <c r="U1309" s="160"/>
      <c r="V1309" s="160"/>
      <c r="W1309" s="160"/>
    </row>
    <row r="1310" spans="1:23" x14ac:dyDescent="0.25">
      <c r="A1310" s="160"/>
      <c r="B1310" s="160"/>
      <c r="C1310" s="162"/>
      <c r="D1310" s="162"/>
      <c r="E1310" s="177"/>
      <c r="F1310" s="160"/>
      <c r="H1310" s="160"/>
      <c r="I1310" s="160"/>
      <c r="J1310" s="160"/>
      <c r="K1310" s="160"/>
      <c r="L1310" s="160"/>
      <c r="M1310" s="160"/>
      <c r="N1310" s="160"/>
      <c r="O1310" s="160"/>
      <c r="P1310" s="160"/>
      <c r="Q1310" s="160"/>
      <c r="R1310" s="160"/>
      <c r="S1310" s="160"/>
      <c r="T1310" s="160"/>
      <c r="U1310" s="160"/>
      <c r="V1310" s="160"/>
      <c r="W1310" s="160"/>
    </row>
    <row r="1311" spans="1:23" x14ac:dyDescent="0.25">
      <c r="A1311" s="160"/>
      <c r="B1311" s="160"/>
      <c r="C1311" s="162"/>
      <c r="D1311" s="162"/>
      <c r="E1311" s="177"/>
      <c r="F1311" s="160"/>
      <c r="H1311" s="160"/>
      <c r="I1311" s="160"/>
      <c r="J1311" s="160"/>
      <c r="K1311" s="160"/>
      <c r="L1311" s="160"/>
      <c r="M1311" s="160"/>
      <c r="N1311" s="160"/>
      <c r="O1311" s="160"/>
      <c r="P1311" s="160"/>
      <c r="Q1311" s="160"/>
      <c r="R1311" s="160"/>
      <c r="S1311" s="160"/>
      <c r="T1311" s="160"/>
      <c r="U1311" s="160"/>
      <c r="V1311" s="160"/>
      <c r="W1311" s="160"/>
    </row>
    <row r="1312" spans="1:23" x14ac:dyDescent="0.25">
      <c r="A1312" s="160"/>
      <c r="B1312" s="160"/>
      <c r="C1312" s="162"/>
      <c r="D1312" s="162"/>
      <c r="E1312" s="177"/>
      <c r="F1312" s="160"/>
      <c r="H1312" s="160"/>
      <c r="I1312" s="160"/>
      <c r="J1312" s="160"/>
      <c r="K1312" s="160"/>
      <c r="L1312" s="160"/>
      <c r="M1312" s="160"/>
      <c r="N1312" s="160"/>
      <c r="O1312" s="160"/>
      <c r="P1312" s="160"/>
      <c r="Q1312" s="160"/>
      <c r="R1312" s="160"/>
      <c r="S1312" s="160"/>
      <c r="T1312" s="160"/>
      <c r="U1312" s="160"/>
      <c r="V1312" s="160"/>
      <c r="W1312" s="160"/>
    </row>
    <row r="1313" spans="1:23" x14ac:dyDescent="0.25">
      <c r="A1313" s="160"/>
      <c r="B1313" s="160"/>
      <c r="C1313" s="162"/>
      <c r="D1313" s="162"/>
      <c r="E1313" s="177"/>
      <c r="F1313" s="160"/>
      <c r="H1313" s="160"/>
      <c r="I1313" s="160"/>
      <c r="J1313" s="160"/>
      <c r="K1313" s="160"/>
      <c r="L1313" s="160"/>
      <c r="M1313" s="160"/>
      <c r="N1313" s="160"/>
      <c r="O1313" s="160"/>
      <c r="P1313" s="160"/>
      <c r="Q1313" s="160"/>
      <c r="R1313" s="160"/>
      <c r="S1313" s="160"/>
      <c r="T1313" s="160"/>
      <c r="U1313" s="160"/>
      <c r="V1313" s="160"/>
      <c r="W1313" s="160"/>
    </row>
    <row r="1314" spans="1:23" x14ac:dyDescent="0.25">
      <c r="A1314" s="160"/>
      <c r="B1314" s="160"/>
      <c r="C1314" s="162"/>
      <c r="D1314" s="162"/>
      <c r="E1314" s="177"/>
      <c r="F1314" s="160"/>
      <c r="H1314" s="160"/>
      <c r="I1314" s="160"/>
      <c r="J1314" s="160"/>
      <c r="K1314" s="160"/>
      <c r="L1314" s="160"/>
      <c r="M1314" s="160"/>
      <c r="N1314" s="160"/>
      <c r="O1314" s="160"/>
      <c r="P1314" s="160"/>
      <c r="Q1314" s="160"/>
      <c r="R1314" s="160"/>
      <c r="S1314" s="160"/>
      <c r="T1314" s="160"/>
      <c r="U1314" s="160"/>
      <c r="V1314" s="160"/>
      <c r="W1314" s="160"/>
    </row>
    <row r="1315" spans="1:23" x14ac:dyDescent="0.25">
      <c r="A1315" s="160"/>
      <c r="B1315" s="160"/>
      <c r="C1315" s="162"/>
      <c r="D1315" s="162"/>
      <c r="E1315" s="177"/>
      <c r="F1315" s="160"/>
      <c r="H1315" s="160"/>
      <c r="I1315" s="160"/>
      <c r="J1315" s="160"/>
      <c r="K1315" s="160"/>
      <c r="L1315" s="160"/>
      <c r="M1315" s="160"/>
      <c r="N1315" s="160"/>
      <c r="O1315" s="160"/>
      <c r="P1315" s="160"/>
      <c r="Q1315" s="160"/>
      <c r="R1315" s="160"/>
      <c r="S1315" s="160"/>
      <c r="T1315" s="160"/>
      <c r="U1315" s="160"/>
      <c r="V1315" s="160"/>
      <c r="W1315" s="160"/>
    </row>
    <row r="1316" spans="1:23" x14ac:dyDescent="0.25">
      <c r="A1316" s="160"/>
      <c r="B1316" s="160"/>
      <c r="C1316" s="162"/>
      <c r="D1316" s="162"/>
      <c r="E1316" s="177"/>
      <c r="F1316" s="160"/>
      <c r="H1316" s="160"/>
      <c r="I1316" s="160"/>
      <c r="J1316" s="160"/>
      <c r="K1316" s="160"/>
      <c r="L1316" s="160"/>
      <c r="M1316" s="160"/>
      <c r="N1316" s="160"/>
      <c r="O1316" s="160"/>
      <c r="P1316" s="160"/>
      <c r="Q1316" s="160"/>
      <c r="R1316" s="160"/>
      <c r="S1316" s="160"/>
      <c r="T1316" s="160"/>
      <c r="U1316" s="160"/>
      <c r="V1316" s="160"/>
      <c r="W1316" s="160"/>
    </row>
    <row r="1317" spans="1:23" x14ac:dyDescent="0.25">
      <c r="A1317" s="160"/>
      <c r="B1317" s="160"/>
      <c r="C1317" s="162"/>
      <c r="D1317" s="162"/>
      <c r="E1317" s="177"/>
      <c r="F1317" s="160"/>
      <c r="H1317" s="160"/>
      <c r="I1317" s="160"/>
      <c r="J1317" s="160"/>
      <c r="K1317" s="160"/>
      <c r="L1317" s="160"/>
      <c r="M1317" s="160"/>
      <c r="N1317" s="160"/>
      <c r="O1317" s="160"/>
      <c r="P1317" s="160"/>
      <c r="Q1317" s="160"/>
      <c r="R1317" s="160"/>
      <c r="S1317" s="160"/>
      <c r="T1317" s="160"/>
      <c r="U1317" s="160"/>
      <c r="V1317" s="160"/>
      <c r="W1317" s="160"/>
    </row>
    <row r="1318" spans="1:23" x14ac:dyDescent="0.25">
      <c r="A1318" s="160"/>
      <c r="B1318" s="160"/>
      <c r="C1318" s="162"/>
      <c r="D1318" s="162"/>
      <c r="E1318" s="177"/>
      <c r="F1318" s="160"/>
      <c r="H1318" s="160"/>
      <c r="I1318" s="160"/>
      <c r="J1318" s="160"/>
      <c r="K1318" s="160"/>
      <c r="L1318" s="160"/>
      <c r="M1318" s="160"/>
      <c r="N1318" s="160"/>
      <c r="O1318" s="160"/>
      <c r="P1318" s="160"/>
      <c r="Q1318" s="160"/>
      <c r="R1318" s="160"/>
      <c r="S1318" s="160"/>
      <c r="T1318" s="160"/>
      <c r="U1318" s="160"/>
      <c r="V1318" s="160"/>
      <c r="W1318" s="160"/>
    </row>
    <row r="1319" spans="1:23" x14ac:dyDescent="0.25">
      <c r="A1319" s="160"/>
      <c r="B1319" s="160"/>
      <c r="C1319" s="162"/>
      <c r="D1319" s="162"/>
      <c r="E1319" s="177"/>
      <c r="F1319" s="160"/>
      <c r="H1319" s="160"/>
      <c r="I1319" s="160"/>
      <c r="J1319" s="160"/>
      <c r="K1319" s="160"/>
      <c r="L1319" s="160"/>
      <c r="M1319" s="160"/>
      <c r="N1319" s="160"/>
      <c r="O1319" s="160"/>
      <c r="P1319" s="160"/>
      <c r="Q1319" s="160"/>
      <c r="R1319" s="160"/>
      <c r="S1319" s="160"/>
      <c r="T1319" s="160"/>
      <c r="U1319" s="160"/>
      <c r="V1319" s="160"/>
      <c r="W1319" s="160"/>
    </row>
    <row r="1320" spans="1:23" x14ac:dyDescent="0.25">
      <c r="A1320" s="160"/>
      <c r="B1320" s="160"/>
      <c r="C1320" s="162"/>
      <c r="D1320" s="162"/>
      <c r="E1320" s="177"/>
      <c r="F1320" s="160"/>
      <c r="H1320" s="160"/>
      <c r="I1320" s="160"/>
      <c r="J1320" s="160"/>
      <c r="K1320" s="160"/>
      <c r="L1320" s="160"/>
      <c r="M1320" s="160"/>
      <c r="N1320" s="160"/>
      <c r="O1320" s="160"/>
      <c r="P1320" s="160"/>
      <c r="Q1320" s="160"/>
      <c r="R1320" s="160"/>
      <c r="S1320" s="160"/>
      <c r="T1320" s="160"/>
      <c r="U1320" s="160"/>
      <c r="V1320" s="160"/>
      <c r="W1320" s="160"/>
    </row>
    <row r="1321" spans="1:23" x14ac:dyDescent="0.25">
      <c r="A1321" s="160"/>
      <c r="B1321" s="160"/>
      <c r="C1321" s="162"/>
      <c r="D1321" s="162"/>
      <c r="E1321" s="177"/>
      <c r="F1321" s="160"/>
      <c r="H1321" s="160"/>
      <c r="I1321" s="160"/>
      <c r="J1321" s="160"/>
      <c r="K1321" s="160"/>
      <c r="L1321" s="160"/>
      <c r="M1321" s="160"/>
      <c r="N1321" s="160"/>
      <c r="O1321" s="160"/>
      <c r="P1321" s="160"/>
      <c r="Q1321" s="160"/>
      <c r="R1321" s="160"/>
      <c r="S1321" s="160"/>
      <c r="T1321" s="160"/>
      <c r="U1321" s="160"/>
      <c r="V1321" s="160"/>
      <c r="W1321" s="160"/>
    </row>
    <row r="1322" spans="1:23" x14ac:dyDescent="0.25">
      <c r="A1322" s="160"/>
      <c r="B1322" s="160"/>
      <c r="C1322" s="162"/>
      <c r="D1322" s="162"/>
      <c r="E1322" s="177"/>
      <c r="F1322" s="160"/>
      <c r="H1322" s="160"/>
      <c r="I1322" s="160"/>
      <c r="J1322" s="160"/>
      <c r="K1322" s="160"/>
      <c r="L1322" s="160"/>
      <c r="M1322" s="160"/>
      <c r="N1322" s="160"/>
      <c r="O1322" s="160"/>
      <c r="P1322" s="160"/>
      <c r="Q1322" s="160"/>
      <c r="R1322" s="160"/>
      <c r="S1322" s="160"/>
      <c r="T1322" s="160"/>
      <c r="U1322" s="160"/>
      <c r="V1322" s="160"/>
      <c r="W1322" s="160"/>
    </row>
    <row r="1323" spans="1:23" x14ac:dyDescent="0.25">
      <c r="A1323" s="160"/>
      <c r="B1323" s="160"/>
      <c r="C1323" s="162"/>
      <c r="D1323" s="162"/>
      <c r="E1323" s="177"/>
      <c r="F1323" s="160"/>
      <c r="H1323" s="160"/>
      <c r="I1323" s="160"/>
      <c r="J1323" s="160"/>
      <c r="K1323" s="160"/>
      <c r="L1323" s="160"/>
      <c r="M1323" s="160"/>
      <c r="N1323" s="160"/>
      <c r="O1323" s="160"/>
      <c r="P1323" s="160"/>
      <c r="Q1323" s="160"/>
      <c r="R1323" s="160"/>
      <c r="S1323" s="160"/>
      <c r="T1323" s="160"/>
      <c r="U1323" s="160"/>
      <c r="V1323" s="160"/>
      <c r="W1323" s="160"/>
    </row>
    <row r="1324" spans="1:23" x14ac:dyDescent="0.25">
      <c r="A1324" s="160"/>
      <c r="B1324" s="160"/>
      <c r="C1324" s="162"/>
      <c r="D1324" s="162"/>
      <c r="E1324" s="177"/>
      <c r="F1324" s="160"/>
      <c r="H1324" s="160"/>
      <c r="I1324" s="160"/>
      <c r="J1324" s="160"/>
      <c r="K1324" s="160"/>
      <c r="L1324" s="160"/>
      <c r="M1324" s="160"/>
      <c r="N1324" s="160"/>
      <c r="O1324" s="160"/>
      <c r="P1324" s="160"/>
      <c r="Q1324" s="160"/>
      <c r="R1324" s="160"/>
      <c r="S1324" s="160"/>
      <c r="T1324" s="160"/>
      <c r="U1324" s="160"/>
      <c r="V1324" s="160"/>
      <c r="W1324" s="160"/>
    </row>
    <row r="1325" spans="1:23" x14ac:dyDescent="0.25">
      <c r="A1325" s="160"/>
      <c r="B1325" s="160"/>
      <c r="C1325" s="162"/>
      <c r="D1325" s="162"/>
      <c r="E1325" s="177"/>
      <c r="F1325" s="160"/>
      <c r="H1325" s="160"/>
      <c r="I1325" s="160"/>
      <c r="J1325" s="160"/>
      <c r="K1325" s="160"/>
      <c r="L1325" s="160"/>
      <c r="M1325" s="160"/>
      <c r="N1325" s="160"/>
      <c r="O1325" s="160"/>
      <c r="P1325" s="160"/>
      <c r="Q1325" s="160"/>
      <c r="R1325" s="160"/>
      <c r="S1325" s="160"/>
      <c r="T1325" s="160"/>
      <c r="U1325" s="160"/>
      <c r="V1325" s="160"/>
      <c r="W1325" s="160"/>
    </row>
    <row r="1326" spans="1:23" x14ac:dyDescent="0.25">
      <c r="A1326" s="160"/>
      <c r="B1326" s="160"/>
      <c r="C1326" s="162"/>
      <c r="D1326" s="162"/>
      <c r="E1326" s="177"/>
      <c r="F1326" s="160"/>
      <c r="H1326" s="160"/>
      <c r="I1326" s="160"/>
      <c r="J1326" s="160"/>
      <c r="K1326" s="160"/>
      <c r="L1326" s="160"/>
      <c r="M1326" s="160"/>
      <c r="N1326" s="160"/>
      <c r="O1326" s="160"/>
      <c r="P1326" s="160"/>
      <c r="Q1326" s="160"/>
      <c r="R1326" s="160"/>
      <c r="S1326" s="160"/>
      <c r="T1326" s="160"/>
      <c r="U1326" s="160"/>
      <c r="V1326" s="160"/>
      <c r="W1326" s="160"/>
    </row>
    <row r="1327" spans="1:23" x14ac:dyDescent="0.25">
      <c r="A1327" s="160"/>
      <c r="B1327" s="160"/>
      <c r="C1327" s="162"/>
      <c r="D1327" s="162"/>
      <c r="E1327" s="177"/>
      <c r="F1327" s="160"/>
      <c r="H1327" s="160"/>
      <c r="I1327" s="160"/>
      <c r="J1327" s="160"/>
      <c r="K1327" s="160"/>
      <c r="L1327" s="160"/>
      <c r="M1327" s="160"/>
      <c r="N1327" s="160"/>
      <c r="O1327" s="160"/>
      <c r="P1327" s="160"/>
      <c r="Q1327" s="160"/>
      <c r="R1327" s="160"/>
      <c r="S1327" s="160"/>
      <c r="T1327" s="160"/>
      <c r="U1327" s="160"/>
      <c r="V1327" s="160"/>
      <c r="W1327" s="160"/>
    </row>
    <row r="1328" spans="1:23" x14ac:dyDescent="0.25">
      <c r="A1328" s="160"/>
      <c r="B1328" s="160"/>
      <c r="C1328" s="162"/>
      <c r="D1328" s="162"/>
      <c r="E1328" s="177"/>
      <c r="F1328" s="160"/>
      <c r="H1328" s="160"/>
      <c r="I1328" s="160"/>
      <c r="J1328" s="160"/>
      <c r="K1328" s="160"/>
      <c r="L1328" s="160"/>
      <c r="M1328" s="160"/>
      <c r="N1328" s="160"/>
      <c r="O1328" s="160"/>
      <c r="P1328" s="160"/>
      <c r="Q1328" s="160"/>
      <c r="R1328" s="160"/>
      <c r="S1328" s="160"/>
      <c r="T1328" s="160"/>
      <c r="U1328" s="160"/>
      <c r="V1328" s="160"/>
      <c r="W1328" s="160"/>
    </row>
    <row r="1329" spans="1:23" x14ac:dyDescent="0.25">
      <c r="A1329" s="160"/>
      <c r="B1329" s="160"/>
      <c r="C1329" s="162"/>
      <c r="D1329" s="162"/>
      <c r="E1329" s="177"/>
      <c r="F1329" s="160"/>
      <c r="H1329" s="160"/>
      <c r="I1329" s="160"/>
      <c r="J1329" s="160"/>
      <c r="K1329" s="160"/>
      <c r="L1329" s="160"/>
      <c r="M1329" s="160"/>
      <c r="N1329" s="160"/>
      <c r="O1329" s="160"/>
      <c r="P1329" s="160"/>
      <c r="Q1329" s="160"/>
      <c r="R1329" s="160"/>
      <c r="S1329" s="160"/>
      <c r="T1329" s="160"/>
      <c r="U1329" s="160"/>
      <c r="V1329" s="160"/>
      <c r="W1329" s="160"/>
    </row>
    <row r="1330" spans="1:23" x14ac:dyDescent="0.25">
      <c r="A1330" s="160"/>
      <c r="B1330" s="160"/>
      <c r="C1330" s="162"/>
      <c r="D1330" s="162"/>
      <c r="E1330" s="177"/>
      <c r="F1330" s="160"/>
      <c r="H1330" s="160"/>
      <c r="I1330" s="160"/>
      <c r="J1330" s="160"/>
      <c r="K1330" s="160"/>
      <c r="L1330" s="160"/>
      <c r="M1330" s="160"/>
      <c r="N1330" s="160"/>
      <c r="O1330" s="160"/>
      <c r="P1330" s="160"/>
      <c r="Q1330" s="160"/>
      <c r="R1330" s="160"/>
      <c r="S1330" s="160"/>
      <c r="T1330" s="160"/>
      <c r="U1330" s="160"/>
      <c r="V1330" s="160"/>
      <c r="W1330" s="160"/>
    </row>
    <row r="1331" spans="1:23" x14ac:dyDescent="0.25">
      <c r="A1331" s="160"/>
      <c r="B1331" s="160"/>
      <c r="C1331" s="162"/>
      <c r="D1331" s="162"/>
      <c r="E1331" s="177"/>
      <c r="F1331" s="160"/>
      <c r="H1331" s="160"/>
      <c r="I1331" s="160"/>
      <c r="J1331" s="160"/>
      <c r="K1331" s="160"/>
      <c r="L1331" s="160"/>
      <c r="M1331" s="160"/>
      <c r="N1331" s="160"/>
      <c r="O1331" s="160"/>
      <c r="P1331" s="160"/>
      <c r="Q1331" s="160"/>
      <c r="R1331" s="160"/>
      <c r="S1331" s="160"/>
      <c r="T1331" s="160"/>
      <c r="U1331" s="160"/>
      <c r="V1331" s="160"/>
      <c r="W1331" s="160"/>
    </row>
    <row r="1332" spans="1:23" x14ac:dyDescent="0.25">
      <c r="A1332" s="160"/>
      <c r="B1332" s="160"/>
      <c r="C1332" s="162"/>
      <c r="D1332" s="162"/>
      <c r="E1332" s="177"/>
      <c r="F1332" s="160"/>
      <c r="H1332" s="160"/>
      <c r="I1332" s="160"/>
      <c r="J1332" s="160"/>
      <c r="K1332" s="160"/>
      <c r="L1332" s="160"/>
      <c r="M1332" s="160"/>
      <c r="N1332" s="160"/>
      <c r="O1332" s="160"/>
      <c r="P1332" s="160"/>
      <c r="Q1332" s="160"/>
      <c r="R1332" s="160"/>
      <c r="S1332" s="160"/>
      <c r="T1332" s="160"/>
      <c r="U1332" s="160"/>
      <c r="V1332" s="160"/>
      <c r="W1332" s="160"/>
    </row>
    <row r="1333" spans="1:23" x14ac:dyDescent="0.25">
      <c r="A1333" s="160"/>
      <c r="B1333" s="160"/>
      <c r="C1333" s="162"/>
      <c r="D1333" s="162"/>
      <c r="E1333" s="177"/>
      <c r="F1333" s="160"/>
      <c r="H1333" s="160"/>
      <c r="I1333" s="160"/>
      <c r="J1333" s="160"/>
      <c r="K1333" s="160"/>
      <c r="L1333" s="160"/>
      <c r="M1333" s="160"/>
      <c r="N1333" s="160"/>
      <c r="O1333" s="160"/>
      <c r="P1333" s="160"/>
      <c r="Q1333" s="160"/>
      <c r="R1333" s="160"/>
      <c r="S1333" s="160"/>
      <c r="T1333" s="160"/>
      <c r="U1333" s="160"/>
      <c r="V1333" s="160"/>
      <c r="W1333" s="160"/>
    </row>
    <row r="1334" spans="1:23" x14ac:dyDescent="0.25">
      <c r="A1334" s="160"/>
      <c r="B1334" s="160"/>
      <c r="C1334" s="162"/>
      <c r="D1334" s="162"/>
      <c r="E1334" s="177"/>
      <c r="F1334" s="160"/>
      <c r="H1334" s="160"/>
      <c r="I1334" s="160"/>
      <c r="J1334" s="160"/>
      <c r="K1334" s="160"/>
      <c r="L1334" s="160"/>
      <c r="M1334" s="160"/>
      <c r="N1334" s="160"/>
      <c r="O1334" s="160"/>
      <c r="P1334" s="160"/>
      <c r="Q1334" s="160"/>
      <c r="R1334" s="160"/>
      <c r="S1334" s="160"/>
      <c r="T1334" s="160"/>
      <c r="U1334" s="160"/>
      <c r="V1334" s="160"/>
      <c r="W1334" s="160"/>
    </row>
    <row r="1335" spans="1:23" x14ac:dyDescent="0.25">
      <c r="A1335" s="160"/>
      <c r="B1335" s="160"/>
      <c r="C1335" s="162"/>
      <c r="D1335" s="162"/>
      <c r="E1335" s="177"/>
      <c r="F1335" s="160"/>
      <c r="H1335" s="160"/>
      <c r="I1335" s="160"/>
      <c r="J1335" s="160"/>
      <c r="K1335" s="160"/>
      <c r="L1335" s="160"/>
      <c r="M1335" s="160"/>
      <c r="N1335" s="160"/>
      <c r="O1335" s="160"/>
      <c r="P1335" s="160"/>
      <c r="Q1335" s="160"/>
      <c r="R1335" s="160"/>
      <c r="S1335" s="160"/>
      <c r="T1335" s="160"/>
      <c r="U1335" s="160"/>
      <c r="V1335" s="160"/>
      <c r="W1335" s="160"/>
    </row>
    <row r="1336" spans="1:23" x14ac:dyDescent="0.25">
      <c r="A1336" s="160"/>
      <c r="B1336" s="160"/>
      <c r="C1336" s="162"/>
      <c r="D1336" s="162"/>
      <c r="E1336" s="177"/>
      <c r="F1336" s="160"/>
      <c r="H1336" s="160"/>
      <c r="I1336" s="160"/>
      <c r="J1336" s="160"/>
      <c r="K1336" s="160"/>
      <c r="L1336" s="160"/>
      <c r="M1336" s="160"/>
      <c r="N1336" s="160"/>
      <c r="O1336" s="160"/>
      <c r="P1336" s="160"/>
      <c r="Q1336" s="160"/>
      <c r="R1336" s="160"/>
      <c r="S1336" s="160"/>
      <c r="T1336" s="160"/>
      <c r="U1336" s="160"/>
      <c r="V1336" s="160"/>
      <c r="W1336" s="160"/>
    </row>
    <row r="1337" spans="1:23" x14ac:dyDescent="0.25">
      <c r="A1337" s="160"/>
      <c r="B1337" s="160"/>
      <c r="C1337" s="162"/>
      <c r="D1337" s="162"/>
      <c r="E1337" s="177"/>
      <c r="F1337" s="160"/>
      <c r="H1337" s="160"/>
      <c r="I1337" s="160"/>
      <c r="J1337" s="160"/>
      <c r="K1337" s="160"/>
      <c r="L1337" s="160"/>
      <c r="M1337" s="160"/>
      <c r="N1337" s="160"/>
      <c r="O1337" s="160"/>
      <c r="P1337" s="160"/>
      <c r="Q1337" s="160"/>
      <c r="R1337" s="160"/>
      <c r="S1337" s="160"/>
      <c r="T1337" s="160"/>
      <c r="U1337" s="160"/>
      <c r="V1337" s="160"/>
      <c r="W1337" s="160"/>
    </row>
    <row r="1338" spans="1:23" x14ac:dyDescent="0.25">
      <c r="A1338" s="160"/>
      <c r="B1338" s="160"/>
      <c r="C1338" s="162"/>
      <c r="D1338" s="162"/>
      <c r="E1338" s="177"/>
      <c r="F1338" s="160"/>
      <c r="H1338" s="160"/>
      <c r="I1338" s="160"/>
      <c r="J1338" s="160"/>
      <c r="K1338" s="160"/>
      <c r="L1338" s="160"/>
      <c r="M1338" s="160"/>
      <c r="N1338" s="160"/>
      <c r="O1338" s="160"/>
      <c r="P1338" s="160"/>
      <c r="Q1338" s="160"/>
      <c r="R1338" s="160"/>
      <c r="S1338" s="160"/>
      <c r="T1338" s="160"/>
      <c r="U1338" s="160"/>
      <c r="V1338" s="160"/>
      <c r="W1338" s="160"/>
    </row>
    <row r="1339" spans="1:23" x14ac:dyDescent="0.25">
      <c r="A1339" s="160"/>
      <c r="B1339" s="160"/>
      <c r="C1339" s="162"/>
      <c r="D1339" s="162"/>
      <c r="E1339" s="177"/>
      <c r="F1339" s="160"/>
      <c r="H1339" s="160"/>
      <c r="I1339" s="160"/>
      <c r="J1339" s="160"/>
      <c r="K1339" s="160"/>
      <c r="L1339" s="160"/>
      <c r="M1339" s="160"/>
      <c r="N1339" s="160"/>
      <c r="O1339" s="160"/>
      <c r="P1339" s="160"/>
      <c r="Q1339" s="160"/>
      <c r="R1339" s="160"/>
      <c r="S1339" s="160"/>
      <c r="T1339" s="160"/>
      <c r="U1339" s="160"/>
      <c r="V1339" s="160"/>
      <c r="W1339" s="160"/>
    </row>
    <row r="1340" spans="1:23" x14ac:dyDescent="0.25">
      <c r="A1340" s="160"/>
      <c r="B1340" s="160"/>
      <c r="C1340" s="162"/>
      <c r="D1340" s="162"/>
      <c r="E1340" s="177"/>
      <c r="F1340" s="160"/>
      <c r="H1340" s="160"/>
      <c r="I1340" s="160"/>
      <c r="J1340" s="160"/>
      <c r="K1340" s="160"/>
      <c r="L1340" s="160"/>
      <c r="M1340" s="160"/>
      <c r="N1340" s="160"/>
      <c r="O1340" s="160"/>
      <c r="P1340" s="160"/>
      <c r="Q1340" s="160"/>
      <c r="R1340" s="160"/>
      <c r="S1340" s="160"/>
      <c r="T1340" s="160"/>
      <c r="U1340" s="160"/>
      <c r="V1340" s="160"/>
      <c r="W1340" s="160"/>
    </row>
    <row r="1341" spans="1:23" x14ac:dyDescent="0.25">
      <c r="A1341" s="160"/>
      <c r="B1341" s="160"/>
      <c r="C1341" s="162"/>
      <c r="D1341" s="162"/>
      <c r="E1341" s="177"/>
      <c r="F1341" s="160"/>
      <c r="H1341" s="160"/>
      <c r="I1341" s="160"/>
      <c r="J1341" s="160"/>
      <c r="K1341" s="160"/>
      <c r="L1341" s="160"/>
      <c r="M1341" s="160"/>
      <c r="N1341" s="160"/>
      <c r="O1341" s="160"/>
      <c r="P1341" s="160"/>
      <c r="Q1341" s="160"/>
      <c r="R1341" s="160"/>
      <c r="S1341" s="160"/>
      <c r="T1341" s="160"/>
      <c r="U1341" s="160"/>
      <c r="V1341" s="160"/>
      <c r="W1341" s="160"/>
    </row>
    <row r="1342" spans="1:23" x14ac:dyDescent="0.25">
      <c r="A1342" s="160"/>
      <c r="B1342" s="160"/>
      <c r="C1342" s="162"/>
      <c r="D1342" s="162"/>
      <c r="E1342" s="177"/>
      <c r="F1342" s="160"/>
      <c r="H1342" s="160"/>
      <c r="I1342" s="160"/>
      <c r="J1342" s="160"/>
      <c r="K1342" s="160"/>
      <c r="L1342" s="160"/>
      <c r="M1342" s="160"/>
      <c r="N1342" s="160"/>
      <c r="O1342" s="160"/>
      <c r="P1342" s="160"/>
      <c r="Q1342" s="160"/>
      <c r="R1342" s="160"/>
      <c r="S1342" s="160"/>
      <c r="T1342" s="160"/>
      <c r="U1342" s="160"/>
      <c r="V1342" s="160"/>
      <c r="W1342" s="160"/>
    </row>
    <row r="1343" spans="1:23" x14ac:dyDescent="0.25">
      <c r="A1343" s="160"/>
      <c r="B1343" s="160"/>
      <c r="C1343" s="162"/>
      <c r="D1343" s="162"/>
      <c r="E1343" s="177"/>
      <c r="F1343" s="160"/>
      <c r="H1343" s="160"/>
      <c r="I1343" s="160"/>
      <c r="J1343" s="160"/>
      <c r="K1343" s="160"/>
      <c r="L1343" s="160"/>
      <c r="M1343" s="160"/>
      <c r="N1343" s="160"/>
      <c r="O1343" s="160"/>
      <c r="P1343" s="160"/>
      <c r="Q1343" s="160"/>
      <c r="R1343" s="160"/>
      <c r="S1343" s="160"/>
      <c r="T1343" s="160"/>
      <c r="U1343" s="160"/>
      <c r="V1343" s="160"/>
      <c r="W1343" s="160"/>
    </row>
    <row r="1344" spans="1:23" x14ac:dyDescent="0.25">
      <c r="A1344" s="160"/>
      <c r="B1344" s="160"/>
      <c r="C1344" s="162"/>
      <c r="D1344" s="162"/>
      <c r="E1344" s="177"/>
      <c r="F1344" s="160"/>
      <c r="H1344" s="160"/>
      <c r="I1344" s="160"/>
      <c r="J1344" s="160"/>
      <c r="K1344" s="160"/>
      <c r="L1344" s="160"/>
      <c r="M1344" s="160"/>
      <c r="N1344" s="160"/>
      <c r="O1344" s="160"/>
      <c r="P1344" s="160"/>
      <c r="Q1344" s="160"/>
      <c r="R1344" s="160"/>
      <c r="S1344" s="160"/>
      <c r="T1344" s="160"/>
      <c r="U1344" s="160"/>
      <c r="V1344" s="160"/>
      <c r="W1344" s="160"/>
    </row>
    <row r="1345" spans="1:23" x14ac:dyDescent="0.25">
      <c r="A1345" s="160"/>
      <c r="B1345" s="160"/>
      <c r="C1345" s="162"/>
      <c r="D1345" s="162"/>
      <c r="E1345" s="177"/>
      <c r="F1345" s="160"/>
      <c r="H1345" s="160"/>
      <c r="I1345" s="160"/>
      <c r="J1345" s="160"/>
      <c r="K1345" s="160"/>
      <c r="L1345" s="160"/>
      <c r="M1345" s="160"/>
      <c r="N1345" s="160"/>
      <c r="O1345" s="160"/>
      <c r="P1345" s="160"/>
      <c r="Q1345" s="160"/>
      <c r="R1345" s="160"/>
      <c r="S1345" s="160"/>
      <c r="T1345" s="160"/>
      <c r="U1345" s="160"/>
      <c r="V1345" s="160"/>
      <c r="W1345" s="160"/>
    </row>
    <row r="1346" spans="1:23" x14ac:dyDescent="0.25">
      <c r="A1346" s="160"/>
      <c r="B1346" s="160"/>
      <c r="C1346" s="162"/>
      <c r="D1346" s="162"/>
      <c r="E1346" s="177"/>
      <c r="F1346" s="160"/>
      <c r="H1346" s="160"/>
      <c r="I1346" s="160"/>
      <c r="J1346" s="160"/>
      <c r="K1346" s="160"/>
      <c r="L1346" s="160"/>
      <c r="M1346" s="160"/>
      <c r="N1346" s="160"/>
      <c r="O1346" s="160"/>
      <c r="P1346" s="160"/>
      <c r="Q1346" s="160"/>
      <c r="R1346" s="160"/>
      <c r="S1346" s="160"/>
      <c r="T1346" s="160"/>
      <c r="U1346" s="160"/>
      <c r="V1346" s="160"/>
      <c r="W1346" s="160"/>
    </row>
    <row r="1347" spans="1:23" x14ac:dyDescent="0.25">
      <c r="A1347" s="160"/>
      <c r="B1347" s="160"/>
      <c r="C1347" s="162"/>
      <c r="D1347" s="162"/>
      <c r="E1347" s="177"/>
      <c r="F1347" s="160"/>
      <c r="H1347" s="160"/>
      <c r="I1347" s="160"/>
      <c r="J1347" s="160"/>
      <c r="K1347" s="160"/>
      <c r="L1347" s="160"/>
      <c r="M1347" s="160"/>
      <c r="N1347" s="160"/>
      <c r="O1347" s="160"/>
      <c r="P1347" s="160"/>
      <c r="Q1347" s="160"/>
      <c r="R1347" s="160"/>
      <c r="S1347" s="160"/>
      <c r="T1347" s="160"/>
      <c r="U1347" s="160"/>
      <c r="V1347" s="160"/>
      <c r="W1347" s="160"/>
    </row>
    <row r="1348" spans="1:23" x14ac:dyDescent="0.25">
      <c r="A1348" s="160"/>
      <c r="B1348" s="160"/>
      <c r="C1348" s="162"/>
      <c r="D1348" s="162"/>
      <c r="E1348" s="177"/>
      <c r="F1348" s="160"/>
      <c r="H1348" s="160"/>
      <c r="I1348" s="160"/>
      <c r="J1348" s="160"/>
      <c r="K1348" s="160"/>
      <c r="L1348" s="160"/>
      <c r="M1348" s="160"/>
      <c r="N1348" s="160"/>
      <c r="O1348" s="160"/>
      <c r="P1348" s="160"/>
      <c r="Q1348" s="160"/>
      <c r="R1348" s="160"/>
      <c r="S1348" s="160"/>
      <c r="T1348" s="160"/>
      <c r="U1348" s="160"/>
      <c r="V1348" s="160"/>
      <c r="W1348" s="160"/>
    </row>
    <row r="1349" spans="1:23" x14ac:dyDescent="0.25">
      <c r="A1349" s="160"/>
      <c r="B1349" s="160"/>
      <c r="C1349" s="162"/>
      <c r="D1349" s="162"/>
      <c r="E1349" s="177"/>
      <c r="F1349" s="160"/>
      <c r="H1349" s="160"/>
      <c r="I1349" s="160"/>
      <c r="J1349" s="160"/>
      <c r="K1349" s="160"/>
      <c r="L1349" s="160"/>
      <c r="M1349" s="160"/>
      <c r="N1349" s="160"/>
      <c r="O1349" s="160"/>
      <c r="P1349" s="160"/>
      <c r="Q1349" s="160"/>
      <c r="R1349" s="160"/>
      <c r="S1349" s="160"/>
      <c r="T1349" s="160"/>
      <c r="U1349" s="160"/>
      <c r="V1349" s="160"/>
      <c r="W1349" s="160"/>
    </row>
    <row r="1350" spans="1:23" x14ac:dyDescent="0.25">
      <c r="A1350" s="160"/>
      <c r="B1350" s="160"/>
      <c r="C1350" s="162"/>
      <c r="D1350" s="162"/>
      <c r="E1350" s="177"/>
      <c r="F1350" s="160"/>
      <c r="H1350" s="160"/>
      <c r="I1350" s="160"/>
      <c r="J1350" s="160"/>
      <c r="K1350" s="160"/>
      <c r="L1350" s="160"/>
      <c r="M1350" s="160"/>
      <c r="N1350" s="160"/>
      <c r="O1350" s="160"/>
      <c r="P1350" s="160"/>
      <c r="Q1350" s="160"/>
      <c r="R1350" s="160"/>
      <c r="S1350" s="160"/>
      <c r="T1350" s="160"/>
      <c r="U1350" s="160"/>
      <c r="V1350" s="160"/>
      <c r="W1350" s="160"/>
    </row>
    <row r="1351" spans="1:23" x14ac:dyDescent="0.25">
      <c r="A1351" s="160"/>
      <c r="B1351" s="160"/>
      <c r="C1351" s="162"/>
      <c r="D1351" s="162"/>
      <c r="E1351" s="177"/>
      <c r="F1351" s="160"/>
      <c r="H1351" s="160"/>
      <c r="I1351" s="160"/>
      <c r="J1351" s="160"/>
      <c r="K1351" s="160"/>
      <c r="L1351" s="160"/>
      <c r="M1351" s="160"/>
      <c r="N1351" s="160"/>
      <c r="O1351" s="160"/>
      <c r="P1351" s="160"/>
      <c r="Q1351" s="160"/>
      <c r="R1351" s="160"/>
      <c r="S1351" s="160"/>
      <c r="T1351" s="160"/>
      <c r="U1351" s="160"/>
      <c r="V1351" s="160"/>
      <c r="W1351" s="160"/>
    </row>
    <row r="1352" spans="1:23" x14ac:dyDescent="0.25">
      <c r="A1352" s="160"/>
      <c r="B1352" s="160"/>
      <c r="C1352" s="162"/>
      <c r="D1352" s="162"/>
      <c r="E1352" s="177"/>
      <c r="F1352" s="160"/>
      <c r="H1352" s="160"/>
      <c r="I1352" s="160"/>
      <c r="J1352" s="160"/>
      <c r="K1352" s="160"/>
      <c r="L1352" s="160"/>
      <c r="M1352" s="160"/>
      <c r="N1352" s="160"/>
      <c r="O1352" s="160"/>
      <c r="P1352" s="160"/>
      <c r="Q1352" s="160"/>
      <c r="R1352" s="160"/>
      <c r="S1352" s="160"/>
      <c r="T1352" s="160"/>
      <c r="U1352" s="160"/>
      <c r="V1352" s="160"/>
      <c r="W1352" s="160"/>
    </row>
    <row r="1353" spans="1:23" x14ac:dyDescent="0.25">
      <c r="A1353" s="160"/>
      <c r="B1353" s="160"/>
      <c r="C1353" s="162"/>
      <c r="D1353" s="162"/>
      <c r="E1353" s="177"/>
      <c r="F1353" s="160"/>
      <c r="H1353" s="160"/>
      <c r="I1353" s="160"/>
      <c r="J1353" s="160"/>
      <c r="K1353" s="160"/>
      <c r="L1353" s="160"/>
      <c r="M1353" s="160"/>
      <c r="N1353" s="160"/>
      <c r="O1353" s="160"/>
      <c r="P1353" s="160"/>
      <c r="Q1353" s="160"/>
      <c r="R1353" s="160"/>
      <c r="S1353" s="160"/>
      <c r="T1353" s="160"/>
      <c r="U1353" s="160"/>
      <c r="V1353" s="160"/>
      <c r="W1353" s="160"/>
    </row>
    <row r="1354" spans="1:23" x14ac:dyDescent="0.25">
      <c r="A1354" s="160"/>
      <c r="B1354" s="160"/>
      <c r="C1354" s="162"/>
      <c r="D1354" s="162"/>
      <c r="E1354" s="177"/>
      <c r="F1354" s="160"/>
      <c r="H1354" s="160"/>
      <c r="I1354" s="160"/>
      <c r="J1354" s="160"/>
      <c r="K1354" s="160"/>
      <c r="L1354" s="160"/>
      <c r="M1354" s="160"/>
      <c r="N1354" s="160"/>
      <c r="O1354" s="160"/>
      <c r="P1354" s="160"/>
      <c r="Q1354" s="160"/>
      <c r="R1354" s="160"/>
      <c r="S1354" s="160"/>
      <c r="T1354" s="160"/>
      <c r="U1354" s="160"/>
      <c r="V1354" s="160"/>
      <c r="W1354" s="160"/>
    </row>
    <row r="1355" spans="1:23" x14ac:dyDescent="0.25">
      <c r="A1355" s="160"/>
      <c r="B1355" s="160"/>
      <c r="C1355" s="162"/>
      <c r="D1355" s="162"/>
      <c r="E1355" s="177"/>
      <c r="F1355" s="160"/>
      <c r="H1355" s="160"/>
      <c r="I1355" s="160"/>
      <c r="J1355" s="160"/>
      <c r="K1355" s="160"/>
      <c r="L1355" s="160"/>
      <c r="M1355" s="160"/>
      <c r="N1355" s="160"/>
      <c r="O1355" s="160"/>
      <c r="P1355" s="160"/>
      <c r="Q1355" s="160"/>
      <c r="R1355" s="160"/>
      <c r="S1355" s="160"/>
      <c r="T1355" s="160"/>
      <c r="U1355" s="160"/>
      <c r="V1355" s="160"/>
      <c r="W1355" s="160"/>
    </row>
    <row r="1356" spans="1:23" x14ac:dyDescent="0.25">
      <c r="A1356" s="160"/>
      <c r="B1356" s="160"/>
      <c r="C1356" s="162"/>
      <c r="D1356" s="162"/>
      <c r="E1356" s="177"/>
      <c r="F1356" s="160"/>
      <c r="H1356" s="160"/>
      <c r="I1356" s="160"/>
      <c r="J1356" s="160"/>
      <c r="K1356" s="160"/>
      <c r="L1356" s="160"/>
      <c r="M1356" s="160"/>
      <c r="N1356" s="160"/>
      <c r="O1356" s="160"/>
      <c r="P1356" s="160"/>
      <c r="Q1356" s="160"/>
      <c r="R1356" s="160"/>
      <c r="S1356" s="160"/>
      <c r="T1356" s="160"/>
      <c r="U1356" s="160"/>
      <c r="V1356" s="160"/>
      <c r="W1356" s="160"/>
    </row>
    <row r="1357" spans="1:23" x14ac:dyDescent="0.25">
      <c r="A1357" s="160"/>
      <c r="B1357" s="160"/>
      <c r="C1357" s="162"/>
      <c r="D1357" s="162"/>
      <c r="E1357" s="177"/>
      <c r="F1357" s="160"/>
      <c r="H1357" s="160"/>
      <c r="I1357" s="160"/>
      <c r="J1357" s="160"/>
      <c r="K1357" s="160"/>
      <c r="L1357" s="160"/>
      <c r="M1357" s="160"/>
      <c r="N1357" s="160"/>
      <c r="O1357" s="160"/>
      <c r="P1357" s="160"/>
      <c r="Q1357" s="160"/>
      <c r="R1357" s="160"/>
      <c r="S1357" s="160"/>
      <c r="T1357" s="160"/>
      <c r="U1357" s="160"/>
      <c r="V1357" s="160"/>
      <c r="W1357" s="160"/>
    </row>
    <row r="1358" spans="1:23" x14ac:dyDescent="0.25">
      <c r="A1358" s="160"/>
      <c r="B1358" s="160"/>
      <c r="C1358" s="162"/>
      <c r="D1358" s="162"/>
      <c r="E1358" s="177"/>
      <c r="F1358" s="160"/>
      <c r="H1358" s="160"/>
      <c r="I1358" s="160"/>
      <c r="J1358" s="160"/>
      <c r="K1358" s="160"/>
      <c r="L1358" s="160"/>
      <c r="M1358" s="160"/>
      <c r="N1358" s="160"/>
      <c r="O1358" s="160"/>
      <c r="P1358" s="160"/>
      <c r="Q1358" s="160"/>
      <c r="R1358" s="160"/>
      <c r="S1358" s="160"/>
      <c r="T1358" s="160"/>
      <c r="U1358" s="160"/>
      <c r="V1358" s="160"/>
      <c r="W1358" s="160"/>
    </row>
    <row r="1359" spans="1:23" x14ac:dyDescent="0.25">
      <c r="A1359" s="160"/>
      <c r="B1359" s="160"/>
      <c r="C1359" s="162"/>
      <c r="D1359" s="162"/>
      <c r="E1359" s="177"/>
      <c r="F1359" s="160"/>
      <c r="H1359" s="160"/>
      <c r="I1359" s="160"/>
      <c r="J1359" s="160"/>
      <c r="K1359" s="160"/>
      <c r="L1359" s="160"/>
      <c r="M1359" s="160"/>
      <c r="N1359" s="160"/>
      <c r="O1359" s="160"/>
      <c r="P1359" s="160"/>
      <c r="Q1359" s="160"/>
      <c r="R1359" s="160"/>
      <c r="S1359" s="160"/>
      <c r="T1359" s="160"/>
      <c r="U1359" s="160"/>
      <c r="V1359" s="160"/>
      <c r="W1359" s="160"/>
    </row>
    <row r="1360" spans="1:23" x14ac:dyDescent="0.25">
      <c r="A1360" s="160"/>
      <c r="B1360" s="160"/>
      <c r="C1360" s="162"/>
      <c r="D1360" s="162"/>
      <c r="E1360" s="177"/>
      <c r="F1360" s="160"/>
      <c r="H1360" s="160"/>
      <c r="I1360" s="160"/>
      <c r="J1360" s="160"/>
      <c r="K1360" s="160"/>
      <c r="L1360" s="160"/>
      <c r="M1360" s="160"/>
      <c r="N1360" s="160"/>
      <c r="O1360" s="160"/>
      <c r="P1360" s="160"/>
      <c r="Q1360" s="160"/>
      <c r="R1360" s="160"/>
      <c r="S1360" s="160"/>
      <c r="T1360" s="160"/>
      <c r="U1360" s="160"/>
      <c r="V1360" s="160"/>
      <c r="W1360" s="160"/>
    </row>
    <row r="1361" spans="1:23" x14ac:dyDescent="0.25">
      <c r="A1361" s="160"/>
      <c r="B1361" s="160"/>
      <c r="C1361" s="162"/>
      <c r="D1361" s="162"/>
      <c r="E1361" s="177"/>
      <c r="F1361" s="160"/>
      <c r="H1361" s="160"/>
      <c r="I1361" s="160"/>
      <c r="J1361" s="160"/>
      <c r="K1361" s="160"/>
      <c r="L1361" s="160"/>
      <c r="M1361" s="160"/>
      <c r="N1361" s="160"/>
      <c r="O1361" s="160"/>
      <c r="P1361" s="160"/>
      <c r="Q1361" s="160"/>
      <c r="R1361" s="160"/>
      <c r="S1361" s="160"/>
      <c r="T1361" s="160"/>
      <c r="U1361" s="160"/>
      <c r="V1361" s="160"/>
      <c r="W1361" s="160"/>
    </row>
    <row r="1362" spans="1:23" x14ac:dyDescent="0.25">
      <c r="A1362" s="160"/>
      <c r="B1362" s="160"/>
      <c r="C1362" s="162"/>
      <c r="D1362" s="162"/>
      <c r="E1362" s="177"/>
      <c r="F1362" s="160"/>
      <c r="H1362" s="160"/>
      <c r="I1362" s="160"/>
      <c r="J1362" s="160"/>
      <c r="K1362" s="160"/>
      <c r="L1362" s="160"/>
      <c r="M1362" s="160"/>
      <c r="N1362" s="160"/>
      <c r="O1362" s="160"/>
      <c r="P1362" s="160"/>
      <c r="Q1362" s="160"/>
      <c r="R1362" s="160"/>
      <c r="S1362" s="160"/>
      <c r="T1362" s="160"/>
      <c r="U1362" s="160"/>
      <c r="V1362" s="160"/>
      <c r="W1362" s="160"/>
    </row>
    <row r="1363" spans="1:23" x14ac:dyDescent="0.25">
      <c r="A1363" s="160"/>
      <c r="B1363" s="160"/>
      <c r="C1363" s="162"/>
      <c r="D1363" s="162"/>
      <c r="E1363" s="177"/>
      <c r="F1363" s="160"/>
      <c r="H1363" s="160"/>
      <c r="I1363" s="160"/>
      <c r="J1363" s="160"/>
      <c r="K1363" s="160"/>
      <c r="L1363" s="160"/>
      <c r="M1363" s="160"/>
      <c r="N1363" s="160"/>
      <c r="O1363" s="160"/>
      <c r="P1363" s="160"/>
      <c r="Q1363" s="160"/>
      <c r="R1363" s="160"/>
      <c r="S1363" s="160"/>
      <c r="T1363" s="160"/>
      <c r="U1363" s="160"/>
      <c r="V1363" s="160"/>
      <c r="W1363" s="160"/>
    </row>
    <row r="1364" spans="1:23" x14ac:dyDescent="0.25">
      <c r="A1364" s="160"/>
      <c r="B1364" s="160"/>
      <c r="C1364" s="162"/>
      <c r="D1364" s="162"/>
      <c r="E1364" s="177"/>
      <c r="F1364" s="160"/>
      <c r="H1364" s="160"/>
      <c r="I1364" s="160"/>
      <c r="J1364" s="160"/>
      <c r="K1364" s="160"/>
      <c r="L1364" s="160"/>
      <c r="M1364" s="160"/>
      <c r="N1364" s="160"/>
      <c r="O1364" s="160"/>
      <c r="P1364" s="160"/>
      <c r="Q1364" s="160"/>
      <c r="R1364" s="160"/>
      <c r="S1364" s="160"/>
      <c r="T1364" s="160"/>
      <c r="U1364" s="160"/>
      <c r="V1364" s="160"/>
      <c r="W1364" s="160"/>
    </row>
    <row r="1365" spans="1:23" x14ac:dyDescent="0.25">
      <c r="A1365" s="160"/>
      <c r="B1365" s="160"/>
      <c r="C1365" s="162"/>
      <c r="D1365" s="162"/>
      <c r="E1365" s="177"/>
      <c r="F1365" s="160"/>
      <c r="H1365" s="160"/>
      <c r="I1365" s="160"/>
      <c r="J1365" s="160"/>
      <c r="K1365" s="160"/>
      <c r="L1365" s="160"/>
      <c r="M1365" s="160"/>
      <c r="N1365" s="160"/>
      <c r="O1365" s="160"/>
      <c r="P1365" s="160"/>
      <c r="Q1365" s="160"/>
      <c r="R1365" s="160"/>
      <c r="S1365" s="160"/>
      <c r="T1365" s="160"/>
      <c r="U1365" s="160"/>
      <c r="V1365" s="160"/>
      <c r="W1365" s="160"/>
    </row>
    <row r="1366" spans="1:23" x14ac:dyDescent="0.25">
      <c r="A1366" s="160"/>
      <c r="B1366" s="160"/>
      <c r="C1366" s="162"/>
      <c r="D1366" s="162"/>
      <c r="E1366" s="177"/>
      <c r="F1366" s="160"/>
      <c r="H1366" s="160"/>
      <c r="I1366" s="160"/>
      <c r="J1366" s="160"/>
      <c r="K1366" s="160"/>
      <c r="L1366" s="160"/>
      <c r="M1366" s="160"/>
      <c r="N1366" s="160"/>
      <c r="O1366" s="160"/>
      <c r="P1366" s="160"/>
      <c r="Q1366" s="160"/>
      <c r="R1366" s="160"/>
      <c r="S1366" s="160"/>
      <c r="T1366" s="160"/>
      <c r="U1366" s="160"/>
      <c r="V1366" s="160"/>
      <c r="W1366" s="160"/>
    </row>
    <row r="1367" spans="1:23" x14ac:dyDescent="0.25">
      <c r="A1367" s="160"/>
      <c r="B1367" s="160"/>
      <c r="C1367" s="162"/>
      <c r="D1367" s="162"/>
      <c r="E1367" s="177"/>
      <c r="F1367" s="160"/>
      <c r="H1367" s="160"/>
      <c r="I1367" s="160"/>
      <c r="J1367" s="160"/>
      <c r="K1367" s="160"/>
      <c r="L1367" s="160"/>
      <c r="M1367" s="160"/>
      <c r="N1367" s="160"/>
      <c r="O1367" s="160"/>
      <c r="P1367" s="160"/>
      <c r="Q1367" s="160"/>
      <c r="R1367" s="160"/>
      <c r="S1367" s="160"/>
      <c r="T1367" s="160"/>
      <c r="U1367" s="160"/>
      <c r="V1367" s="160"/>
      <c r="W1367" s="160"/>
    </row>
    <row r="1368" spans="1:23" x14ac:dyDescent="0.25">
      <c r="A1368" s="160"/>
      <c r="B1368" s="160"/>
      <c r="C1368" s="162"/>
      <c r="D1368" s="162"/>
      <c r="E1368" s="177"/>
      <c r="F1368" s="160"/>
      <c r="H1368" s="160"/>
      <c r="I1368" s="160"/>
      <c r="J1368" s="160"/>
      <c r="K1368" s="160"/>
      <c r="L1368" s="160"/>
      <c r="M1368" s="160"/>
      <c r="N1368" s="160"/>
      <c r="O1368" s="160"/>
      <c r="P1368" s="160"/>
      <c r="Q1368" s="160"/>
      <c r="R1368" s="160"/>
      <c r="S1368" s="160"/>
      <c r="T1368" s="160"/>
      <c r="U1368" s="160"/>
      <c r="V1368" s="160"/>
      <c r="W1368" s="160"/>
    </row>
    <row r="1369" spans="1:23" x14ac:dyDescent="0.25">
      <c r="A1369" s="160"/>
      <c r="B1369" s="160"/>
      <c r="C1369" s="162"/>
      <c r="D1369" s="162"/>
      <c r="E1369" s="177"/>
      <c r="F1369" s="160"/>
      <c r="H1369" s="160"/>
      <c r="I1369" s="160"/>
      <c r="J1369" s="160"/>
      <c r="K1369" s="160"/>
      <c r="L1369" s="160"/>
      <c r="M1369" s="160"/>
      <c r="N1369" s="160"/>
      <c r="O1369" s="160"/>
      <c r="P1369" s="160"/>
      <c r="Q1369" s="160"/>
      <c r="R1369" s="160"/>
      <c r="S1369" s="160"/>
      <c r="T1369" s="160"/>
      <c r="U1369" s="160"/>
      <c r="V1369" s="160"/>
      <c r="W1369" s="160"/>
    </row>
    <row r="1370" spans="1:23" x14ac:dyDescent="0.25">
      <c r="A1370" s="160"/>
      <c r="B1370" s="160"/>
      <c r="C1370" s="162"/>
      <c r="D1370" s="162"/>
      <c r="E1370" s="177"/>
      <c r="F1370" s="160"/>
      <c r="H1370" s="160"/>
      <c r="I1370" s="160"/>
      <c r="J1370" s="160"/>
      <c r="K1370" s="160"/>
      <c r="L1370" s="160"/>
      <c r="M1370" s="160"/>
      <c r="N1370" s="160"/>
      <c r="O1370" s="160"/>
      <c r="P1370" s="160"/>
      <c r="Q1370" s="160"/>
      <c r="R1370" s="160"/>
      <c r="S1370" s="160"/>
      <c r="T1370" s="160"/>
      <c r="U1370" s="160"/>
      <c r="V1370" s="160"/>
      <c r="W1370" s="160"/>
    </row>
    <row r="1371" spans="1:23" x14ac:dyDescent="0.25">
      <c r="A1371" s="160"/>
      <c r="B1371" s="160"/>
      <c r="C1371" s="162"/>
      <c r="D1371" s="162"/>
      <c r="E1371" s="177"/>
      <c r="F1371" s="160"/>
      <c r="H1371" s="160"/>
      <c r="I1371" s="160"/>
      <c r="J1371" s="160"/>
      <c r="K1371" s="160"/>
      <c r="L1371" s="160"/>
      <c r="M1371" s="160"/>
      <c r="N1371" s="160"/>
      <c r="O1371" s="160"/>
      <c r="P1371" s="160"/>
      <c r="Q1371" s="160"/>
      <c r="R1371" s="160"/>
      <c r="S1371" s="160"/>
      <c r="T1371" s="160"/>
      <c r="U1371" s="160"/>
      <c r="V1371" s="160"/>
      <c r="W1371" s="160"/>
    </row>
    <row r="1372" spans="1:23" x14ac:dyDescent="0.25">
      <c r="A1372" s="160"/>
      <c r="B1372" s="160"/>
      <c r="C1372" s="162"/>
      <c r="D1372" s="162"/>
      <c r="E1372" s="177"/>
      <c r="F1372" s="160"/>
      <c r="H1372" s="160"/>
      <c r="I1372" s="160"/>
      <c r="J1372" s="160"/>
      <c r="K1372" s="160"/>
      <c r="L1372" s="160"/>
      <c r="M1372" s="160"/>
      <c r="N1372" s="160"/>
      <c r="O1372" s="160"/>
      <c r="P1372" s="160"/>
      <c r="Q1372" s="160"/>
      <c r="R1372" s="160"/>
      <c r="S1372" s="160"/>
      <c r="T1372" s="160"/>
      <c r="U1372" s="160"/>
      <c r="V1372" s="160"/>
      <c r="W1372" s="160"/>
    </row>
    <row r="1373" spans="1:23" x14ac:dyDescent="0.25">
      <c r="A1373" s="160"/>
      <c r="B1373" s="160"/>
      <c r="C1373" s="162"/>
      <c r="D1373" s="162"/>
      <c r="E1373" s="177"/>
      <c r="F1373" s="160"/>
      <c r="H1373" s="160"/>
      <c r="I1373" s="160"/>
      <c r="J1373" s="160"/>
      <c r="K1373" s="160"/>
      <c r="L1373" s="160"/>
      <c r="M1373" s="160"/>
      <c r="N1373" s="160"/>
      <c r="O1373" s="160"/>
      <c r="P1373" s="160"/>
      <c r="Q1373" s="160"/>
      <c r="R1373" s="160"/>
      <c r="S1373" s="160"/>
      <c r="T1373" s="160"/>
      <c r="U1373" s="160"/>
      <c r="V1373" s="160"/>
      <c r="W1373" s="160"/>
    </row>
    <row r="1374" spans="1:23" x14ac:dyDescent="0.25">
      <c r="A1374" s="160"/>
      <c r="B1374" s="160"/>
      <c r="C1374" s="162"/>
      <c r="D1374" s="162"/>
      <c r="E1374" s="177"/>
      <c r="F1374" s="160"/>
      <c r="H1374" s="160"/>
      <c r="I1374" s="160"/>
      <c r="J1374" s="160"/>
      <c r="K1374" s="160"/>
      <c r="L1374" s="160"/>
      <c r="M1374" s="160"/>
      <c r="N1374" s="160"/>
      <c r="O1374" s="160"/>
      <c r="P1374" s="160"/>
      <c r="Q1374" s="160"/>
      <c r="R1374" s="160"/>
      <c r="S1374" s="160"/>
      <c r="T1374" s="160"/>
      <c r="U1374" s="160"/>
      <c r="V1374" s="160"/>
      <c r="W1374" s="160"/>
    </row>
    <row r="1375" spans="1:23" x14ac:dyDescent="0.25">
      <c r="A1375" s="160"/>
      <c r="B1375" s="160"/>
      <c r="C1375" s="162"/>
      <c r="D1375" s="162"/>
      <c r="E1375" s="177"/>
      <c r="F1375" s="160"/>
      <c r="H1375" s="160"/>
      <c r="I1375" s="160"/>
      <c r="J1375" s="160"/>
      <c r="K1375" s="160"/>
      <c r="L1375" s="160"/>
      <c r="M1375" s="160"/>
      <c r="N1375" s="160"/>
      <c r="O1375" s="160"/>
      <c r="P1375" s="160"/>
      <c r="Q1375" s="160"/>
      <c r="R1375" s="160"/>
      <c r="S1375" s="160"/>
      <c r="T1375" s="160"/>
      <c r="U1375" s="160"/>
      <c r="V1375" s="160"/>
      <c r="W1375" s="160"/>
    </row>
    <row r="1376" spans="1:23" x14ac:dyDescent="0.25">
      <c r="A1376" s="160"/>
      <c r="B1376" s="160"/>
      <c r="C1376" s="162"/>
      <c r="D1376" s="162"/>
      <c r="E1376" s="177"/>
      <c r="F1376" s="160"/>
      <c r="H1376" s="160"/>
      <c r="I1376" s="160"/>
      <c r="J1376" s="160"/>
      <c r="K1376" s="160"/>
      <c r="L1376" s="160"/>
      <c r="M1376" s="160"/>
      <c r="N1376" s="160"/>
      <c r="O1376" s="160"/>
      <c r="P1376" s="160"/>
      <c r="Q1376" s="160"/>
      <c r="R1376" s="160"/>
      <c r="S1376" s="160"/>
      <c r="T1376" s="160"/>
      <c r="U1376" s="160"/>
      <c r="V1376" s="160"/>
      <c r="W1376" s="160"/>
    </row>
    <row r="1377" spans="1:23" x14ac:dyDescent="0.25">
      <c r="A1377" s="160"/>
      <c r="B1377" s="160"/>
      <c r="C1377" s="162"/>
      <c r="D1377" s="162"/>
      <c r="E1377" s="177"/>
      <c r="F1377" s="160"/>
      <c r="H1377" s="160"/>
      <c r="I1377" s="160"/>
      <c r="J1377" s="160"/>
      <c r="K1377" s="160"/>
      <c r="L1377" s="160"/>
      <c r="M1377" s="160"/>
      <c r="N1377" s="160"/>
      <c r="O1377" s="160"/>
      <c r="P1377" s="160"/>
      <c r="Q1377" s="160"/>
      <c r="R1377" s="160"/>
      <c r="S1377" s="160"/>
      <c r="T1377" s="160"/>
      <c r="U1377" s="160"/>
      <c r="V1377" s="160"/>
      <c r="W1377" s="160"/>
    </row>
    <row r="1378" spans="1:23" x14ac:dyDescent="0.25">
      <c r="A1378" s="160"/>
      <c r="B1378" s="160"/>
      <c r="C1378" s="162"/>
      <c r="D1378" s="162"/>
      <c r="E1378" s="177"/>
      <c r="F1378" s="160"/>
      <c r="H1378" s="160"/>
      <c r="I1378" s="160"/>
      <c r="J1378" s="160"/>
      <c r="K1378" s="160"/>
      <c r="L1378" s="160"/>
      <c r="M1378" s="160"/>
      <c r="N1378" s="160"/>
      <c r="O1378" s="160"/>
      <c r="P1378" s="160"/>
      <c r="Q1378" s="160"/>
      <c r="R1378" s="160"/>
      <c r="S1378" s="160"/>
      <c r="T1378" s="160"/>
      <c r="U1378" s="160"/>
      <c r="V1378" s="160"/>
      <c r="W1378" s="160"/>
    </row>
    <row r="1379" spans="1:23" x14ac:dyDescent="0.25">
      <c r="A1379" s="160"/>
      <c r="B1379" s="160"/>
      <c r="C1379" s="162"/>
      <c r="D1379" s="162"/>
      <c r="E1379" s="177"/>
      <c r="F1379" s="160"/>
      <c r="H1379" s="160"/>
      <c r="I1379" s="160"/>
      <c r="J1379" s="160"/>
      <c r="K1379" s="160"/>
      <c r="L1379" s="160"/>
      <c r="M1379" s="160"/>
      <c r="N1379" s="160"/>
      <c r="O1379" s="160"/>
      <c r="P1379" s="160"/>
      <c r="Q1379" s="160"/>
      <c r="R1379" s="160"/>
      <c r="S1379" s="160"/>
      <c r="T1379" s="160"/>
      <c r="U1379" s="160"/>
      <c r="V1379" s="160"/>
      <c r="W1379" s="160"/>
    </row>
    <row r="1380" spans="1:23" x14ac:dyDescent="0.25">
      <c r="A1380" s="160"/>
      <c r="B1380" s="160"/>
      <c r="C1380" s="162"/>
      <c r="D1380" s="162"/>
      <c r="E1380" s="177"/>
      <c r="F1380" s="160"/>
      <c r="H1380" s="160"/>
      <c r="I1380" s="160"/>
      <c r="J1380" s="160"/>
      <c r="K1380" s="160"/>
      <c r="L1380" s="160"/>
      <c r="M1380" s="160"/>
      <c r="N1380" s="160"/>
      <c r="O1380" s="160"/>
      <c r="P1380" s="160"/>
      <c r="Q1380" s="160"/>
      <c r="R1380" s="160"/>
      <c r="S1380" s="160"/>
      <c r="T1380" s="160"/>
      <c r="U1380" s="160"/>
      <c r="V1380" s="160"/>
      <c r="W1380" s="160"/>
    </row>
    <row r="1381" spans="1:23" x14ac:dyDescent="0.25">
      <c r="A1381" s="160"/>
      <c r="B1381" s="160"/>
      <c r="C1381" s="162"/>
      <c r="D1381" s="162"/>
      <c r="E1381" s="177"/>
      <c r="F1381" s="160"/>
      <c r="H1381" s="160"/>
      <c r="I1381" s="160"/>
      <c r="J1381" s="160"/>
      <c r="K1381" s="160"/>
      <c r="L1381" s="160"/>
      <c r="M1381" s="160"/>
      <c r="N1381" s="160"/>
      <c r="O1381" s="160"/>
      <c r="P1381" s="160"/>
      <c r="Q1381" s="160"/>
      <c r="R1381" s="160"/>
      <c r="S1381" s="160"/>
      <c r="T1381" s="160"/>
      <c r="U1381" s="160"/>
      <c r="V1381" s="160"/>
      <c r="W1381" s="160"/>
    </row>
    <row r="1382" spans="1:23" x14ac:dyDescent="0.25">
      <c r="A1382" s="160"/>
      <c r="B1382" s="160"/>
      <c r="C1382" s="162"/>
      <c r="D1382" s="162"/>
      <c r="E1382" s="177"/>
      <c r="F1382" s="160"/>
      <c r="H1382" s="160"/>
      <c r="I1382" s="160"/>
      <c r="J1382" s="160"/>
      <c r="K1382" s="160"/>
      <c r="L1382" s="160"/>
      <c r="M1382" s="160"/>
      <c r="N1382" s="160"/>
      <c r="O1382" s="160"/>
      <c r="P1382" s="160"/>
      <c r="Q1382" s="160"/>
      <c r="R1382" s="160"/>
      <c r="S1382" s="160"/>
      <c r="T1382" s="160"/>
      <c r="U1382" s="160"/>
      <c r="V1382" s="160"/>
      <c r="W1382" s="160"/>
    </row>
    <row r="1383" spans="1:23" x14ac:dyDescent="0.25">
      <c r="A1383" s="160"/>
      <c r="B1383" s="160"/>
      <c r="C1383" s="162"/>
      <c r="D1383" s="162"/>
      <c r="E1383" s="177"/>
      <c r="F1383" s="160"/>
      <c r="H1383" s="160"/>
      <c r="I1383" s="160"/>
      <c r="J1383" s="160"/>
      <c r="K1383" s="160"/>
      <c r="L1383" s="160"/>
      <c r="M1383" s="160"/>
      <c r="N1383" s="160"/>
      <c r="O1383" s="160"/>
      <c r="P1383" s="160"/>
      <c r="Q1383" s="160"/>
      <c r="R1383" s="160"/>
      <c r="S1383" s="160"/>
      <c r="T1383" s="160"/>
      <c r="U1383" s="160"/>
      <c r="V1383" s="160"/>
      <c r="W1383" s="160"/>
    </row>
    <row r="1384" spans="1:23" x14ac:dyDescent="0.25">
      <c r="A1384" s="160"/>
      <c r="B1384" s="160"/>
      <c r="C1384" s="162"/>
      <c r="D1384" s="162"/>
      <c r="E1384" s="177"/>
      <c r="F1384" s="160"/>
      <c r="H1384" s="160"/>
      <c r="I1384" s="160"/>
      <c r="J1384" s="160"/>
      <c r="K1384" s="160"/>
      <c r="L1384" s="160"/>
      <c r="M1384" s="160"/>
      <c r="N1384" s="160"/>
      <c r="O1384" s="160"/>
      <c r="P1384" s="160"/>
      <c r="Q1384" s="160"/>
      <c r="R1384" s="160"/>
      <c r="S1384" s="160"/>
      <c r="T1384" s="160"/>
      <c r="U1384" s="160"/>
      <c r="V1384" s="160"/>
      <c r="W1384" s="160"/>
    </row>
    <row r="1385" spans="1:23" x14ac:dyDescent="0.25">
      <c r="A1385" s="160"/>
      <c r="B1385" s="160"/>
      <c r="C1385" s="162"/>
      <c r="D1385" s="162"/>
      <c r="E1385" s="177"/>
      <c r="F1385" s="160"/>
      <c r="H1385" s="160"/>
      <c r="I1385" s="160"/>
      <c r="J1385" s="160"/>
      <c r="K1385" s="160"/>
      <c r="L1385" s="160"/>
      <c r="M1385" s="160"/>
      <c r="N1385" s="160"/>
      <c r="O1385" s="160"/>
      <c r="P1385" s="160"/>
      <c r="Q1385" s="160"/>
      <c r="R1385" s="160"/>
      <c r="S1385" s="160"/>
      <c r="T1385" s="160"/>
      <c r="U1385" s="160"/>
      <c r="V1385" s="160"/>
      <c r="W1385" s="160"/>
    </row>
    <row r="1386" spans="1:23" x14ac:dyDescent="0.25">
      <c r="A1386" s="160"/>
      <c r="B1386" s="160"/>
      <c r="C1386" s="162"/>
      <c r="D1386" s="162"/>
      <c r="E1386" s="177"/>
      <c r="F1386" s="160"/>
      <c r="H1386" s="160"/>
      <c r="I1386" s="160"/>
      <c r="J1386" s="160"/>
      <c r="K1386" s="160"/>
      <c r="L1386" s="160"/>
      <c r="M1386" s="160"/>
      <c r="N1386" s="160"/>
      <c r="O1386" s="160"/>
      <c r="P1386" s="160"/>
      <c r="Q1386" s="160"/>
      <c r="R1386" s="160"/>
      <c r="S1386" s="160"/>
      <c r="T1386" s="160"/>
      <c r="U1386" s="160"/>
      <c r="V1386" s="160"/>
      <c r="W1386" s="160"/>
    </row>
    <row r="1387" spans="1:23" x14ac:dyDescent="0.25">
      <c r="A1387" s="160"/>
      <c r="B1387" s="160"/>
      <c r="C1387" s="162"/>
      <c r="D1387" s="162"/>
      <c r="E1387" s="177"/>
      <c r="F1387" s="160"/>
      <c r="H1387" s="160"/>
      <c r="I1387" s="160"/>
      <c r="J1387" s="160"/>
      <c r="K1387" s="160"/>
      <c r="L1387" s="160"/>
      <c r="M1387" s="160"/>
      <c r="N1387" s="160"/>
      <c r="O1387" s="160"/>
      <c r="P1387" s="160"/>
      <c r="Q1387" s="160"/>
      <c r="R1387" s="160"/>
      <c r="S1387" s="160"/>
      <c r="T1387" s="160"/>
      <c r="U1387" s="160"/>
      <c r="V1387" s="160"/>
      <c r="W1387" s="160"/>
    </row>
    <row r="1388" spans="1:23" x14ac:dyDescent="0.25">
      <c r="A1388" s="160"/>
      <c r="B1388" s="160"/>
      <c r="C1388" s="162"/>
      <c r="D1388" s="162"/>
      <c r="E1388" s="177"/>
      <c r="F1388" s="160"/>
      <c r="H1388" s="160"/>
      <c r="I1388" s="160"/>
      <c r="J1388" s="160"/>
      <c r="K1388" s="160"/>
      <c r="L1388" s="160"/>
      <c r="M1388" s="160"/>
      <c r="N1388" s="160"/>
      <c r="O1388" s="160"/>
      <c r="P1388" s="160"/>
      <c r="Q1388" s="160"/>
      <c r="R1388" s="160"/>
      <c r="S1388" s="160"/>
      <c r="T1388" s="160"/>
      <c r="U1388" s="160"/>
      <c r="V1388" s="160"/>
      <c r="W1388" s="160"/>
    </row>
    <row r="1389" spans="1:23" x14ac:dyDescent="0.25">
      <c r="A1389" s="160"/>
      <c r="B1389" s="160"/>
      <c r="C1389" s="162"/>
      <c r="D1389" s="162"/>
      <c r="E1389" s="177"/>
      <c r="F1389" s="160"/>
      <c r="H1389" s="160"/>
      <c r="I1389" s="160"/>
      <c r="J1389" s="160"/>
      <c r="K1389" s="160"/>
      <c r="L1389" s="160"/>
      <c r="M1389" s="160"/>
      <c r="N1389" s="160"/>
      <c r="O1389" s="160"/>
      <c r="P1389" s="160"/>
      <c r="Q1389" s="160"/>
      <c r="R1389" s="160"/>
      <c r="S1389" s="160"/>
      <c r="T1389" s="160"/>
      <c r="U1389" s="160"/>
      <c r="V1389" s="160"/>
      <c r="W1389" s="160"/>
    </row>
    <row r="1390" spans="1:23" x14ac:dyDescent="0.25">
      <c r="A1390" s="160"/>
      <c r="B1390" s="160"/>
      <c r="C1390" s="162"/>
      <c r="D1390" s="162"/>
      <c r="E1390" s="177"/>
      <c r="F1390" s="160"/>
      <c r="H1390" s="160"/>
      <c r="I1390" s="160"/>
      <c r="J1390" s="160"/>
      <c r="K1390" s="160"/>
      <c r="L1390" s="160"/>
      <c r="M1390" s="160"/>
      <c r="N1390" s="160"/>
      <c r="O1390" s="160"/>
      <c r="P1390" s="160"/>
      <c r="Q1390" s="160"/>
      <c r="R1390" s="160"/>
      <c r="S1390" s="160"/>
      <c r="T1390" s="160"/>
      <c r="U1390" s="160"/>
      <c r="V1390" s="160"/>
      <c r="W1390" s="160"/>
    </row>
    <row r="1391" spans="1:23" x14ac:dyDescent="0.25">
      <c r="A1391" s="160"/>
      <c r="B1391" s="160"/>
      <c r="C1391" s="162"/>
      <c r="D1391" s="162"/>
      <c r="E1391" s="177"/>
      <c r="F1391" s="160"/>
      <c r="H1391" s="160"/>
      <c r="I1391" s="160"/>
      <c r="J1391" s="160"/>
      <c r="K1391" s="160"/>
      <c r="L1391" s="160"/>
      <c r="M1391" s="160"/>
      <c r="N1391" s="160"/>
      <c r="O1391" s="160"/>
      <c r="P1391" s="160"/>
      <c r="Q1391" s="160"/>
      <c r="R1391" s="160"/>
      <c r="S1391" s="160"/>
      <c r="T1391" s="160"/>
      <c r="U1391" s="160"/>
      <c r="V1391" s="160"/>
      <c r="W1391" s="160"/>
    </row>
    <row r="1392" spans="1:23" x14ac:dyDescent="0.25">
      <c r="A1392" s="160"/>
      <c r="B1392" s="160"/>
      <c r="C1392" s="162"/>
      <c r="D1392" s="162"/>
      <c r="E1392" s="177"/>
      <c r="F1392" s="160"/>
      <c r="H1392" s="160"/>
      <c r="I1392" s="160"/>
      <c r="J1392" s="160"/>
      <c r="K1392" s="160"/>
      <c r="L1392" s="160"/>
      <c r="M1392" s="160"/>
      <c r="N1392" s="160"/>
      <c r="O1392" s="160"/>
      <c r="P1392" s="160"/>
      <c r="Q1392" s="160"/>
      <c r="R1392" s="160"/>
      <c r="S1392" s="160"/>
      <c r="T1392" s="160"/>
      <c r="U1392" s="160"/>
      <c r="V1392" s="160"/>
      <c r="W1392" s="160"/>
    </row>
    <row r="1393" spans="1:23" x14ac:dyDescent="0.25">
      <c r="A1393" s="160"/>
      <c r="B1393" s="160"/>
      <c r="C1393" s="162"/>
      <c r="D1393" s="162"/>
      <c r="E1393" s="177"/>
      <c r="F1393" s="160"/>
      <c r="H1393" s="160"/>
      <c r="I1393" s="160"/>
      <c r="J1393" s="160"/>
      <c r="K1393" s="160"/>
      <c r="L1393" s="160"/>
      <c r="M1393" s="160"/>
      <c r="N1393" s="160"/>
      <c r="O1393" s="160"/>
      <c r="P1393" s="160"/>
      <c r="Q1393" s="160"/>
      <c r="R1393" s="160"/>
      <c r="S1393" s="160"/>
      <c r="T1393" s="160"/>
      <c r="U1393" s="160"/>
      <c r="V1393" s="160"/>
      <c r="W1393" s="160"/>
    </row>
    <row r="1394" spans="1:23" x14ac:dyDescent="0.25">
      <c r="A1394" s="160"/>
      <c r="B1394" s="160"/>
      <c r="C1394" s="162"/>
      <c r="D1394" s="162"/>
      <c r="E1394" s="177"/>
      <c r="F1394" s="160"/>
      <c r="H1394" s="160"/>
      <c r="I1394" s="160"/>
      <c r="J1394" s="160"/>
      <c r="K1394" s="160"/>
      <c r="L1394" s="160"/>
      <c r="M1394" s="160"/>
      <c r="N1394" s="160"/>
      <c r="O1394" s="160"/>
      <c r="P1394" s="160"/>
      <c r="Q1394" s="160"/>
      <c r="R1394" s="160"/>
      <c r="S1394" s="160"/>
      <c r="T1394" s="160"/>
      <c r="U1394" s="160"/>
      <c r="V1394" s="160"/>
      <c r="W1394" s="160"/>
    </row>
    <row r="1395" spans="1:23" x14ac:dyDescent="0.25">
      <c r="A1395" s="160"/>
      <c r="B1395" s="160"/>
      <c r="C1395" s="162"/>
      <c r="D1395" s="162"/>
      <c r="E1395" s="177"/>
      <c r="F1395" s="160"/>
      <c r="H1395" s="160"/>
      <c r="I1395" s="160"/>
      <c r="J1395" s="160"/>
      <c r="K1395" s="160"/>
      <c r="L1395" s="160"/>
      <c r="M1395" s="160"/>
      <c r="N1395" s="160"/>
      <c r="O1395" s="160"/>
      <c r="P1395" s="160"/>
      <c r="Q1395" s="160"/>
      <c r="R1395" s="160"/>
      <c r="S1395" s="160"/>
      <c r="T1395" s="160"/>
      <c r="U1395" s="160"/>
      <c r="V1395" s="160"/>
      <c r="W1395" s="160"/>
    </row>
    <row r="1396" spans="1:23" x14ac:dyDescent="0.25">
      <c r="A1396" s="160"/>
      <c r="B1396" s="160"/>
      <c r="C1396" s="162"/>
      <c r="D1396" s="162"/>
      <c r="E1396" s="177"/>
      <c r="F1396" s="160"/>
      <c r="H1396" s="160"/>
      <c r="I1396" s="160"/>
      <c r="J1396" s="160"/>
      <c r="K1396" s="160"/>
      <c r="L1396" s="160"/>
      <c r="M1396" s="160"/>
      <c r="N1396" s="160"/>
      <c r="O1396" s="160"/>
      <c r="P1396" s="160"/>
      <c r="Q1396" s="160"/>
      <c r="R1396" s="160"/>
      <c r="S1396" s="160"/>
      <c r="T1396" s="160"/>
      <c r="U1396" s="160"/>
      <c r="V1396" s="160"/>
      <c r="W1396" s="160"/>
    </row>
    <row r="1397" spans="1:23" x14ac:dyDescent="0.25">
      <c r="A1397" s="160"/>
      <c r="B1397" s="160"/>
      <c r="C1397" s="162"/>
      <c r="D1397" s="162"/>
      <c r="E1397" s="177"/>
      <c r="F1397" s="160"/>
      <c r="H1397" s="160"/>
      <c r="I1397" s="160"/>
      <c r="J1397" s="160"/>
      <c r="K1397" s="160"/>
      <c r="L1397" s="160"/>
      <c r="M1397" s="160"/>
      <c r="N1397" s="160"/>
      <c r="O1397" s="160"/>
      <c r="P1397" s="160"/>
      <c r="Q1397" s="160"/>
      <c r="R1397" s="160"/>
      <c r="S1397" s="160"/>
      <c r="T1397" s="160"/>
      <c r="U1397" s="160"/>
      <c r="V1397" s="160"/>
      <c r="W1397" s="160"/>
    </row>
    <row r="1398" spans="1:23" x14ac:dyDescent="0.25">
      <c r="A1398" s="160"/>
      <c r="B1398" s="160"/>
      <c r="C1398" s="162"/>
      <c r="D1398" s="162"/>
      <c r="E1398" s="177"/>
      <c r="F1398" s="160"/>
      <c r="H1398" s="160"/>
      <c r="I1398" s="160"/>
      <c r="J1398" s="160"/>
      <c r="K1398" s="160"/>
      <c r="L1398" s="160"/>
      <c r="M1398" s="160"/>
      <c r="N1398" s="160"/>
      <c r="O1398" s="160"/>
      <c r="P1398" s="160"/>
      <c r="Q1398" s="160"/>
      <c r="R1398" s="160"/>
      <c r="S1398" s="160"/>
      <c r="T1398" s="160"/>
      <c r="U1398" s="160"/>
      <c r="V1398" s="160"/>
      <c r="W1398" s="160"/>
    </row>
    <row r="1399" spans="1:23" x14ac:dyDescent="0.25">
      <c r="A1399" s="160"/>
      <c r="B1399" s="160"/>
      <c r="C1399" s="162"/>
      <c r="D1399" s="162"/>
      <c r="E1399" s="177"/>
      <c r="F1399" s="160"/>
      <c r="H1399" s="160"/>
      <c r="I1399" s="160"/>
      <c r="J1399" s="160"/>
      <c r="K1399" s="160"/>
      <c r="L1399" s="160"/>
      <c r="M1399" s="160"/>
      <c r="N1399" s="160"/>
      <c r="O1399" s="160"/>
      <c r="P1399" s="160"/>
      <c r="Q1399" s="160"/>
      <c r="R1399" s="160"/>
      <c r="S1399" s="160"/>
      <c r="T1399" s="160"/>
      <c r="U1399" s="160"/>
      <c r="V1399" s="160"/>
      <c r="W1399" s="160"/>
    </row>
    <row r="1400" spans="1:23" x14ac:dyDescent="0.25">
      <c r="A1400" s="160"/>
      <c r="B1400" s="160"/>
      <c r="C1400" s="162"/>
      <c r="D1400" s="162"/>
      <c r="E1400" s="177"/>
      <c r="F1400" s="160"/>
      <c r="H1400" s="160"/>
      <c r="I1400" s="160"/>
      <c r="J1400" s="160"/>
      <c r="K1400" s="160"/>
      <c r="L1400" s="160"/>
      <c r="M1400" s="160"/>
      <c r="N1400" s="160"/>
      <c r="O1400" s="160"/>
      <c r="P1400" s="160"/>
      <c r="Q1400" s="160"/>
      <c r="R1400" s="160"/>
      <c r="S1400" s="160"/>
      <c r="T1400" s="160"/>
      <c r="U1400" s="160"/>
      <c r="V1400" s="160"/>
      <c r="W1400" s="160"/>
    </row>
    <row r="1401" spans="1:23" x14ac:dyDescent="0.25">
      <c r="A1401" s="160"/>
      <c r="B1401" s="160"/>
      <c r="C1401" s="162"/>
      <c r="D1401" s="162"/>
      <c r="E1401" s="177"/>
      <c r="F1401" s="160"/>
      <c r="H1401" s="160"/>
      <c r="I1401" s="160"/>
      <c r="J1401" s="160"/>
      <c r="K1401" s="160"/>
      <c r="L1401" s="160"/>
      <c r="M1401" s="160"/>
      <c r="N1401" s="160"/>
      <c r="O1401" s="160"/>
      <c r="P1401" s="160"/>
      <c r="Q1401" s="160"/>
      <c r="R1401" s="160"/>
      <c r="S1401" s="160"/>
      <c r="T1401" s="160"/>
      <c r="U1401" s="160"/>
      <c r="V1401" s="160"/>
      <c r="W1401" s="160"/>
    </row>
    <row r="1402" spans="1:23" x14ac:dyDescent="0.25">
      <c r="A1402" s="160"/>
      <c r="B1402" s="160"/>
      <c r="C1402" s="162"/>
      <c r="D1402" s="162"/>
      <c r="E1402" s="177"/>
      <c r="F1402" s="160"/>
      <c r="H1402" s="160"/>
      <c r="I1402" s="160"/>
      <c r="J1402" s="160"/>
      <c r="K1402" s="160"/>
      <c r="L1402" s="160"/>
      <c r="M1402" s="160"/>
      <c r="N1402" s="160"/>
      <c r="O1402" s="160"/>
      <c r="P1402" s="160"/>
      <c r="Q1402" s="160"/>
      <c r="R1402" s="160"/>
      <c r="S1402" s="160"/>
      <c r="T1402" s="160"/>
      <c r="U1402" s="160"/>
      <c r="V1402" s="160"/>
      <c r="W1402" s="160"/>
    </row>
    <row r="1403" spans="1:23" x14ac:dyDescent="0.25">
      <c r="A1403" s="160"/>
      <c r="B1403" s="160"/>
      <c r="C1403" s="162"/>
      <c r="D1403" s="162"/>
      <c r="E1403" s="177"/>
      <c r="F1403" s="160"/>
      <c r="H1403" s="160"/>
      <c r="I1403" s="160"/>
      <c r="J1403" s="160"/>
      <c r="K1403" s="160"/>
      <c r="L1403" s="160"/>
      <c r="M1403" s="160"/>
      <c r="N1403" s="160"/>
      <c r="O1403" s="160"/>
      <c r="P1403" s="160"/>
      <c r="Q1403" s="160"/>
      <c r="R1403" s="160"/>
      <c r="S1403" s="160"/>
      <c r="T1403" s="160"/>
      <c r="U1403" s="160"/>
      <c r="V1403" s="160"/>
      <c r="W1403" s="160"/>
    </row>
    <row r="1404" spans="1:23" x14ac:dyDescent="0.25">
      <c r="A1404" s="160"/>
      <c r="B1404" s="160"/>
      <c r="C1404" s="162"/>
      <c r="D1404" s="162"/>
      <c r="E1404" s="177"/>
      <c r="F1404" s="160"/>
      <c r="H1404" s="160"/>
      <c r="I1404" s="160"/>
      <c r="J1404" s="160"/>
      <c r="K1404" s="160"/>
      <c r="L1404" s="160"/>
      <c r="M1404" s="160"/>
      <c r="N1404" s="160"/>
      <c r="O1404" s="160"/>
      <c r="P1404" s="160"/>
      <c r="Q1404" s="160"/>
      <c r="R1404" s="160"/>
      <c r="S1404" s="160"/>
      <c r="T1404" s="160"/>
      <c r="U1404" s="160"/>
      <c r="V1404" s="160"/>
      <c r="W1404" s="160"/>
    </row>
    <row r="1405" spans="1:23" x14ac:dyDescent="0.25">
      <c r="A1405" s="160"/>
      <c r="B1405" s="160"/>
      <c r="C1405" s="162"/>
      <c r="D1405" s="162"/>
      <c r="E1405" s="177"/>
      <c r="F1405" s="160"/>
      <c r="H1405" s="160"/>
      <c r="I1405" s="160"/>
      <c r="J1405" s="160"/>
      <c r="K1405" s="160"/>
      <c r="L1405" s="160"/>
      <c r="M1405" s="160"/>
      <c r="N1405" s="160"/>
      <c r="O1405" s="160"/>
      <c r="P1405" s="160"/>
      <c r="Q1405" s="160"/>
      <c r="R1405" s="160"/>
      <c r="S1405" s="160"/>
      <c r="T1405" s="160"/>
      <c r="U1405" s="160"/>
      <c r="V1405" s="160"/>
      <c r="W1405" s="160"/>
    </row>
    <row r="1406" spans="1:23" x14ac:dyDescent="0.25">
      <c r="A1406" s="160"/>
      <c r="B1406" s="160"/>
      <c r="C1406" s="162"/>
      <c r="D1406" s="162"/>
      <c r="E1406" s="177"/>
      <c r="F1406" s="160"/>
      <c r="H1406" s="160"/>
      <c r="I1406" s="160"/>
      <c r="J1406" s="160"/>
      <c r="K1406" s="160"/>
      <c r="L1406" s="160"/>
      <c r="M1406" s="160"/>
      <c r="N1406" s="160"/>
      <c r="O1406" s="160"/>
      <c r="P1406" s="160"/>
      <c r="Q1406" s="160"/>
      <c r="R1406" s="160"/>
      <c r="S1406" s="160"/>
      <c r="T1406" s="160"/>
      <c r="U1406" s="160"/>
      <c r="V1406" s="160"/>
      <c r="W1406" s="160"/>
    </row>
    <row r="1407" spans="1:23" x14ac:dyDescent="0.25">
      <c r="A1407" s="160"/>
      <c r="B1407" s="160"/>
      <c r="C1407" s="162"/>
      <c r="D1407" s="162"/>
      <c r="E1407" s="177"/>
      <c r="F1407" s="160"/>
      <c r="H1407" s="160"/>
      <c r="I1407" s="160"/>
      <c r="J1407" s="160"/>
      <c r="K1407" s="160"/>
      <c r="L1407" s="160"/>
      <c r="M1407" s="160"/>
      <c r="N1407" s="160"/>
      <c r="O1407" s="160"/>
      <c r="P1407" s="160"/>
      <c r="Q1407" s="160"/>
      <c r="R1407" s="160"/>
      <c r="S1407" s="160"/>
      <c r="T1407" s="160"/>
      <c r="U1407" s="160"/>
      <c r="V1407" s="160"/>
      <c r="W1407" s="160"/>
    </row>
    <row r="1408" spans="1:23" x14ac:dyDescent="0.25">
      <c r="A1408" s="160"/>
      <c r="B1408" s="160"/>
      <c r="C1408" s="162"/>
      <c r="D1408" s="162"/>
      <c r="E1408" s="177"/>
      <c r="F1408" s="160"/>
      <c r="H1408" s="160"/>
      <c r="I1408" s="160"/>
      <c r="J1408" s="160"/>
      <c r="K1408" s="160"/>
      <c r="L1408" s="160"/>
      <c r="M1408" s="160"/>
      <c r="N1408" s="160"/>
      <c r="O1408" s="160"/>
      <c r="P1408" s="160"/>
      <c r="Q1408" s="160"/>
      <c r="R1408" s="160"/>
      <c r="S1408" s="160"/>
      <c r="T1408" s="160"/>
      <c r="U1408" s="160"/>
      <c r="V1408" s="160"/>
      <c r="W1408" s="160"/>
    </row>
    <row r="1409" spans="1:23" x14ac:dyDescent="0.25">
      <c r="A1409" s="160"/>
      <c r="B1409" s="160"/>
      <c r="C1409" s="162"/>
      <c r="D1409" s="162"/>
      <c r="E1409" s="177"/>
      <c r="F1409" s="160"/>
      <c r="H1409" s="160"/>
      <c r="I1409" s="160"/>
      <c r="J1409" s="160"/>
      <c r="K1409" s="160"/>
      <c r="L1409" s="160"/>
      <c r="M1409" s="160"/>
      <c r="N1409" s="160"/>
      <c r="O1409" s="160"/>
      <c r="P1409" s="160"/>
      <c r="Q1409" s="160"/>
      <c r="R1409" s="160"/>
      <c r="S1409" s="160"/>
      <c r="T1409" s="160"/>
      <c r="U1409" s="160"/>
      <c r="V1409" s="160"/>
      <c r="W1409" s="160"/>
    </row>
    <row r="1410" spans="1:23" x14ac:dyDescent="0.25">
      <c r="A1410" s="160"/>
      <c r="B1410" s="160"/>
      <c r="C1410" s="162"/>
      <c r="D1410" s="162"/>
      <c r="E1410" s="177"/>
      <c r="F1410" s="160"/>
      <c r="H1410" s="160"/>
      <c r="I1410" s="160"/>
      <c r="J1410" s="160"/>
      <c r="K1410" s="160"/>
      <c r="L1410" s="160"/>
      <c r="M1410" s="160"/>
      <c r="N1410" s="160"/>
      <c r="O1410" s="160"/>
      <c r="P1410" s="160"/>
      <c r="Q1410" s="160"/>
      <c r="R1410" s="160"/>
      <c r="S1410" s="160"/>
      <c r="T1410" s="160"/>
      <c r="U1410" s="160"/>
      <c r="V1410" s="160"/>
      <c r="W1410" s="160"/>
    </row>
    <row r="1411" spans="1:23" x14ac:dyDescent="0.25">
      <c r="A1411" s="160"/>
      <c r="B1411" s="160"/>
      <c r="C1411" s="162"/>
      <c r="D1411" s="162"/>
      <c r="E1411" s="177"/>
      <c r="F1411" s="160"/>
      <c r="H1411" s="160"/>
      <c r="I1411" s="160"/>
      <c r="J1411" s="160"/>
      <c r="K1411" s="160"/>
      <c r="L1411" s="160"/>
      <c r="M1411" s="160"/>
      <c r="N1411" s="160"/>
      <c r="O1411" s="160"/>
      <c r="P1411" s="160"/>
      <c r="Q1411" s="160"/>
      <c r="R1411" s="160"/>
      <c r="S1411" s="160"/>
      <c r="T1411" s="160"/>
      <c r="U1411" s="160"/>
      <c r="V1411" s="160"/>
      <c r="W1411" s="160"/>
    </row>
    <row r="1412" spans="1:23" x14ac:dyDescent="0.25">
      <c r="A1412" s="160"/>
      <c r="B1412" s="160"/>
      <c r="C1412" s="162"/>
      <c r="D1412" s="162"/>
      <c r="E1412" s="177"/>
      <c r="F1412" s="160"/>
      <c r="H1412" s="160"/>
      <c r="I1412" s="160"/>
      <c r="J1412" s="160"/>
      <c r="K1412" s="160"/>
      <c r="L1412" s="160"/>
      <c r="M1412" s="160"/>
      <c r="N1412" s="160"/>
      <c r="O1412" s="160"/>
      <c r="P1412" s="160"/>
      <c r="Q1412" s="160"/>
      <c r="R1412" s="160"/>
      <c r="S1412" s="160"/>
      <c r="T1412" s="160"/>
      <c r="U1412" s="160"/>
      <c r="V1412" s="160"/>
      <c r="W1412" s="160"/>
    </row>
    <row r="1413" spans="1:23" x14ac:dyDescent="0.25">
      <c r="A1413" s="160"/>
      <c r="B1413" s="160"/>
      <c r="C1413" s="162"/>
      <c r="D1413" s="162"/>
      <c r="E1413" s="177"/>
      <c r="F1413" s="160"/>
      <c r="H1413" s="160"/>
      <c r="I1413" s="160"/>
      <c r="J1413" s="160"/>
      <c r="K1413" s="160"/>
      <c r="L1413" s="160"/>
      <c r="M1413" s="160"/>
      <c r="N1413" s="160"/>
      <c r="O1413" s="160"/>
      <c r="P1413" s="160"/>
      <c r="Q1413" s="160"/>
      <c r="R1413" s="160"/>
      <c r="S1413" s="160"/>
      <c r="T1413" s="160"/>
      <c r="U1413" s="160"/>
      <c r="V1413" s="160"/>
      <c r="W1413" s="160"/>
    </row>
    <row r="1414" spans="1:23" x14ac:dyDescent="0.25">
      <c r="A1414" s="160"/>
      <c r="B1414" s="160"/>
      <c r="C1414" s="162"/>
      <c r="D1414" s="162"/>
      <c r="E1414" s="177"/>
      <c r="F1414" s="160"/>
      <c r="H1414" s="160"/>
      <c r="I1414" s="160"/>
      <c r="J1414" s="160"/>
      <c r="K1414" s="160"/>
      <c r="L1414" s="160"/>
      <c r="M1414" s="160"/>
      <c r="N1414" s="160"/>
      <c r="O1414" s="160"/>
      <c r="P1414" s="160"/>
      <c r="Q1414" s="160"/>
      <c r="R1414" s="160"/>
      <c r="S1414" s="160"/>
      <c r="T1414" s="160"/>
      <c r="U1414" s="160"/>
      <c r="V1414" s="160"/>
      <c r="W1414" s="160"/>
    </row>
    <row r="1415" spans="1:23" x14ac:dyDescent="0.25">
      <c r="A1415" s="160"/>
      <c r="B1415" s="160"/>
      <c r="C1415" s="162"/>
      <c r="D1415" s="162"/>
      <c r="E1415" s="177"/>
      <c r="F1415" s="160"/>
      <c r="H1415" s="160"/>
      <c r="I1415" s="160"/>
      <c r="J1415" s="160"/>
      <c r="K1415" s="160"/>
      <c r="L1415" s="160"/>
      <c r="M1415" s="160"/>
      <c r="N1415" s="160"/>
      <c r="O1415" s="160"/>
      <c r="P1415" s="160"/>
      <c r="Q1415" s="160"/>
      <c r="R1415" s="160"/>
      <c r="S1415" s="160"/>
      <c r="T1415" s="160"/>
      <c r="U1415" s="160"/>
      <c r="V1415" s="160"/>
      <c r="W1415" s="160"/>
    </row>
    <row r="1416" spans="1:23" x14ac:dyDescent="0.25">
      <c r="A1416" s="160"/>
      <c r="B1416" s="160"/>
      <c r="C1416" s="162"/>
      <c r="D1416" s="162"/>
      <c r="E1416" s="177"/>
      <c r="F1416" s="160"/>
      <c r="H1416" s="160"/>
      <c r="I1416" s="160"/>
      <c r="J1416" s="160"/>
      <c r="K1416" s="160"/>
      <c r="L1416" s="160"/>
      <c r="M1416" s="160"/>
      <c r="N1416" s="160"/>
      <c r="O1416" s="160"/>
      <c r="P1416" s="160"/>
      <c r="Q1416" s="160"/>
      <c r="R1416" s="160"/>
      <c r="S1416" s="160"/>
      <c r="T1416" s="160"/>
      <c r="U1416" s="160"/>
      <c r="V1416" s="160"/>
      <c r="W1416" s="160"/>
    </row>
    <row r="1417" spans="1:23" x14ac:dyDescent="0.25">
      <c r="A1417" s="160"/>
      <c r="B1417" s="160"/>
      <c r="C1417" s="162"/>
      <c r="D1417" s="162"/>
      <c r="E1417" s="177"/>
      <c r="F1417" s="160"/>
      <c r="H1417" s="160"/>
      <c r="I1417" s="160"/>
      <c r="J1417" s="160"/>
      <c r="K1417" s="160"/>
      <c r="L1417" s="160"/>
      <c r="M1417" s="160"/>
      <c r="N1417" s="160"/>
      <c r="O1417" s="160"/>
      <c r="P1417" s="160"/>
      <c r="Q1417" s="160"/>
      <c r="R1417" s="160"/>
      <c r="S1417" s="160"/>
      <c r="T1417" s="160"/>
      <c r="U1417" s="160"/>
      <c r="V1417" s="160"/>
      <c r="W1417" s="160"/>
    </row>
    <row r="1418" spans="1:23" x14ac:dyDescent="0.25">
      <c r="A1418" s="160"/>
      <c r="B1418" s="160"/>
      <c r="C1418" s="162"/>
      <c r="D1418" s="162"/>
      <c r="E1418" s="177"/>
      <c r="F1418" s="160"/>
      <c r="H1418" s="160"/>
      <c r="I1418" s="160"/>
      <c r="J1418" s="160"/>
      <c r="K1418" s="160"/>
      <c r="L1418" s="160"/>
      <c r="M1418" s="160"/>
      <c r="N1418" s="160"/>
      <c r="O1418" s="160"/>
      <c r="P1418" s="160"/>
      <c r="Q1418" s="160"/>
      <c r="R1418" s="160"/>
      <c r="S1418" s="160"/>
      <c r="T1418" s="160"/>
      <c r="U1418" s="160"/>
      <c r="V1418" s="160"/>
      <c r="W1418" s="160"/>
    </row>
    <row r="1419" spans="1:23" x14ac:dyDescent="0.25">
      <c r="A1419" s="160"/>
      <c r="B1419" s="160"/>
      <c r="C1419" s="162"/>
      <c r="D1419" s="162"/>
      <c r="E1419" s="177"/>
      <c r="F1419" s="160"/>
      <c r="H1419" s="160"/>
      <c r="I1419" s="160"/>
      <c r="J1419" s="160"/>
      <c r="K1419" s="160"/>
      <c r="L1419" s="160"/>
      <c r="M1419" s="160"/>
      <c r="N1419" s="160"/>
      <c r="O1419" s="160"/>
      <c r="P1419" s="160"/>
      <c r="Q1419" s="160"/>
      <c r="R1419" s="160"/>
      <c r="S1419" s="160"/>
      <c r="T1419" s="160"/>
      <c r="U1419" s="160"/>
      <c r="V1419" s="160"/>
      <c r="W1419" s="160"/>
    </row>
    <row r="1420" spans="1:23" x14ac:dyDescent="0.25">
      <c r="A1420" s="160"/>
      <c r="B1420" s="160"/>
      <c r="C1420" s="162"/>
      <c r="D1420" s="162"/>
      <c r="E1420" s="177"/>
      <c r="F1420" s="160"/>
      <c r="H1420" s="160"/>
      <c r="I1420" s="160"/>
      <c r="J1420" s="160"/>
      <c r="K1420" s="160"/>
      <c r="L1420" s="160"/>
      <c r="M1420" s="160"/>
      <c r="N1420" s="160"/>
      <c r="O1420" s="160"/>
      <c r="P1420" s="160"/>
      <c r="Q1420" s="160"/>
      <c r="R1420" s="160"/>
      <c r="S1420" s="160"/>
      <c r="T1420" s="160"/>
      <c r="U1420" s="160"/>
      <c r="V1420" s="160"/>
      <c r="W1420" s="160"/>
    </row>
    <row r="1421" spans="1:23" x14ac:dyDescent="0.25">
      <c r="A1421" s="160"/>
      <c r="B1421" s="160"/>
      <c r="C1421" s="162"/>
      <c r="D1421" s="162"/>
      <c r="E1421" s="177"/>
      <c r="F1421" s="160"/>
      <c r="H1421" s="160"/>
      <c r="I1421" s="160"/>
      <c r="J1421" s="160"/>
      <c r="K1421" s="160"/>
      <c r="L1421" s="160"/>
      <c r="M1421" s="160"/>
      <c r="N1421" s="160"/>
      <c r="O1421" s="160"/>
      <c r="P1421" s="160"/>
      <c r="Q1421" s="160"/>
      <c r="R1421" s="160"/>
      <c r="S1421" s="160"/>
      <c r="T1421" s="160"/>
      <c r="U1421" s="160"/>
      <c r="V1421" s="160"/>
      <c r="W1421" s="160"/>
    </row>
    <row r="1422" spans="1:23" x14ac:dyDescent="0.25">
      <c r="A1422" s="160"/>
      <c r="B1422" s="160"/>
      <c r="C1422" s="162"/>
      <c r="D1422" s="162"/>
      <c r="E1422" s="177"/>
      <c r="F1422" s="160"/>
      <c r="H1422" s="160"/>
      <c r="I1422" s="160"/>
      <c r="J1422" s="160"/>
      <c r="K1422" s="160"/>
      <c r="L1422" s="160"/>
      <c r="M1422" s="160"/>
      <c r="N1422" s="160"/>
      <c r="O1422" s="160"/>
      <c r="P1422" s="160"/>
      <c r="Q1422" s="160"/>
      <c r="R1422" s="160"/>
      <c r="S1422" s="160"/>
      <c r="T1422" s="160"/>
      <c r="U1422" s="160"/>
      <c r="V1422" s="160"/>
      <c r="W1422" s="160"/>
    </row>
    <row r="1423" spans="1:23" x14ac:dyDescent="0.25">
      <c r="A1423" s="160"/>
      <c r="B1423" s="160"/>
      <c r="C1423" s="162"/>
      <c r="D1423" s="162"/>
      <c r="E1423" s="177"/>
      <c r="F1423" s="160"/>
      <c r="H1423" s="160"/>
      <c r="I1423" s="160"/>
      <c r="J1423" s="160"/>
      <c r="K1423" s="160"/>
      <c r="L1423" s="160"/>
      <c r="M1423" s="160"/>
      <c r="N1423" s="160"/>
      <c r="O1423" s="160"/>
      <c r="P1423" s="160"/>
      <c r="Q1423" s="160"/>
      <c r="R1423" s="160"/>
      <c r="S1423" s="160"/>
      <c r="T1423" s="160"/>
      <c r="U1423" s="160"/>
      <c r="V1423" s="160"/>
      <c r="W1423" s="160"/>
    </row>
    <row r="1424" spans="1:23" x14ac:dyDescent="0.25">
      <c r="A1424" s="160"/>
      <c r="B1424" s="160"/>
      <c r="C1424" s="162"/>
      <c r="D1424" s="162"/>
      <c r="E1424" s="177"/>
      <c r="F1424" s="160"/>
      <c r="H1424" s="160"/>
      <c r="I1424" s="160"/>
      <c r="J1424" s="160"/>
      <c r="K1424" s="160"/>
      <c r="L1424" s="160"/>
      <c r="M1424" s="160"/>
      <c r="N1424" s="160"/>
      <c r="O1424" s="160"/>
      <c r="P1424" s="160"/>
      <c r="Q1424" s="160"/>
      <c r="R1424" s="160"/>
      <c r="S1424" s="160"/>
      <c r="T1424" s="160"/>
      <c r="U1424" s="160"/>
      <c r="V1424" s="160"/>
      <c r="W1424" s="160"/>
    </row>
    <row r="1425" spans="1:23" x14ac:dyDescent="0.25">
      <c r="A1425" s="160"/>
      <c r="B1425" s="160"/>
      <c r="C1425" s="162"/>
      <c r="D1425" s="162"/>
      <c r="E1425" s="177"/>
      <c r="F1425" s="160"/>
      <c r="H1425" s="160"/>
      <c r="I1425" s="160"/>
      <c r="J1425" s="160"/>
      <c r="K1425" s="160"/>
      <c r="L1425" s="160"/>
      <c r="M1425" s="160"/>
      <c r="N1425" s="160"/>
      <c r="O1425" s="160"/>
      <c r="P1425" s="160"/>
      <c r="Q1425" s="160"/>
      <c r="R1425" s="160"/>
      <c r="S1425" s="160"/>
      <c r="T1425" s="160"/>
      <c r="U1425" s="160"/>
      <c r="V1425" s="160"/>
      <c r="W1425" s="160"/>
    </row>
    <row r="1426" spans="1:23" x14ac:dyDescent="0.25">
      <c r="A1426" s="160"/>
      <c r="B1426" s="160"/>
      <c r="C1426" s="162"/>
      <c r="D1426" s="162"/>
      <c r="E1426" s="177"/>
      <c r="F1426" s="160"/>
      <c r="H1426" s="160"/>
      <c r="I1426" s="160"/>
      <c r="J1426" s="160"/>
      <c r="K1426" s="160"/>
      <c r="L1426" s="160"/>
      <c r="M1426" s="160"/>
      <c r="N1426" s="160"/>
      <c r="O1426" s="160"/>
      <c r="P1426" s="160"/>
      <c r="Q1426" s="160"/>
      <c r="R1426" s="160"/>
      <c r="S1426" s="160"/>
      <c r="T1426" s="160"/>
      <c r="U1426" s="160"/>
      <c r="V1426" s="160"/>
      <c r="W1426" s="160"/>
    </row>
    <row r="1427" spans="1:23" x14ac:dyDescent="0.25">
      <c r="A1427" s="160"/>
      <c r="B1427" s="160"/>
      <c r="C1427" s="162"/>
      <c r="D1427" s="162"/>
      <c r="E1427" s="177"/>
      <c r="F1427" s="160"/>
      <c r="H1427" s="160"/>
      <c r="I1427" s="160"/>
      <c r="J1427" s="160"/>
      <c r="K1427" s="160"/>
      <c r="L1427" s="160"/>
      <c r="M1427" s="160"/>
      <c r="N1427" s="160"/>
      <c r="O1427" s="160"/>
      <c r="P1427" s="160"/>
      <c r="Q1427" s="160"/>
      <c r="R1427" s="160"/>
      <c r="S1427" s="160"/>
      <c r="T1427" s="160"/>
      <c r="U1427" s="160"/>
      <c r="V1427" s="160"/>
      <c r="W1427" s="160"/>
    </row>
    <row r="1428" spans="1:23" x14ac:dyDescent="0.25">
      <c r="A1428" s="160"/>
      <c r="B1428" s="160"/>
      <c r="C1428" s="162"/>
      <c r="D1428" s="162"/>
      <c r="E1428" s="177"/>
      <c r="F1428" s="160"/>
      <c r="H1428" s="160"/>
      <c r="I1428" s="160"/>
      <c r="J1428" s="160"/>
      <c r="K1428" s="160"/>
      <c r="L1428" s="160"/>
      <c r="M1428" s="160"/>
      <c r="N1428" s="160"/>
      <c r="O1428" s="160"/>
      <c r="P1428" s="160"/>
      <c r="Q1428" s="160"/>
      <c r="R1428" s="160"/>
      <c r="S1428" s="160"/>
      <c r="T1428" s="160"/>
      <c r="U1428" s="160"/>
      <c r="V1428" s="160"/>
      <c r="W1428" s="160"/>
    </row>
    <row r="1429" spans="1:23" x14ac:dyDescent="0.25">
      <c r="A1429" s="160"/>
      <c r="B1429" s="160"/>
      <c r="C1429" s="162"/>
      <c r="D1429" s="162"/>
      <c r="E1429" s="177"/>
      <c r="F1429" s="160"/>
      <c r="H1429" s="160"/>
      <c r="I1429" s="160"/>
      <c r="J1429" s="160"/>
      <c r="K1429" s="160"/>
      <c r="L1429" s="160"/>
      <c r="M1429" s="160"/>
      <c r="N1429" s="160"/>
      <c r="O1429" s="160"/>
      <c r="P1429" s="160"/>
      <c r="Q1429" s="160"/>
      <c r="R1429" s="160"/>
      <c r="S1429" s="160"/>
      <c r="T1429" s="160"/>
      <c r="U1429" s="160"/>
      <c r="V1429" s="160"/>
      <c r="W1429" s="160"/>
    </row>
    <row r="1430" spans="1:23" x14ac:dyDescent="0.25">
      <c r="A1430" s="160"/>
      <c r="B1430" s="160"/>
      <c r="C1430" s="162"/>
      <c r="D1430" s="162"/>
      <c r="E1430" s="177"/>
      <c r="F1430" s="160"/>
      <c r="H1430" s="160"/>
      <c r="I1430" s="160"/>
      <c r="J1430" s="160"/>
      <c r="K1430" s="160"/>
      <c r="L1430" s="160"/>
      <c r="M1430" s="160"/>
      <c r="N1430" s="160"/>
      <c r="O1430" s="160"/>
      <c r="P1430" s="160"/>
      <c r="Q1430" s="160"/>
      <c r="R1430" s="160"/>
      <c r="S1430" s="160"/>
      <c r="T1430" s="160"/>
      <c r="U1430" s="160"/>
      <c r="V1430" s="160"/>
      <c r="W1430" s="160"/>
    </row>
    <row r="1431" spans="1:23" x14ac:dyDescent="0.25">
      <c r="A1431" s="160"/>
      <c r="B1431" s="160"/>
      <c r="C1431" s="162"/>
      <c r="D1431" s="162"/>
      <c r="E1431" s="177"/>
      <c r="F1431" s="160"/>
      <c r="H1431" s="160"/>
      <c r="I1431" s="160"/>
      <c r="J1431" s="160"/>
      <c r="K1431" s="160"/>
      <c r="L1431" s="160"/>
      <c r="M1431" s="160"/>
      <c r="N1431" s="160"/>
      <c r="O1431" s="160"/>
      <c r="P1431" s="160"/>
      <c r="Q1431" s="160"/>
      <c r="R1431" s="160"/>
      <c r="S1431" s="160"/>
      <c r="T1431" s="160"/>
      <c r="U1431" s="160"/>
      <c r="V1431" s="160"/>
      <c r="W1431" s="160"/>
    </row>
    <row r="1432" spans="1:23" x14ac:dyDescent="0.25">
      <c r="A1432" s="160"/>
      <c r="B1432" s="160"/>
      <c r="C1432" s="162"/>
      <c r="D1432" s="162"/>
      <c r="E1432" s="177"/>
      <c r="F1432" s="160"/>
      <c r="H1432" s="160"/>
      <c r="I1432" s="160"/>
      <c r="J1432" s="160"/>
      <c r="K1432" s="160"/>
      <c r="L1432" s="160"/>
      <c r="M1432" s="160"/>
      <c r="N1432" s="160"/>
      <c r="O1432" s="160"/>
      <c r="P1432" s="160"/>
      <c r="Q1432" s="160"/>
      <c r="R1432" s="160"/>
      <c r="S1432" s="160"/>
      <c r="T1432" s="160"/>
      <c r="U1432" s="160"/>
      <c r="V1432" s="160"/>
      <c r="W1432" s="160"/>
    </row>
    <row r="1433" spans="1:23" x14ac:dyDescent="0.25">
      <c r="A1433" s="160"/>
      <c r="B1433" s="160"/>
      <c r="C1433" s="162"/>
      <c r="D1433" s="162"/>
      <c r="E1433" s="177"/>
      <c r="F1433" s="160"/>
      <c r="H1433" s="160"/>
      <c r="I1433" s="160"/>
      <c r="J1433" s="160"/>
      <c r="K1433" s="160"/>
      <c r="L1433" s="160"/>
      <c r="M1433" s="160"/>
      <c r="N1433" s="160"/>
      <c r="O1433" s="160"/>
      <c r="P1433" s="160"/>
      <c r="Q1433" s="160"/>
      <c r="R1433" s="160"/>
      <c r="S1433" s="160"/>
      <c r="T1433" s="160"/>
      <c r="U1433" s="160"/>
      <c r="V1433" s="160"/>
      <c r="W1433" s="160"/>
    </row>
    <row r="1434" spans="1:23" x14ac:dyDescent="0.25">
      <c r="A1434" s="160"/>
      <c r="B1434" s="160"/>
      <c r="C1434" s="162"/>
      <c r="D1434" s="162"/>
      <c r="E1434" s="177"/>
      <c r="F1434" s="160"/>
      <c r="H1434" s="160"/>
      <c r="I1434" s="160"/>
      <c r="J1434" s="160"/>
      <c r="K1434" s="160"/>
      <c r="L1434" s="160"/>
      <c r="M1434" s="160"/>
      <c r="N1434" s="160"/>
      <c r="O1434" s="160"/>
      <c r="P1434" s="160"/>
      <c r="Q1434" s="160"/>
      <c r="R1434" s="160"/>
      <c r="S1434" s="160"/>
      <c r="T1434" s="160"/>
      <c r="U1434" s="160"/>
      <c r="V1434" s="160"/>
      <c r="W1434" s="160"/>
    </row>
    <row r="1435" spans="1:23" x14ac:dyDescent="0.25">
      <c r="A1435" s="160"/>
      <c r="B1435" s="160"/>
      <c r="C1435" s="162"/>
      <c r="D1435" s="162"/>
      <c r="E1435" s="177"/>
      <c r="F1435" s="160"/>
      <c r="H1435" s="160"/>
      <c r="I1435" s="160"/>
      <c r="J1435" s="160"/>
      <c r="K1435" s="160"/>
      <c r="L1435" s="160"/>
      <c r="M1435" s="160"/>
      <c r="N1435" s="160"/>
      <c r="O1435" s="160"/>
      <c r="P1435" s="160"/>
      <c r="Q1435" s="160"/>
      <c r="R1435" s="160"/>
      <c r="S1435" s="160"/>
      <c r="T1435" s="160"/>
      <c r="U1435" s="160"/>
      <c r="V1435" s="160"/>
      <c r="W1435" s="160"/>
    </row>
    <row r="1436" spans="1:23" x14ac:dyDescent="0.25">
      <c r="A1436" s="160"/>
      <c r="B1436" s="160"/>
      <c r="C1436" s="162"/>
      <c r="D1436" s="162"/>
      <c r="E1436" s="177"/>
      <c r="F1436" s="160"/>
      <c r="H1436" s="160"/>
      <c r="I1436" s="160"/>
      <c r="J1436" s="160"/>
      <c r="K1436" s="160"/>
      <c r="L1436" s="160"/>
      <c r="M1436" s="160"/>
      <c r="N1436" s="160"/>
      <c r="O1436" s="160"/>
      <c r="P1436" s="160"/>
      <c r="Q1436" s="160"/>
      <c r="R1436" s="160"/>
      <c r="S1436" s="160"/>
      <c r="T1436" s="160"/>
      <c r="U1436" s="160"/>
      <c r="V1436" s="160"/>
      <c r="W1436" s="160"/>
    </row>
    <row r="1437" spans="1:23" x14ac:dyDescent="0.25">
      <c r="A1437" s="160"/>
      <c r="B1437" s="160"/>
      <c r="C1437" s="162"/>
      <c r="D1437" s="162"/>
      <c r="E1437" s="177"/>
      <c r="F1437" s="160"/>
      <c r="H1437" s="160"/>
      <c r="I1437" s="160"/>
      <c r="J1437" s="160"/>
      <c r="K1437" s="160"/>
      <c r="L1437" s="160"/>
      <c r="M1437" s="160"/>
      <c r="N1437" s="160"/>
      <c r="O1437" s="160"/>
      <c r="P1437" s="160"/>
      <c r="Q1437" s="160"/>
      <c r="R1437" s="160"/>
      <c r="S1437" s="160"/>
      <c r="T1437" s="160"/>
      <c r="U1437" s="160"/>
      <c r="V1437" s="160"/>
      <c r="W1437" s="160"/>
    </row>
    <row r="1438" spans="1:23" x14ac:dyDescent="0.25">
      <c r="A1438" s="160"/>
      <c r="B1438" s="160"/>
      <c r="C1438" s="162"/>
      <c r="D1438" s="162"/>
      <c r="E1438" s="177"/>
      <c r="F1438" s="160"/>
      <c r="H1438" s="160"/>
      <c r="I1438" s="160"/>
      <c r="J1438" s="160"/>
      <c r="K1438" s="160"/>
      <c r="L1438" s="160"/>
      <c r="M1438" s="160"/>
      <c r="N1438" s="160"/>
      <c r="O1438" s="160"/>
      <c r="P1438" s="160"/>
      <c r="Q1438" s="160"/>
      <c r="R1438" s="160"/>
      <c r="S1438" s="160"/>
      <c r="T1438" s="160"/>
      <c r="U1438" s="160"/>
      <c r="V1438" s="160"/>
      <c r="W1438" s="160"/>
    </row>
    <row r="1439" spans="1:23" x14ac:dyDescent="0.25">
      <c r="A1439" s="160"/>
      <c r="B1439" s="160"/>
      <c r="C1439" s="162"/>
      <c r="D1439" s="162"/>
      <c r="E1439" s="177"/>
      <c r="F1439" s="160"/>
      <c r="H1439" s="160"/>
      <c r="I1439" s="160"/>
      <c r="J1439" s="160"/>
      <c r="K1439" s="160"/>
      <c r="L1439" s="160"/>
      <c r="M1439" s="160"/>
      <c r="N1439" s="160"/>
      <c r="O1439" s="160"/>
      <c r="P1439" s="160"/>
      <c r="Q1439" s="160"/>
      <c r="R1439" s="160"/>
      <c r="S1439" s="160"/>
      <c r="T1439" s="160"/>
      <c r="U1439" s="160"/>
      <c r="V1439" s="160"/>
      <c r="W1439" s="160"/>
    </row>
    <row r="1440" spans="1:23" x14ac:dyDescent="0.25">
      <c r="A1440" s="160"/>
      <c r="B1440" s="160"/>
      <c r="C1440" s="162"/>
      <c r="D1440" s="162"/>
      <c r="E1440" s="177"/>
      <c r="F1440" s="160"/>
      <c r="H1440" s="160"/>
      <c r="I1440" s="160"/>
      <c r="J1440" s="160"/>
      <c r="K1440" s="160"/>
      <c r="L1440" s="160"/>
      <c r="M1440" s="160"/>
      <c r="N1440" s="160"/>
      <c r="O1440" s="160"/>
      <c r="P1440" s="160"/>
      <c r="Q1440" s="160"/>
      <c r="R1440" s="160"/>
      <c r="S1440" s="160"/>
      <c r="T1440" s="160"/>
      <c r="U1440" s="160"/>
      <c r="V1440" s="160"/>
      <c r="W1440" s="160"/>
    </row>
    <row r="1441" spans="1:23" x14ac:dyDescent="0.25">
      <c r="A1441" s="160"/>
      <c r="B1441" s="160"/>
      <c r="C1441" s="162"/>
      <c r="D1441" s="162"/>
      <c r="E1441" s="177"/>
      <c r="F1441" s="160"/>
      <c r="H1441" s="160"/>
      <c r="I1441" s="160"/>
      <c r="J1441" s="160"/>
      <c r="K1441" s="160"/>
      <c r="L1441" s="160"/>
      <c r="M1441" s="160"/>
      <c r="N1441" s="160"/>
      <c r="O1441" s="160"/>
      <c r="P1441" s="160"/>
      <c r="Q1441" s="160"/>
      <c r="R1441" s="160"/>
      <c r="S1441" s="160"/>
      <c r="T1441" s="160"/>
      <c r="U1441" s="160"/>
      <c r="V1441" s="160"/>
      <c r="W1441" s="160"/>
    </row>
    <row r="1442" spans="1:23" x14ac:dyDescent="0.25">
      <c r="A1442" s="160"/>
      <c r="B1442" s="160"/>
      <c r="C1442" s="162"/>
      <c r="D1442" s="162"/>
      <c r="E1442" s="177"/>
      <c r="F1442" s="160"/>
      <c r="H1442" s="160"/>
      <c r="I1442" s="160"/>
      <c r="J1442" s="160"/>
      <c r="K1442" s="160"/>
      <c r="L1442" s="160"/>
      <c r="M1442" s="160"/>
      <c r="N1442" s="160"/>
      <c r="O1442" s="160"/>
      <c r="P1442" s="160"/>
      <c r="Q1442" s="160"/>
      <c r="R1442" s="160"/>
      <c r="S1442" s="160"/>
      <c r="T1442" s="160"/>
      <c r="U1442" s="160"/>
      <c r="V1442" s="160"/>
      <c r="W1442" s="160"/>
    </row>
    <row r="1443" spans="1:23" x14ac:dyDescent="0.25">
      <c r="A1443" s="160"/>
      <c r="B1443" s="160"/>
      <c r="C1443" s="162"/>
      <c r="D1443" s="162"/>
      <c r="E1443" s="177"/>
      <c r="F1443" s="160"/>
      <c r="H1443" s="160"/>
      <c r="I1443" s="160"/>
      <c r="J1443" s="160"/>
      <c r="K1443" s="160"/>
      <c r="L1443" s="160"/>
      <c r="M1443" s="160"/>
      <c r="N1443" s="160"/>
      <c r="O1443" s="160"/>
      <c r="P1443" s="160"/>
      <c r="Q1443" s="160"/>
      <c r="R1443" s="160"/>
      <c r="S1443" s="160"/>
      <c r="T1443" s="160"/>
      <c r="U1443" s="160"/>
      <c r="V1443" s="160"/>
      <c r="W1443" s="160"/>
    </row>
    <row r="1444" spans="1:23" x14ac:dyDescent="0.25">
      <c r="A1444" s="160"/>
      <c r="B1444" s="160"/>
      <c r="C1444" s="162"/>
      <c r="D1444" s="162"/>
      <c r="E1444" s="177"/>
      <c r="F1444" s="160"/>
      <c r="H1444" s="160"/>
      <c r="I1444" s="160"/>
      <c r="J1444" s="160"/>
      <c r="K1444" s="160"/>
      <c r="L1444" s="160"/>
      <c r="M1444" s="160"/>
      <c r="N1444" s="160"/>
      <c r="O1444" s="160"/>
      <c r="P1444" s="160"/>
      <c r="Q1444" s="160"/>
      <c r="R1444" s="160"/>
      <c r="S1444" s="160"/>
      <c r="T1444" s="160"/>
      <c r="U1444" s="160"/>
      <c r="V1444" s="160"/>
      <c r="W1444" s="160"/>
    </row>
    <row r="1445" spans="1:23" x14ac:dyDescent="0.25">
      <c r="A1445" s="160"/>
      <c r="B1445" s="160"/>
      <c r="C1445" s="162"/>
      <c r="D1445" s="162"/>
      <c r="E1445" s="177"/>
      <c r="F1445" s="160"/>
      <c r="H1445" s="160"/>
      <c r="I1445" s="160"/>
      <c r="J1445" s="160"/>
      <c r="K1445" s="160"/>
      <c r="L1445" s="160"/>
      <c r="M1445" s="160"/>
      <c r="N1445" s="160"/>
      <c r="O1445" s="160"/>
      <c r="P1445" s="160"/>
      <c r="Q1445" s="160"/>
      <c r="R1445" s="160"/>
      <c r="S1445" s="160"/>
      <c r="T1445" s="160"/>
      <c r="U1445" s="160"/>
      <c r="V1445" s="160"/>
      <c r="W1445" s="160"/>
    </row>
    <row r="1446" spans="1:23" x14ac:dyDescent="0.25">
      <c r="A1446" s="160"/>
      <c r="B1446" s="160"/>
      <c r="C1446" s="162"/>
      <c r="D1446" s="162"/>
      <c r="E1446" s="177"/>
      <c r="F1446" s="160"/>
      <c r="H1446" s="160"/>
      <c r="I1446" s="160"/>
      <c r="J1446" s="160"/>
      <c r="K1446" s="160"/>
      <c r="L1446" s="160"/>
      <c r="M1446" s="160"/>
      <c r="N1446" s="160"/>
      <c r="O1446" s="160"/>
      <c r="P1446" s="160"/>
      <c r="Q1446" s="160"/>
      <c r="R1446" s="160"/>
      <c r="S1446" s="160"/>
      <c r="T1446" s="160"/>
      <c r="U1446" s="160"/>
      <c r="V1446" s="160"/>
      <c r="W1446" s="160"/>
    </row>
    <row r="1447" spans="1:23" x14ac:dyDescent="0.25">
      <c r="A1447" s="160"/>
      <c r="B1447" s="160"/>
      <c r="C1447" s="162"/>
      <c r="D1447" s="162"/>
      <c r="E1447" s="177"/>
      <c r="F1447" s="160"/>
      <c r="H1447" s="160"/>
      <c r="I1447" s="160"/>
      <c r="J1447" s="160"/>
      <c r="K1447" s="160"/>
      <c r="L1447" s="160"/>
      <c r="M1447" s="160"/>
      <c r="N1447" s="160"/>
      <c r="O1447" s="160"/>
      <c r="P1447" s="160"/>
      <c r="Q1447" s="160"/>
      <c r="R1447" s="160"/>
      <c r="S1447" s="160"/>
      <c r="T1447" s="160"/>
      <c r="U1447" s="160"/>
      <c r="V1447" s="160"/>
      <c r="W1447" s="160"/>
    </row>
    <row r="1448" spans="1:23" x14ac:dyDescent="0.25">
      <c r="A1448" s="160"/>
      <c r="B1448" s="160"/>
      <c r="C1448" s="162"/>
      <c r="D1448" s="162"/>
      <c r="E1448" s="177"/>
      <c r="F1448" s="160"/>
      <c r="H1448" s="160"/>
      <c r="I1448" s="160"/>
      <c r="J1448" s="160"/>
      <c r="K1448" s="160"/>
      <c r="L1448" s="160"/>
      <c r="M1448" s="160"/>
      <c r="N1448" s="160"/>
      <c r="O1448" s="160"/>
      <c r="P1448" s="160"/>
      <c r="Q1448" s="160"/>
      <c r="R1448" s="160"/>
      <c r="S1448" s="160"/>
      <c r="T1448" s="160"/>
      <c r="U1448" s="160"/>
      <c r="V1448" s="160"/>
      <c r="W1448" s="160"/>
    </row>
    <row r="1449" spans="1:23" x14ac:dyDescent="0.25">
      <c r="A1449" s="160"/>
      <c r="B1449" s="160"/>
      <c r="C1449" s="162"/>
      <c r="D1449" s="162"/>
      <c r="E1449" s="177"/>
      <c r="F1449" s="160"/>
      <c r="H1449" s="160"/>
      <c r="I1449" s="160"/>
      <c r="J1449" s="160"/>
      <c r="K1449" s="160"/>
      <c r="L1449" s="160"/>
      <c r="M1449" s="160"/>
      <c r="N1449" s="160"/>
      <c r="O1449" s="160"/>
      <c r="P1449" s="160"/>
      <c r="Q1449" s="160"/>
      <c r="R1449" s="160"/>
      <c r="S1449" s="160"/>
      <c r="T1449" s="160"/>
      <c r="U1449" s="160"/>
      <c r="V1449" s="160"/>
      <c r="W1449" s="160"/>
    </row>
    <row r="1450" spans="1:23" x14ac:dyDescent="0.25">
      <c r="A1450" s="160"/>
      <c r="B1450" s="160"/>
      <c r="C1450" s="162"/>
      <c r="D1450" s="162"/>
      <c r="E1450" s="177"/>
      <c r="F1450" s="160"/>
      <c r="H1450" s="160"/>
      <c r="I1450" s="160"/>
      <c r="J1450" s="160"/>
      <c r="K1450" s="160"/>
      <c r="L1450" s="160"/>
      <c r="M1450" s="160"/>
      <c r="N1450" s="160"/>
      <c r="O1450" s="160"/>
      <c r="P1450" s="160"/>
      <c r="Q1450" s="160"/>
      <c r="R1450" s="160"/>
      <c r="S1450" s="160"/>
      <c r="T1450" s="160"/>
      <c r="U1450" s="160"/>
      <c r="V1450" s="160"/>
      <c r="W1450" s="160"/>
    </row>
    <row r="1451" spans="1:23" x14ac:dyDescent="0.25">
      <c r="A1451" s="160"/>
      <c r="B1451" s="160"/>
      <c r="C1451" s="162"/>
      <c r="D1451" s="162"/>
      <c r="E1451" s="177"/>
      <c r="F1451" s="160"/>
      <c r="H1451" s="160"/>
      <c r="I1451" s="160"/>
      <c r="J1451" s="160"/>
      <c r="K1451" s="160"/>
      <c r="L1451" s="160"/>
      <c r="M1451" s="160"/>
      <c r="N1451" s="160"/>
      <c r="O1451" s="160"/>
      <c r="P1451" s="160"/>
      <c r="Q1451" s="160"/>
      <c r="R1451" s="160"/>
      <c r="S1451" s="160"/>
      <c r="T1451" s="160"/>
      <c r="U1451" s="160"/>
      <c r="V1451" s="160"/>
      <c r="W1451" s="160"/>
    </row>
    <row r="1452" spans="1:23" x14ac:dyDescent="0.25">
      <c r="A1452" s="160"/>
      <c r="B1452" s="160"/>
      <c r="C1452" s="162"/>
      <c r="D1452" s="162"/>
      <c r="E1452" s="177"/>
      <c r="F1452" s="160"/>
      <c r="H1452" s="160"/>
      <c r="I1452" s="160"/>
      <c r="J1452" s="160"/>
      <c r="K1452" s="160"/>
      <c r="L1452" s="160"/>
      <c r="M1452" s="160"/>
      <c r="N1452" s="160"/>
      <c r="O1452" s="160"/>
      <c r="P1452" s="160"/>
      <c r="Q1452" s="160"/>
      <c r="R1452" s="160"/>
      <c r="S1452" s="160"/>
      <c r="T1452" s="160"/>
      <c r="U1452" s="160"/>
      <c r="V1452" s="160"/>
      <c r="W1452" s="160"/>
    </row>
    <row r="1453" spans="1:23" x14ac:dyDescent="0.25">
      <c r="A1453" s="160"/>
      <c r="B1453" s="160"/>
      <c r="C1453" s="162"/>
      <c r="D1453" s="162"/>
      <c r="E1453" s="177"/>
      <c r="F1453" s="160"/>
      <c r="H1453" s="160"/>
      <c r="I1453" s="160"/>
      <c r="J1453" s="160"/>
      <c r="K1453" s="160"/>
      <c r="L1453" s="160"/>
      <c r="M1453" s="160"/>
      <c r="N1453" s="160"/>
      <c r="O1453" s="160"/>
      <c r="P1453" s="160"/>
      <c r="Q1453" s="160"/>
      <c r="R1453" s="160"/>
      <c r="S1453" s="160"/>
      <c r="T1453" s="160"/>
      <c r="U1453" s="160"/>
      <c r="V1453" s="160"/>
      <c r="W1453" s="160"/>
    </row>
    <row r="1454" spans="1:23" x14ac:dyDescent="0.25">
      <c r="A1454" s="160"/>
      <c r="B1454" s="160"/>
      <c r="C1454" s="162"/>
      <c r="D1454" s="162"/>
      <c r="E1454" s="177"/>
      <c r="F1454" s="160"/>
      <c r="H1454" s="160"/>
      <c r="I1454" s="160"/>
      <c r="J1454" s="160"/>
      <c r="K1454" s="160"/>
      <c r="L1454" s="160"/>
      <c r="M1454" s="160"/>
      <c r="N1454" s="160"/>
      <c r="O1454" s="160"/>
      <c r="P1454" s="160"/>
      <c r="Q1454" s="160"/>
      <c r="R1454" s="160"/>
      <c r="S1454" s="160"/>
      <c r="T1454" s="160"/>
      <c r="U1454" s="160"/>
      <c r="V1454" s="160"/>
      <c r="W1454" s="160"/>
    </row>
    <row r="1455" spans="1:23" x14ac:dyDescent="0.25">
      <c r="A1455" s="160"/>
      <c r="B1455" s="160"/>
      <c r="C1455" s="162"/>
      <c r="D1455" s="162"/>
      <c r="E1455" s="177"/>
      <c r="F1455" s="160"/>
      <c r="H1455" s="160"/>
      <c r="I1455" s="160"/>
      <c r="J1455" s="160"/>
      <c r="K1455" s="160"/>
      <c r="L1455" s="160"/>
      <c r="M1455" s="160"/>
      <c r="N1455" s="160"/>
      <c r="O1455" s="160"/>
      <c r="P1455" s="160"/>
      <c r="Q1455" s="160"/>
      <c r="R1455" s="160"/>
      <c r="S1455" s="160"/>
      <c r="T1455" s="160"/>
      <c r="U1455" s="160"/>
      <c r="V1455" s="160"/>
      <c r="W1455" s="160"/>
    </row>
    <row r="1456" spans="1:23" x14ac:dyDescent="0.25">
      <c r="A1456" s="160"/>
      <c r="B1456" s="160"/>
      <c r="C1456" s="162"/>
      <c r="D1456" s="162"/>
      <c r="E1456" s="177"/>
      <c r="F1456" s="160"/>
      <c r="H1456" s="160"/>
      <c r="I1456" s="160"/>
      <c r="J1456" s="160"/>
      <c r="K1456" s="160"/>
      <c r="L1456" s="160"/>
      <c r="M1456" s="160"/>
      <c r="N1456" s="160"/>
      <c r="O1456" s="160"/>
      <c r="P1456" s="160"/>
      <c r="Q1456" s="160"/>
      <c r="R1456" s="160"/>
      <c r="S1456" s="160"/>
      <c r="T1456" s="160"/>
      <c r="U1456" s="160"/>
      <c r="V1456" s="160"/>
      <c r="W1456" s="160"/>
    </row>
    <row r="1457" spans="1:23" x14ac:dyDescent="0.25">
      <c r="A1457" s="160"/>
      <c r="B1457" s="160"/>
      <c r="C1457" s="162"/>
      <c r="D1457" s="162"/>
      <c r="E1457" s="177"/>
      <c r="F1457" s="160"/>
      <c r="H1457" s="160"/>
      <c r="I1457" s="160"/>
      <c r="J1457" s="160"/>
      <c r="K1457" s="160"/>
      <c r="L1457" s="160"/>
      <c r="M1457" s="160"/>
      <c r="N1457" s="160"/>
      <c r="O1457" s="160"/>
      <c r="P1457" s="160"/>
      <c r="Q1457" s="160"/>
      <c r="R1457" s="160"/>
      <c r="S1457" s="160"/>
      <c r="T1457" s="160"/>
      <c r="U1457" s="160"/>
      <c r="V1457" s="160"/>
      <c r="W1457" s="160"/>
    </row>
    <row r="1458" spans="1:23" x14ac:dyDescent="0.25">
      <c r="A1458" s="160"/>
      <c r="B1458" s="160"/>
      <c r="C1458" s="162"/>
      <c r="D1458" s="162"/>
      <c r="E1458" s="177"/>
      <c r="F1458" s="160"/>
      <c r="H1458" s="160"/>
      <c r="I1458" s="160"/>
      <c r="J1458" s="160"/>
      <c r="K1458" s="160"/>
      <c r="L1458" s="160"/>
      <c r="M1458" s="160"/>
      <c r="N1458" s="160"/>
      <c r="O1458" s="160"/>
      <c r="P1458" s="160"/>
      <c r="Q1458" s="160"/>
      <c r="R1458" s="160"/>
      <c r="S1458" s="160"/>
      <c r="T1458" s="160"/>
      <c r="U1458" s="160"/>
      <c r="V1458" s="160"/>
      <c r="W1458" s="160"/>
    </row>
    <row r="1459" spans="1:23" x14ac:dyDescent="0.25">
      <c r="A1459" s="160"/>
      <c r="B1459" s="160"/>
      <c r="C1459" s="162"/>
      <c r="D1459" s="162"/>
      <c r="E1459" s="177"/>
      <c r="F1459" s="160"/>
      <c r="H1459" s="160"/>
      <c r="I1459" s="160"/>
      <c r="J1459" s="160"/>
      <c r="K1459" s="160"/>
      <c r="L1459" s="160"/>
      <c r="M1459" s="160"/>
      <c r="N1459" s="160"/>
      <c r="O1459" s="160"/>
      <c r="P1459" s="160"/>
      <c r="Q1459" s="160"/>
      <c r="R1459" s="160"/>
      <c r="S1459" s="160"/>
      <c r="T1459" s="160"/>
      <c r="U1459" s="160"/>
      <c r="V1459" s="160"/>
      <c r="W1459" s="160"/>
    </row>
    <row r="1460" spans="1:23" x14ac:dyDescent="0.25">
      <c r="A1460" s="160"/>
      <c r="B1460" s="160"/>
      <c r="C1460" s="162"/>
      <c r="D1460" s="162"/>
      <c r="E1460" s="177"/>
      <c r="F1460" s="160"/>
      <c r="H1460" s="160"/>
      <c r="I1460" s="160"/>
      <c r="J1460" s="160"/>
      <c r="K1460" s="160"/>
      <c r="L1460" s="160"/>
      <c r="M1460" s="160"/>
      <c r="N1460" s="160"/>
      <c r="O1460" s="160"/>
      <c r="P1460" s="160"/>
      <c r="Q1460" s="160"/>
      <c r="R1460" s="160"/>
      <c r="S1460" s="160"/>
      <c r="T1460" s="160"/>
      <c r="U1460" s="160"/>
      <c r="V1460" s="160"/>
      <c r="W1460" s="160"/>
    </row>
    <row r="1461" spans="1:23" x14ac:dyDescent="0.25">
      <c r="A1461" s="160"/>
      <c r="B1461" s="160"/>
      <c r="C1461" s="162"/>
      <c r="D1461" s="162"/>
      <c r="E1461" s="177"/>
      <c r="F1461" s="160"/>
      <c r="H1461" s="160"/>
      <c r="I1461" s="160"/>
      <c r="J1461" s="160"/>
      <c r="K1461" s="160"/>
      <c r="L1461" s="160"/>
      <c r="M1461" s="160"/>
      <c r="N1461" s="160"/>
      <c r="O1461" s="160"/>
      <c r="P1461" s="160"/>
      <c r="Q1461" s="160"/>
      <c r="R1461" s="160"/>
      <c r="S1461" s="160"/>
      <c r="T1461" s="160"/>
      <c r="U1461" s="160"/>
      <c r="V1461" s="160"/>
      <c r="W1461" s="160"/>
    </row>
    <row r="1462" spans="1:23" x14ac:dyDescent="0.25">
      <c r="A1462" s="160"/>
      <c r="B1462" s="160"/>
      <c r="C1462" s="162"/>
      <c r="D1462" s="162"/>
      <c r="E1462" s="177"/>
      <c r="F1462" s="160"/>
      <c r="H1462" s="160"/>
      <c r="I1462" s="160"/>
      <c r="J1462" s="160"/>
      <c r="K1462" s="160"/>
      <c r="L1462" s="160"/>
      <c r="M1462" s="160"/>
      <c r="N1462" s="160"/>
      <c r="O1462" s="160"/>
      <c r="P1462" s="160"/>
      <c r="Q1462" s="160"/>
      <c r="R1462" s="160"/>
      <c r="S1462" s="160"/>
      <c r="T1462" s="160"/>
      <c r="U1462" s="160"/>
      <c r="V1462" s="160"/>
      <c r="W1462" s="160"/>
    </row>
    <row r="1463" spans="1:23" x14ac:dyDescent="0.25">
      <c r="A1463" s="160"/>
      <c r="B1463" s="160"/>
      <c r="C1463" s="162"/>
      <c r="D1463" s="162"/>
      <c r="E1463" s="177"/>
      <c r="F1463" s="160"/>
      <c r="H1463" s="160"/>
      <c r="I1463" s="160"/>
      <c r="J1463" s="160"/>
      <c r="K1463" s="160"/>
      <c r="L1463" s="160"/>
      <c r="M1463" s="160"/>
      <c r="N1463" s="160"/>
      <c r="O1463" s="160"/>
      <c r="P1463" s="160"/>
      <c r="Q1463" s="160"/>
      <c r="R1463" s="160"/>
      <c r="S1463" s="160"/>
      <c r="T1463" s="160"/>
      <c r="U1463" s="160"/>
      <c r="V1463" s="160"/>
      <c r="W1463" s="160"/>
    </row>
    <row r="1464" spans="1:23" x14ac:dyDescent="0.25">
      <c r="A1464" s="160"/>
      <c r="B1464" s="160"/>
      <c r="C1464" s="162"/>
      <c r="D1464" s="162"/>
      <c r="E1464" s="177"/>
      <c r="F1464" s="160"/>
      <c r="H1464" s="160"/>
      <c r="I1464" s="160"/>
      <c r="J1464" s="160"/>
      <c r="K1464" s="160"/>
      <c r="L1464" s="160"/>
      <c r="M1464" s="160"/>
      <c r="N1464" s="160"/>
      <c r="O1464" s="160"/>
      <c r="P1464" s="160"/>
      <c r="Q1464" s="160"/>
      <c r="R1464" s="160"/>
      <c r="S1464" s="160"/>
      <c r="T1464" s="160"/>
      <c r="U1464" s="160"/>
      <c r="V1464" s="160"/>
      <c r="W1464" s="160"/>
    </row>
    <row r="1465" spans="1:23" x14ac:dyDescent="0.25">
      <c r="A1465" s="160"/>
      <c r="B1465" s="160"/>
      <c r="C1465" s="162"/>
      <c r="D1465" s="162"/>
      <c r="E1465" s="177"/>
      <c r="F1465" s="160"/>
      <c r="H1465" s="160"/>
      <c r="I1465" s="160"/>
      <c r="J1465" s="160"/>
      <c r="K1465" s="160"/>
      <c r="L1465" s="160"/>
      <c r="M1465" s="160"/>
      <c r="N1465" s="160"/>
      <c r="O1465" s="160"/>
      <c r="P1465" s="160"/>
      <c r="Q1465" s="160"/>
      <c r="R1465" s="160"/>
      <c r="S1465" s="160"/>
      <c r="T1465" s="160"/>
      <c r="U1465" s="160"/>
      <c r="V1465" s="160"/>
      <c r="W1465" s="160"/>
    </row>
    <row r="1466" spans="1:23" x14ac:dyDescent="0.25">
      <c r="A1466" s="160"/>
      <c r="B1466" s="160"/>
      <c r="C1466" s="162"/>
      <c r="D1466" s="162"/>
      <c r="E1466" s="177"/>
      <c r="F1466" s="160"/>
      <c r="H1466" s="160"/>
      <c r="I1466" s="160"/>
      <c r="J1466" s="160"/>
      <c r="K1466" s="160"/>
      <c r="L1466" s="160"/>
      <c r="M1466" s="160"/>
      <c r="N1466" s="160"/>
      <c r="O1466" s="160"/>
      <c r="P1466" s="160"/>
      <c r="Q1466" s="160"/>
      <c r="R1466" s="160"/>
      <c r="S1466" s="160"/>
      <c r="T1466" s="160"/>
      <c r="U1466" s="160"/>
      <c r="V1466" s="160"/>
      <c r="W1466" s="160"/>
    </row>
    <row r="1467" spans="1:23" x14ac:dyDescent="0.25">
      <c r="A1467" s="160"/>
      <c r="B1467" s="160"/>
      <c r="C1467" s="162"/>
      <c r="D1467" s="162"/>
      <c r="E1467" s="177"/>
      <c r="F1467" s="160"/>
      <c r="H1467" s="160"/>
      <c r="I1467" s="160"/>
      <c r="J1467" s="160"/>
      <c r="K1467" s="160"/>
      <c r="L1467" s="160"/>
      <c r="M1467" s="160"/>
      <c r="N1467" s="160"/>
      <c r="O1467" s="160"/>
      <c r="P1467" s="160"/>
      <c r="Q1467" s="160"/>
      <c r="R1467" s="160"/>
      <c r="S1467" s="160"/>
      <c r="T1467" s="160"/>
      <c r="U1467" s="160"/>
      <c r="V1467" s="160"/>
      <c r="W1467" s="160"/>
    </row>
    <row r="1468" spans="1:23" x14ac:dyDescent="0.25">
      <c r="A1468" s="160"/>
      <c r="B1468" s="160"/>
      <c r="C1468" s="162"/>
      <c r="D1468" s="162"/>
      <c r="E1468" s="177"/>
      <c r="F1468" s="160"/>
      <c r="H1468" s="160"/>
      <c r="I1468" s="160"/>
      <c r="J1468" s="160"/>
      <c r="K1468" s="160"/>
      <c r="L1468" s="160"/>
      <c r="M1468" s="160"/>
      <c r="N1468" s="160"/>
      <c r="O1468" s="160"/>
      <c r="P1468" s="160"/>
      <c r="Q1468" s="160"/>
      <c r="R1468" s="160"/>
      <c r="S1468" s="160"/>
      <c r="T1468" s="160"/>
      <c r="U1468" s="160"/>
      <c r="V1468" s="160"/>
      <c r="W1468" s="160"/>
    </row>
    <row r="1469" spans="1:23" x14ac:dyDescent="0.25">
      <c r="A1469" s="160"/>
      <c r="B1469" s="160"/>
      <c r="C1469" s="162"/>
      <c r="D1469" s="162"/>
      <c r="E1469" s="177"/>
      <c r="F1469" s="160"/>
      <c r="H1469" s="160"/>
      <c r="I1469" s="160"/>
      <c r="J1469" s="160"/>
      <c r="K1469" s="160"/>
      <c r="L1469" s="160"/>
      <c r="M1469" s="160"/>
      <c r="N1469" s="160"/>
      <c r="O1469" s="160"/>
      <c r="P1469" s="160"/>
      <c r="Q1469" s="160"/>
      <c r="R1469" s="160"/>
      <c r="S1469" s="160"/>
      <c r="T1469" s="160"/>
      <c r="U1469" s="160"/>
      <c r="V1469" s="160"/>
      <c r="W1469" s="160"/>
    </row>
    <row r="1470" spans="1:23" x14ac:dyDescent="0.25">
      <c r="A1470" s="160"/>
      <c r="B1470" s="160"/>
      <c r="C1470" s="162"/>
      <c r="D1470" s="162"/>
      <c r="E1470" s="177"/>
      <c r="F1470" s="160"/>
      <c r="H1470" s="160"/>
      <c r="I1470" s="160"/>
      <c r="J1470" s="160"/>
      <c r="K1470" s="160"/>
      <c r="L1470" s="160"/>
      <c r="M1470" s="160"/>
      <c r="N1470" s="160"/>
      <c r="O1470" s="160"/>
      <c r="P1470" s="160"/>
      <c r="Q1470" s="160"/>
      <c r="R1470" s="160"/>
      <c r="S1470" s="160"/>
      <c r="T1470" s="160"/>
      <c r="U1470" s="160"/>
      <c r="V1470" s="160"/>
      <c r="W1470" s="160"/>
    </row>
    <row r="1471" spans="1:23" x14ac:dyDescent="0.25">
      <c r="A1471" s="160"/>
      <c r="B1471" s="160"/>
      <c r="C1471" s="162"/>
      <c r="D1471" s="162"/>
      <c r="E1471" s="177"/>
      <c r="F1471" s="160"/>
      <c r="H1471" s="160"/>
      <c r="I1471" s="160"/>
      <c r="J1471" s="160"/>
      <c r="K1471" s="160"/>
      <c r="L1471" s="160"/>
      <c r="M1471" s="160"/>
      <c r="N1471" s="160"/>
      <c r="O1471" s="160"/>
      <c r="P1471" s="160"/>
      <c r="Q1471" s="160"/>
      <c r="R1471" s="160"/>
      <c r="S1471" s="160"/>
      <c r="T1471" s="160"/>
      <c r="U1471" s="160"/>
      <c r="V1471" s="160"/>
      <c r="W1471" s="160"/>
    </row>
    <row r="1472" spans="1:23" x14ac:dyDescent="0.25">
      <c r="A1472" s="160"/>
      <c r="B1472" s="160"/>
      <c r="C1472" s="162"/>
      <c r="D1472" s="162"/>
      <c r="E1472" s="177"/>
      <c r="F1472" s="160"/>
      <c r="H1472" s="160"/>
      <c r="I1472" s="160"/>
      <c r="J1472" s="160"/>
      <c r="K1472" s="160"/>
      <c r="L1472" s="160"/>
      <c r="M1472" s="160"/>
      <c r="N1472" s="160"/>
      <c r="O1472" s="160"/>
      <c r="P1472" s="160"/>
      <c r="Q1472" s="160"/>
      <c r="R1472" s="160"/>
      <c r="S1472" s="160"/>
      <c r="T1472" s="160"/>
      <c r="U1472" s="160"/>
      <c r="V1472" s="160"/>
      <c r="W1472" s="160"/>
    </row>
    <row r="1473" spans="1:23" x14ac:dyDescent="0.25">
      <c r="A1473" s="160"/>
      <c r="B1473" s="160"/>
      <c r="C1473" s="162"/>
      <c r="D1473" s="162"/>
      <c r="E1473" s="177"/>
      <c r="F1473" s="160"/>
      <c r="H1473" s="160"/>
      <c r="I1473" s="160"/>
      <c r="J1473" s="160"/>
      <c r="K1473" s="160"/>
      <c r="L1473" s="160"/>
      <c r="M1473" s="160"/>
      <c r="N1473" s="160"/>
      <c r="O1473" s="160"/>
      <c r="P1473" s="160"/>
      <c r="Q1473" s="160"/>
      <c r="R1473" s="160"/>
      <c r="S1473" s="160"/>
      <c r="T1473" s="160"/>
      <c r="U1473" s="160"/>
      <c r="V1473" s="160"/>
      <c r="W1473" s="160"/>
    </row>
    <row r="1474" spans="1:23" x14ac:dyDescent="0.25">
      <c r="A1474" s="160"/>
      <c r="B1474" s="160"/>
      <c r="C1474" s="162"/>
      <c r="D1474" s="162"/>
      <c r="E1474" s="177"/>
      <c r="F1474" s="160"/>
      <c r="H1474" s="160"/>
      <c r="I1474" s="160"/>
      <c r="J1474" s="160"/>
      <c r="K1474" s="160"/>
      <c r="L1474" s="160"/>
      <c r="M1474" s="160"/>
      <c r="N1474" s="160"/>
      <c r="O1474" s="160"/>
      <c r="P1474" s="160"/>
      <c r="Q1474" s="160"/>
      <c r="R1474" s="160"/>
      <c r="S1474" s="160"/>
      <c r="T1474" s="160"/>
      <c r="U1474" s="160"/>
      <c r="V1474" s="160"/>
      <c r="W1474" s="160"/>
    </row>
    <row r="1475" spans="1:23" x14ac:dyDescent="0.25">
      <c r="A1475" s="160"/>
      <c r="B1475" s="160"/>
      <c r="C1475" s="162"/>
      <c r="D1475" s="162"/>
      <c r="E1475" s="177"/>
      <c r="F1475" s="160"/>
      <c r="H1475" s="160"/>
      <c r="I1475" s="160"/>
      <c r="J1475" s="160"/>
      <c r="K1475" s="160"/>
      <c r="L1475" s="160"/>
      <c r="M1475" s="160"/>
      <c r="N1475" s="160"/>
      <c r="O1475" s="160"/>
      <c r="P1475" s="160"/>
      <c r="Q1475" s="160"/>
      <c r="R1475" s="160"/>
      <c r="S1475" s="160"/>
      <c r="T1475" s="160"/>
      <c r="U1475" s="160"/>
      <c r="V1475" s="160"/>
      <c r="W1475" s="160"/>
    </row>
    <row r="1476" spans="1:23" x14ac:dyDescent="0.25">
      <c r="A1476" s="160"/>
      <c r="B1476" s="160"/>
      <c r="C1476" s="162"/>
      <c r="D1476" s="162"/>
      <c r="E1476" s="177"/>
      <c r="F1476" s="160"/>
      <c r="H1476" s="160"/>
      <c r="I1476" s="160"/>
      <c r="J1476" s="160"/>
      <c r="K1476" s="160"/>
      <c r="L1476" s="160"/>
      <c r="M1476" s="160"/>
      <c r="N1476" s="160"/>
      <c r="O1476" s="160"/>
      <c r="P1476" s="160"/>
      <c r="Q1476" s="160"/>
      <c r="R1476" s="160"/>
      <c r="S1476" s="160"/>
      <c r="T1476" s="160"/>
      <c r="U1476" s="160"/>
      <c r="V1476" s="160"/>
      <c r="W1476" s="160"/>
    </row>
    <row r="1477" spans="1:23" x14ac:dyDescent="0.25">
      <c r="A1477" s="160"/>
      <c r="B1477" s="160"/>
      <c r="C1477" s="162"/>
      <c r="D1477" s="162"/>
      <c r="E1477" s="177"/>
      <c r="F1477" s="160"/>
      <c r="H1477" s="160"/>
      <c r="I1477" s="160"/>
      <c r="J1477" s="160"/>
      <c r="K1477" s="160"/>
      <c r="L1477" s="160"/>
      <c r="M1477" s="160"/>
      <c r="N1477" s="160"/>
      <c r="O1477" s="160"/>
      <c r="P1477" s="160"/>
      <c r="Q1477" s="160"/>
      <c r="R1477" s="160"/>
      <c r="S1477" s="160"/>
      <c r="T1477" s="160"/>
      <c r="U1477" s="160"/>
      <c r="V1477" s="160"/>
      <c r="W1477" s="160"/>
    </row>
    <row r="1478" spans="1:23" x14ac:dyDescent="0.25">
      <c r="A1478" s="160"/>
      <c r="B1478" s="160"/>
      <c r="C1478" s="162"/>
      <c r="D1478" s="162"/>
      <c r="E1478" s="177"/>
      <c r="F1478" s="160"/>
      <c r="H1478" s="160"/>
      <c r="I1478" s="160"/>
      <c r="J1478" s="160"/>
      <c r="K1478" s="160"/>
      <c r="L1478" s="160"/>
      <c r="M1478" s="160"/>
      <c r="N1478" s="160"/>
      <c r="O1478" s="160"/>
      <c r="P1478" s="160"/>
      <c r="Q1478" s="160"/>
      <c r="R1478" s="160"/>
      <c r="S1478" s="160"/>
      <c r="T1478" s="160"/>
      <c r="U1478" s="160"/>
      <c r="V1478" s="160"/>
      <c r="W1478" s="160"/>
    </row>
    <row r="1479" spans="1:23" x14ac:dyDescent="0.25">
      <c r="A1479" s="160"/>
      <c r="B1479" s="160"/>
      <c r="C1479" s="162"/>
      <c r="D1479" s="162"/>
      <c r="E1479" s="177"/>
      <c r="F1479" s="160"/>
      <c r="H1479" s="160"/>
      <c r="I1479" s="160"/>
      <c r="J1479" s="160"/>
      <c r="K1479" s="160"/>
      <c r="L1479" s="160"/>
      <c r="M1479" s="160"/>
      <c r="N1479" s="160"/>
      <c r="O1479" s="160"/>
      <c r="P1479" s="160"/>
      <c r="Q1479" s="160"/>
      <c r="R1479" s="160"/>
      <c r="S1479" s="160"/>
      <c r="T1479" s="160"/>
      <c r="U1479" s="160"/>
      <c r="V1479" s="160"/>
      <c r="W1479" s="160"/>
    </row>
    <row r="1480" spans="1:23" x14ac:dyDescent="0.25">
      <c r="A1480" s="160"/>
      <c r="B1480" s="160"/>
      <c r="C1480" s="162"/>
      <c r="D1480" s="162"/>
      <c r="E1480" s="177"/>
      <c r="F1480" s="160"/>
      <c r="H1480" s="160"/>
      <c r="I1480" s="160"/>
      <c r="J1480" s="160"/>
      <c r="K1480" s="160"/>
      <c r="L1480" s="160"/>
      <c r="M1480" s="160"/>
      <c r="N1480" s="160"/>
      <c r="O1480" s="160"/>
      <c r="P1480" s="160"/>
      <c r="Q1480" s="160"/>
      <c r="R1480" s="160"/>
      <c r="S1480" s="160"/>
      <c r="T1480" s="160"/>
      <c r="U1480" s="160"/>
      <c r="V1480" s="160"/>
      <c r="W1480" s="160"/>
    </row>
    <row r="1481" spans="1:23" x14ac:dyDescent="0.25">
      <c r="A1481" s="160"/>
      <c r="B1481" s="160"/>
      <c r="C1481" s="162"/>
      <c r="D1481" s="162"/>
      <c r="E1481" s="177"/>
      <c r="F1481" s="160"/>
      <c r="H1481" s="160"/>
      <c r="I1481" s="160"/>
      <c r="J1481" s="160"/>
      <c r="K1481" s="160"/>
      <c r="L1481" s="160"/>
      <c r="M1481" s="160"/>
      <c r="N1481" s="160"/>
      <c r="O1481" s="160"/>
      <c r="P1481" s="160"/>
      <c r="Q1481" s="160"/>
      <c r="R1481" s="160"/>
      <c r="S1481" s="160"/>
      <c r="T1481" s="160"/>
      <c r="U1481" s="160"/>
      <c r="V1481" s="160"/>
      <c r="W1481" s="160"/>
    </row>
    <row r="1482" spans="1:23" x14ac:dyDescent="0.25">
      <c r="A1482" s="160"/>
      <c r="B1482" s="160"/>
      <c r="C1482" s="162"/>
      <c r="D1482" s="162"/>
      <c r="E1482" s="177"/>
      <c r="F1482" s="160"/>
      <c r="H1482" s="160"/>
      <c r="I1482" s="160"/>
      <c r="J1482" s="160"/>
      <c r="K1482" s="160"/>
      <c r="L1482" s="160"/>
      <c r="M1482" s="160"/>
      <c r="N1482" s="160"/>
      <c r="O1482" s="160"/>
      <c r="P1482" s="160"/>
      <c r="Q1482" s="160"/>
      <c r="R1482" s="160"/>
      <c r="S1482" s="160"/>
      <c r="T1482" s="160"/>
      <c r="U1482" s="160"/>
      <c r="V1482" s="160"/>
      <c r="W1482" s="160"/>
    </row>
    <row r="1483" spans="1:23" x14ac:dyDescent="0.25">
      <c r="A1483" s="160"/>
      <c r="B1483" s="160"/>
      <c r="C1483" s="162"/>
      <c r="D1483" s="162"/>
      <c r="E1483" s="177"/>
      <c r="F1483" s="160"/>
      <c r="H1483" s="160"/>
      <c r="I1483" s="160"/>
      <c r="J1483" s="160"/>
      <c r="K1483" s="160"/>
      <c r="L1483" s="160"/>
      <c r="M1483" s="160"/>
      <c r="N1483" s="160"/>
      <c r="O1483" s="160"/>
      <c r="P1483" s="160"/>
      <c r="Q1483" s="160"/>
      <c r="R1483" s="160"/>
      <c r="S1483" s="160"/>
      <c r="T1483" s="160"/>
      <c r="U1483" s="160"/>
      <c r="V1483" s="160"/>
      <c r="W1483" s="160"/>
    </row>
    <row r="1484" spans="1:23" x14ac:dyDescent="0.25">
      <c r="H1484" s="160"/>
      <c r="I1484" s="160"/>
      <c r="J1484" s="160"/>
      <c r="K1484" s="160"/>
      <c r="L1484" s="160"/>
      <c r="M1484" s="160"/>
      <c r="N1484" s="160"/>
      <c r="O1484" s="160"/>
      <c r="P1484" s="160"/>
      <c r="Q1484" s="160"/>
      <c r="R1484" s="160"/>
      <c r="S1484" s="160"/>
      <c r="T1484" s="160"/>
      <c r="U1484" s="160"/>
      <c r="V1484" s="160"/>
      <c r="W1484" s="160"/>
    </row>
    <row r="1485" spans="1:23" x14ac:dyDescent="0.25">
      <c r="H1485" s="160"/>
      <c r="I1485" s="160"/>
      <c r="J1485" s="160"/>
      <c r="K1485" s="160"/>
      <c r="L1485" s="160"/>
      <c r="M1485" s="160"/>
      <c r="N1485" s="160"/>
      <c r="O1485" s="160"/>
      <c r="P1485" s="160"/>
      <c r="Q1485" s="160"/>
      <c r="R1485" s="160"/>
      <c r="S1485" s="160"/>
      <c r="T1485" s="160"/>
      <c r="U1485" s="160"/>
      <c r="V1485" s="160"/>
      <c r="W1485" s="160"/>
    </row>
    <row r="1486" spans="1:23" x14ac:dyDescent="0.25">
      <c r="H1486" s="160"/>
      <c r="I1486" s="160"/>
      <c r="J1486" s="160"/>
      <c r="K1486" s="160"/>
      <c r="L1486" s="160"/>
      <c r="M1486" s="160"/>
      <c r="N1486" s="160"/>
      <c r="O1486" s="160"/>
      <c r="P1486" s="160"/>
      <c r="Q1486" s="160"/>
      <c r="R1486" s="160"/>
      <c r="S1486" s="160"/>
      <c r="T1486" s="160"/>
      <c r="U1486" s="160"/>
      <c r="V1486" s="160"/>
      <c r="W1486" s="160"/>
    </row>
  </sheetData>
  <mergeCells count="5">
    <mergeCell ref="A930:F930"/>
    <mergeCell ref="B91:B92"/>
    <mergeCell ref="B93:B94"/>
    <mergeCell ref="B39:B40"/>
    <mergeCell ref="B155:B157"/>
  </mergeCells>
  <phoneticPr fontId="12" type="noConversion"/>
  <conditionalFormatting sqref="F106:G108 F81:F82 F16:G17">
    <cfRule type="expression" dxfId="47" priority="103" stopIfTrue="1">
      <formula>#REF!=0</formula>
    </cfRule>
  </conditionalFormatting>
  <conditionalFormatting sqref="F384:F387 F424 F354">
    <cfRule type="expression" dxfId="46" priority="4" stopIfTrue="1">
      <formula>#REF!=0</formula>
    </cfRule>
  </conditionalFormatting>
  <conditionalFormatting sqref="F695:G699 F702:G702 F704:G704 F726:G733">
    <cfRule type="expression" dxfId="45" priority="3" stopIfTrue="1">
      <formula>#REF!=0</formula>
    </cfRule>
  </conditionalFormatting>
  <conditionalFormatting sqref="F928:G928 F890 F892 F887:F888 F747:F787 F894:F927 F791:F813">
    <cfRule type="expression" dxfId="44" priority="1" stopIfTrue="1">
      <formula>#REF!=0</formula>
    </cfRule>
  </conditionalFormatting>
  <pageMargins left="0.70866141732283472" right="0.70866141732283472" top="0.74803149606299213" bottom="0.74803149606299213" header="0.31496062992125984" footer="0.31496062992125984"/>
  <pageSetup paperSize="9" scale="83" firstPageNumber="6" fitToHeight="0" orientation="portrait" r:id="rId1"/>
  <headerFooter>
    <oddFooter>&amp;C&amp;P of &amp;N&amp;R&amp;A</oddFooter>
  </headerFooter>
  <rowBreaks count="22" manualBreakCount="22">
    <brk id="52" max="6" man="1"/>
    <brk id="100" max="6" man="1"/>
    <brk id="152" max="6" man="1"/>
    <brk id="188" max="6" man="1"/>
    <brk id="231" max="6" man="1"/>
    <brk id="279" max="6" man="1"/>
    <brk id="320" max="6" man="1"/>
    <brk id="343" max="6" man="1"/>
    <brk id="375" max="6" man="1"/>
    <brk id="405" max="6" man="1"/>
    <brk id="436" max="6" man="1"/>
    <brk id="469" max="6" man="1"/>
    <brk id="520" max="6" man="1"/>
    <brk id="549" max="6" man="1"/>
    <brk id="574" max="6" man="1"/>
    <brk id="603" max="6" man="1"/>
    <brk id="639" max="6" man="1"/>
    <brk id="687" max="6" man="1"/>
    <brk id="736" max="6" man="1"/>
    <brk id="789" max="6" man="1"/>
    <brk id="838" max="6" man="1"/>
    <brk id="883"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79998168889431442"/>
    <pageSetUpPr fitToPage="1"/>
  </sheetPr>
  <dimension ref="A1:Y368"/>
  <sheetViews>
    <sheetView view="pageBreakPreview" zoomScale="70" zoomScaleNormal="100" zoomScaleSheetLayoutView="70" workbookViewId="0">
      <selection activeCell="D10" sqref="D10"/>
    </sheetView>
  </sheetViews>
  <sheetFormatPr defaultColWidth="9.1796875" defaultRowHeight="12.5" x14ac:dyDescent="0.25"/>
  <cols>
    <col min="1" max="1" width="9.1796875" style="3"/>
    <col min="2" max="2" width="13" style="3" customWidth="1"/>
    <col min="3" max="3" width="43.26953125" style="327" customWidth="1"/>
    <col min="4" max="4" width="9.1796875" style="3"/>
    <col min="5" max="5" width="9.1796875" style="354"/>
    <col min="6" max="6" width="11" style="3" customWidth="1"/>
    <col min="7" max="7" width="13.81640625" style="3" customWidth="1"/>
    <col min="8" max="16384" width="9.1796875" style="3"/>
  </cols>
  <sheetData>
    <row r="1" spans="1:15" s="98" customFormat="1" x14ac:dyDescent="0.25">
      <c r="A1" s="107"/>
      <c r="B1" s="108"/>
      <c r="C1" s="94"/>
      <c r="D1" s="108"/>
      <c r="E1" s="130"/>
      <c r="F1" s="110"/>
      <c r="G1" s="466" t="str">
        <f>'Sch 1 WP 3A P&amp;Gs'!G1</f>
        <v>VG Sludge Pipeline</v>
      </c>
      <c r="H1" s="207"/>
      <c r="I1" s="138"/>
    </row>
    <row r="2" spans="1:15" s="98" customFormat="1" x14ac:dyDescent="0.25">
      <c r="A2" s="107" t="s">
        <v>36</v>
      </c>
      <c r="B2" s="108"/>
      <c r="C2" s="94" t="str">
        <f>'Sch 1 WP 3A P&amp;Gs'!$C$2</f>
        <v>RW10397155/22</v>
      </c>
      <c r="D2" s="108"/>
      <c r="E2" s="130"/>
      <c r="F2" s="110"/>
      <c r="G2" s="111" t="s">
        <v>1188</v>
      </c>
      <c r="H2" s="207"/>
      <c r="I2" s="138"/>
    </row>
    <row r="3" spans="1:15" s="98" customFormat="1" x14ac:dyDescent="0.25">
      <c r="A3" s="107" t="s">
        <v>37</v>
      </c>
      <c r="B3" s="108"/>
      <c r="C3" s="98" t="str">
        <f>'Sch 1 WP 3A P&amp;Gs'!$C$3</f>
        <v>WP3A - Earthworks, pipe laying, jacking and associated civil works for a 6020m x 626mm OD</v>
      </c>
      <c r="D3" s="108"/>
      <c r="E3" s="109"/>
      <c r="F3" s="110"/>
      <c r="G3" s="97">
        <f>'Sch 1 WP 3A P&amp;Gs'!G3</f>
        <v>44470</v>
      </c>
      <c r="H3" s="207"/>
      <c r="I3" s="138"/>
    </row>
    <row r="4" spans="1:15" s="98" customFormat="1" ht="38.25" customHeight="1" x14ac:dyDescent="0.25">
      <c r="A4" s="107"/>
      <c r="B4" s="108"/>
      <c r="C4" s="2009" t="str">
        <f>'Sch 1 WP 3A P&amp;Gs'!C4</f>
        <v>steel pipeline from Vereeniging Pumping Station to Vaal River Bridge Crossing in Maccauvlei (SL1 Pipeline)</v>
      </c>
      <c r="D4" s="2009"/>
      <c r="E4" s="2009"/>
      <c r="F4" s="2009"/>
      <c r="G4" s="2010"/>
      <c r="H4" s="207"/>
      <c r="I4" s="138"/>
    </row>
    <row r="5" spans="1:15" s="98" customFormat="1" ht="6" customHeight="1" x14ac:dyDescent="0.25">
      <c r="A5" s="131"/>
      <c r="B5" s="128"/>
      <c r="C5" s="132"/>
      <c r="D5" s="128"/>
      <c r="E5" s="133"/>
      <c r="F5" s="134"/>
      <c r="G5" s="134"/>
      <c r="H5" s="207"/>
      <c r="I5" s="138"/>
    </row>
    <row r="6" spans="1:15" x14ac:dyDescent="0.25">
      <c r="A6" s="99" t="s">
        <v>80</v>
      </c>
      <c r="B6" s="100" t="s">
        <v>44</v>
      </c>
      <c r="C6" s="54" t="s">
        <v>43</v>
      </c>
      <c r="D6" s="100" t="s">
        <v>45</v>
      </c>
      <c r="E6" s="323" t="s">
        <v>46</v>
      </c>
      <c r="F6" s="29" t="s">
        <v>47</v>
      </c>
      <c r="G6" s="231" t="s">
        <v>48</v>
      </c>
      <c r="H6" s="353"/>
      <c r="I6" s="353"/>
      <c r="J6" s="353"/>
      <c r="K6" s="353"/>
      <c r="L6" s="353"/>
      <c r="M6" s="353"/>
    </row>
    <row r="7" spans="1:15" x14ac:dyDescent="0.25">
      <c r="A7" s="101" t="s">
        <v>82</v>
      </c>
      <c r="B7" s="102" t="s">
        <v>49</v>
      </c>
      <c r="C7" s="103"/>
      <c r="D7" s="102"/>
      <c r="E7" s="324"/>
      <c r="F7" s="32"/>
      <c r="G7" s="232"/>
      <c r="H7" s="353"/>
      <c r="I7" s="72"/>
      <c r="J7" s="2005"/>
      <c r="K7" s="2005"/>
      <c r="L7" s="2005"/>
      <c r="M7" s="433"/>
      <c r="N7" s="19"/>
      <c r="O7" s="19"/>
    </row>
    <row r="8" spans="1:15" ht="13" x14ac:dyDescent="0.25">
      <c r="A8" s="334"/>
      <c r="B8" s="335"/>
      <c r="C8" s="335"/>
      <c r="D8" s="336"/>
      <c r="E8" s="336"/>
      <c r="F8" s="337"/>
      <c r="G8" s="337"/>
      <c r="H8" s="353"/>
      <c r="I8" s="353"/>
      <c r="J8" s="353"/>
      <c r="K8" s="353"/>
      <c r="L8" s="353"/>
      <c r="M8" s="353"/>
    </row>
    <row r="9" spans="1:15" ht="13" x14ac:dyDescent="0.25">
      <c r="A9" s="1145"/>
      <c r="B9" s="1145"/>
      <c r="C9" s="1092" t="s">
        <v>1590</v>
      </c>
      <c r="D9" s="1146"/>
      <c r="E9" s="1146"/>
      <c r="F9" s="1147"/>
      <c r="G9" s="1147"/>
      <c r="H9" s="353"/>
      <c r="I9" s="353"/>
      <c r="J9" s="353"/>
      <c r="K9" s="353"/>
      <c r="L9" s="353"/>
      <c r="M9" s="353"/>
    </row>
    <row r="10" spans="1:15" ht="13" x14ac:dyDescent="0.25">
      <c r="A10" s="334"/>
      <c r="B10" s="334"/>
      <c r="C10" s="90"/>
      <c r="D10" s="376"/>
      <c r="E10" s="376"/>
      <c r="F10" s="377"/>
      <c r="G10" s="377"/>
      <c r="H10" s="353"/>
      <c r="I10" s="353"/>
      <c r="J10" s="353"/>
      <c r="K10" s="353"/>
      <c r="L10" s="353"/>
      <c r="M10" s="353"/>
    </row>
    <row r="11" spans="1:15" s="106" customFormat="1" ht="13" x14ac:dyDescent="0.25">
      <c r="A11" s="940"/>
      <c r="B11" s="940"/>
      <c r="C11" s="946" t="s">
        <v>610</v>
      </c>
      <c r="D11" s="516"/>
      <c r="E11" s="947"/>
      <c r="F11" s="941"/>
      <c r="G11" s="941"/>
      <c r="H11" s="353"/>
      <c r="I11" s="353"/>
      <c r="J11" s="353"/>
      <c r="K11" s="353"/>
      <c r="L11" s="353"/>
      <c r="M11" s="353"/>
    </row>
    <row r="12" spans="1:15" s="106" customFormat="1" ht="13" x14ac:dyDescent="0.25">
      <c r="A12" s="516">
        <v>1</v>
      </c>
      <c r="B12" s="940"/>
      <c r="C12" s="946" t="s">
        <v>970</v>
      </c>
      <c r="D12" s="516"/>
      <c r="E12" s="947"/>
      <c r="F12" s="941"/>
      <c r="G12" s="941"/>
      <c r="H12" s="353"/>
      <c r="I12" s="353"/>
      <c r="J12" s="353"/>
      <c r="K12" s="353"/>
      <c r="L12" s="353"/>
      <c r="M12" s="353"/>
    </row>
    <row r="13" spans="1:15" s="106" customFormat="1" ht="13" x14ac:dyDescent="0.25">
      <c r="A13" s="516">
        <v>1.1000000000000001</v>
      </c>
      <c r="B13" s="940"/>
      <c r="C13" s="948" t="s">
        <v>1090</v>
      </c>
      <c r="D13" s="516"/>
      <c r="E13" s="947"/>
      <c r="F13" s="941"/>
      <c r="G13" s="941"/>
      <c r="H13" s="353"/>
      <c r="I13" s="353"/>
      <c r="J13" s="353"/>
      <c r="K13" s="353"/>
      <c r="L13" s="353"/>
      <c r="M13" s="353"/>
    </row>
    <row r="14" spans="1:15" s="106" customFormat="1" ht="54" x14ac:dyDescent="0.25">
      <c r="A14" s="516" t="s">
        <v>293</v>
      </c>
      <c r="B14" s="940"/>
      <c r="C14" s="949" t="s">
        <v>971</v>
      </c>
      <c r="D14" s="197" t="s">
        <v>189</v>
      </c>
      <c r="E14" s="950">
        <v>26</v>
      </c>
      <c r="F14" s="941"/>
      <c r="G14" s="941"/>
      <c r="H14" s="353"/>
      <c r="I14" s="353"/>
      <c r="J14" s="353"/>
      <c r="K14" s="353"/>
      <c r="L14" s="353"/>
      <c r="M14" s="353"/>
    </row>
    <row r="15" spans="1:15" s="106" customFormat="1" ht="25" x14ac:dyDescent="0.25">
      <c r="A15" s="516" t="s">
        <v>294</v>
      </c>
      <c r="B15" s="951"/>
      <c r="C15" s="949" t="s">
        <v>563</v>
      </c>
      <c r="D15" s="950" t="s">
        <v>52</v>
      </c>
      <c r="E15" s="950">
        <v>40</v>
      </c>
      <c r="F15" s="952"/>
      <c r="G15" s="941"/>
      <c r="H15" s="353"/>
      <c r="I15" s="353"/>
      <c r="J15" s="353"/>
      <c r="K15" s="353"/>
      <c r="L15" s="353"/>
      <c r="M15" s="353"/>
    </row>
    <row r="16" spans="1:15" s="106" customFormat="1" ht="25" x14ac:dyDescent="0.25">
      <c r="A16" s="516" t="s">
        <v>311</v>
      </c>
      <c r="B16" s="950" t="s">
        <v>564</v>
      </c>
      <c r="C16" s="949" t="s">
        <v>972</v>
      </c>
      <c r="D16" s="950" t="s">
        <v>973</v>
      </c>
      <c r="E16" s="950">
        <v>2.5</v>
      </c>
      <c r="F16" s="952"/>
      <c r="G16" s="941"/>
      <c r="H16" s="353"/>
      <c r="I16" s="353"/>
      <c r="J16" s="353"/>
      <c r="K16" s="353"/>
      <c r="L16" s="353"/>
      <c r="M16" s="353"/>
    </row>
    <row r="17" spans="1:25" s="106" customFormat="1" ht="25" x14ac:dyDescent="0.25">
      <c r="A17" s="516" t="s">
        <v>312</v>
      </c>
      <c r="B17" s="950" t="s">
        <v>192</v>
      </c>
      <c r="C17" s="949" t="s">
        <v>565</v>
      </c>
      <c r="D17" s="197" t="s">
        <v>189</v>
      </c>
      <c r="E17" s="950">
        <v>13</v>
      </c>
      <c r="F17" s="952"/>
      <c r="G17" s="941"/>
      <c r="H17" s="353"/>
      <c r="I17" s="353"/>
      <c r="J17" s="353"/>
      <c r="K17" s="353"/>
      <c r="L17" s="353"/>
      <c r="M17" s="353"/>
    </row>
    <row r="18" spans="1:25" s="106" customFormat="1" x14ac:dyDescent="0.25">
      <c r="A18" s="516" t="s">
        <v>313</v>
      </c>
      <c r="B18" s="950"/>
      <c r="C18" s="949" t="s">
        <v>974</v>
      </c>
      <c r="D18" s="950" t="s">
        <v>196</v>
      </c>
      <c r="E18" s="950">
        <v>13</v>
      </c>
      <c r="F18" s="952"/>
      <c r="G18" s="941"/>
      <c r="H18" s="353"/>
      <c r="I18" s="353"/>
      <c r="J18" s="353"/>
      <c r="K18" s="353"/>
      <c r="L18" s="353"/>
      <c r="M18" s="353"/>
    </row>
    <row r="19" spans="1:25" s="106" customFormat="1" x14ac:dyDescent="0.25">
      <c r="A19" s="516" t="s">
        <v>345</v>
      </c>
      <c r="B19" s="950" t="s">
        <v>975</v>
      </c>
      <c r="C19" s="949" t="s">
        <v>976</v>
      </c>
      <c r="D19" s="197" t="s">
        <v>189</v>
      </c>
      <c r="E19" s="950">
        <v>13</v>
      </c>
      <c r="F19" s="952"/>
      <c r="G19" s="941"/>
      <c r="H19" s="353"/>
      <c r="I19" s="353"/>
      <c r="J19" s="353"/>
      <c r="K19" s="353"/>
      <c r="L19" s="353"/>
      <c r="M19" s="353"/>
    </row>
    <row r="20" spans="1:25" s="106" customFormat="1" x14ac:dyDescent="0.25">
      <c r="A20" s="516" t="s">
        <v>359</v>
      </c>
      <c r="B20" s="950" t="s">
        <v>975</v>
      </c>
      <c r="C20" s="949" t="s">
        <v>568</v>
      </c>
      <c r="D20" s="197" t="s">
        <v>189</v>
      </c>
      <c r="E20" s="950">
        <v>10</v>
      </c>
      <c r="F20" s="952"/>
      <c r="G20" s="941"/>
      <c r="H20" s="353"/>
      <c r="I20" s="353"/>
      <c r="J20" s="353"/>
      <c r="K20" s="353"/>
      <c r="L20" s="353"/>
      <c r="M20" s="353"/>
    </row>
    <row r="21" spans="1:25" s="106" customFormat="1" ht="14.5" customHeight="1" x14ac:dyDescent="0.25">
      <c r="A21" s="2006" t="s">
        <v>977</v>
      </c>
      <c r="B21" s="2006"/>
      <c r="C21" s="2006"/>
      <c r="D21" s="2006"/>
      <c r="E21" s="2006"/>
      <c r="F21" s="2006"/>
      <c r="G21" s="953"/>
      <c r="H21" s="353"/>
      <c r="I21" s="353"/>
      <c r="J21" s="353"/>
      <c r="K21" s="353"/>
      <c r="L21" s="353"/>
      <c r="M21" s="353"/>
    </row>
    <row r="22" spans="1:25" s="106" customFormat="1" ht="14.5" customHeight="1" x14ac:dyDescent="0.25">
      <c r="A22" s="954">
        <v>2</v>
      </c>
      <c r="B22" s="955"/>
      <c r="C22" s="954" t="s">
        <v>978</v>
      </c>
      <c r="D22" s="955"/>
      <c r="E22" s="955"/>
      <c r="F22" s="955"/>
      <c r="G22" s="953"/>
      <c r="H22" s="353"/>
      <c r="I22" s="353"/>
      <c r="J22" s="353"/>
      <c r="K22" s="353"/>
      <c r="L22" s="353"/>
      <c r="M22" s="353"/>
    </row>
    <row r="23" spans="1:25" s="106" customFormat="1" ht="24.65" customHeight="1" x14ac:dyDescent="0.3">
      <c r="A23" s="516">
        <v>2.1</v>
      </c>
      <c r="B23" s="940"/>
      <c r="C23" s="956" t="s">
        <v>1091</v>
      </c>
      <c r="D23" s="516"/>
      <c r="E23" s="947"/>
      <c r="F23" s="941"/>
      <c r="G23" s="941"/>
      <c r="H23" s="353"/>
      <c r="I23" s="353"/>
      <c r="J23" s="353"/>
      <c r="K23" s="353"/>
      <c r="L23" s="353"/>
      <c r="M23" s="353"/>
    </row>
    <row r="24" spans="1:25" ht="12.75" customHeight="1" x14ac:dyDescent="0.25">
      <c r="A24" s="197" t="s">
        <v>258</v>
      </c>
      <c r="B24" s="957" t="s">
        <v>461</v>
      </c>
      <c r="C24" s="79" t="s">
        <v>979</v>
      </c>
      <c r="D24" s="197" t="s">
        <v>189</v>
      </c>
      <c r="E24" s="655">
        <v>1</v>
      </c>
      <c r="F24" s="958"/>
      <c r="G24" s="958"/>
      <c r="H24" s="353"/>
      <c r="I24" s="353"/>
      <c r="J24" s="353"/>
      <c r="K24" s="2007"/>
      <c r="L24" s="2007"/>
      <c r="M24" s="2007"/>
      <c r="N24" s="2007"/>
      <c r="O24" s="2007"/>
      <c r="P24" s="2007"/>
      <c r="Q24" s="2007"/>
      <c r="R24" s="2007"/>
      <c r="S24" s="2007"/>
      <c r="T24" s="2007"/>
      <c r="U24" s="2007"/>
      <c r="V24" s="2007"/>
      <c r="W24" s="2007"/>
      <c r="X24" s="2007"/>
      <c r="Y24" s="2007"/>
    </row>
    <row r="25" spans="1:25" ht="12.75" customHeight="1" x14ac:dyDescent="0.25">
      <c r="A25" s="197" t="s">
        <v>259</v>
      </c>
      <c r="B25" s="959" t="s">
        <v>980</v>
      </c>
      <c r="C25" s="960" t="s">
        <v>981</v>
      </c>
      <c r="D25" s="197" t="s">
        <v>189</v>
      </c>
      <c r="E25" s="655">
        <v>1</v>
      </c>
      <c r="F25" s="958"/>
      <c r="G25" s="958"/>
      <c r="H25" s="353"/>
      <c r="I25" s="353"/>
      <c r="J25" s="353"/>
      <c r="K25" s="2007"/>
      <c r="L25" s="2007"/>
      <c r="M25" s="2007"/>
      <c r="N25" s="2007"/>
      <c r="O25" s="2007"/>
      <c r="P25" s="2007"/>
      <c r="Q25" s="2007"/>
      <c r="R25" s="2007"/>
      <c r="S25" s="2007"/>
      <c r="T25" s="2007"/>
      <c r="U25" s="2007"/>
      <c r="V25" s="2007"/>
      <c r="W25" s="2007"/>
      <c r="X25" s="2007"/>
      <c r="Y25" s="2007"/>
    </row>
    <row r="26" spans="1:25" s="106" customFormat="1" ht="25" x14ac:dyDescent="0.25">
      <c r="A26" s="197" t="s">
        <v>260</v>
      </c>
      <c r="B26" s="957" t="s">
        <v>191</v>
      </c>
      <c r="C26" s="79" t="s">
        <v>982</v>
      </c>
      <c r="D26" s="462" t="s">
        <v>52</v>
      </c>
      <c r="E26" s="655">
        <v>480</v>
      </c>
      <c r="F26" s="941"/>
      <c r="G26" s="941"/>
      <c r="H26" s="353"/>
      <c r="I26" s="353"/>
      <c r="J26" s="353"/>
      <c r="K26" s="2007"/>
      <c r="L26" s="2007"/>
      <c r="M26" s="2007"/>
      <c r="N26" s="2007"/>
      <c r="O26" s="2007"/>
      <c r="P26" s="2007"/>
      <c r="Q26" s="2007"/>
      <c r="R26" s="2007"/>
      <c r="S26" s="2007"/>
      <c r="T26" s="2007"/>
      <c r="U26" s="2007"/>
      <c r="V26" s="2007"/>
      <c r="W26" s="2007"/>
      <c r="X26" s="2007"/>
      <c r="Y26" s="2007"/>
    </row>
    <row r="27" spans="1:25" ht="25" x14ac:dyDescent="0.25">
      <c r="A27" s="197" t="s">
        <v>261</v>
      </c>
      <c r="B27" s="952" t="s">
        <v>564</v>
      </c>
      <c r="C27" s="949" t="s">
        <v>972</v>
      </c>
      <c r="D27" s="950" t="s">
        <v>973</v>
      </c>
      <c r="E27" s="950">
        <v>17</v>
      </c>
      <c r="F27" s="941"/>
      <c r="G27" s="941"/>
      <c r="H27" s="353"/>
      <c r="I27" s="353"/>
      <c r="J27" s="353"/>
      <c r="K27" s="2007"/>
      <c r="L27" s="2007"/>
      <c r="M27" s="2007"/>
      <c r="N27" s="2007"/>
      <c r="O27" s="2007"/>
      <c r="P27" s="2007"/>
      <c r="Q27" s="2007"/>
      <c r="R27" s="2007"/>
      <c r="S27" s="2007"/>
      <c r="T27" s="2007"/>
      <c r="U27" s="2007"/>
      <c r="V27" s="2007"/>
      <c r="W27" s="2007"/>
      <c r="X27" s="2007"/>
      <c r="Y27" s="2007"/>
    </row>
    <row r="28" spans="1:25" s="106" customFormat="1" ht="25" x14ac:dyDescent="0.25">
      <c r="A28" s="197" t="s">
        <v>262</v>
      </c>
      <c r="B28" s="959" t="s">
        <v>983</v>
      </c>
      <c r="C28" s="960" t="s">
        <v>984</v>
      </c>
      <c r="D28" s="197" t="s">
        <v>189</v>
      </c>
      <c r="E28" s="655">
        <v>1</v>
      </c>
      <c r="F28" s="941"/>
      <c r="G28" s="941"/>
      <c r="H28" s="353"/>
      <c r="I28" s="353"/>
      <c r="J28" s="353"/>
      <c r="K28" s="2007"/>
      <c r="L28" s="2007"/>
      <c r="M28" s="2007"/>
      <c r="N28" s="2007"/>
      <c r="O28" s="2007"/>
      <c r="P28" s="2007"/>
      <c r="Q28" s="2007"/>
      <c r="R28" s="2007"/>
      <c r="S28" s="2007"/>
      <c r="T28" s="2007"/>
      <c r="U28" s="2007"/>
      <c r="V28" s="2007"/>
      <c r="W28" s="2007"/>
      <c r="X28" s="2007"/>
      <c r="Y28" s="2007"/>
    </row>
    <row r="29" spans="1:25" s="106" customFormat="1" ht="50" x14ac:dyDescent="0.25">
      <c r="A29" s="197" t="s">
        <v>263</v>
      </c>
      <c r="B29" s="959" t="s">
        <v>983</v>
      </c>
      <c r="C29" s="960" t="s">
        <v>985</v>
      </c>
      <c r="D29" s="462" t="s">
        <v>189</v>
      </c>
      <c r="E29" s="961">
        <v>1</v>
      </c>
      <c r="F29" s="941"/>
      <c r="G29" s="941"/>
      <c r="H29" s="353"/>
      <c r="I29" s="353"/>
      <c r="J29" s="353"/>
      <c r="K29" s="838"/>
      <c r="L29" s="838"/>
      <c r="M29" s="838"/>
      <c r="N29" s="838"/>
      <c r="O29" s="838"/>
      <c r="P29" s="838"/>
      <c r="Q29" s="838"/>
      <c r="R29" s="838"/>
      <c r="S29" s="838"/>
      <c r="T29" s="838"/>
      <c r="U29" s="838"/>
      <c r="V29" s="838"/>
      <c r="W29" s="838"/>
      <c r="X29" s="838"/>
      <c r="Y29" s="838"/>
    </row>
    <row r="30" spans="1:25" x14ac:dyDescent="0.25">
      <c r="A30" s="197" t="s">
        <v>374</v>
      </c>
      <c r="B30" s="168" t="s">
        <v>191</v>
      </c>
      <c r="C30" s="79" t="s">
        <v>986</v>
      </c>
      <c r="D30" s="197" t="s">
        <v>52</v>
      </c>
      <c r="E30" s="655">
        <v>30</v>
      </c>
      <c r="F30" s="958"/>
      <c r="G30" s="958"/>
      <c r="H30" s="353"/>
      <c r="I30" s="353"/>
      <c r="J30" s="353"/>
      <c r="K30" s="353"/>
      <c r="L30" s="353"/>
      <c r="M30" s="353"/>
    </row>
    <row r="31" spans="1:25" s="106" customFormat="1" x14ac:dyDescent="0.25">
      <c r="A31" s="197" t="s">
        <v>321</v>
      </c>
      <c r="B31" s="168" t="s">
        <v>191</v>
      </c>
      <c r="C31" s="168" t="s">
        <v>987</v>
      </c>
      <c r="D31" s="197" t="s">
        <v>196</v>
      </c>
      <c r="E31" s="197">
        <v>1</v>
      </c>
      <c r="F31" s="941"/>
      <c r="G31" s="941"/>
      <c r="H31" s="353"/>
      <c r="I31" s="353"/>
      <c r="J31" s="353"/>
      <c r="K31" s="353"/>
      <c r="L31" s="353"/>
      <c r="M31" s="353"/>
    </row>
    <row r="32" spans="1:25" x14ac:dyDescent="0.25">
      <c r="A32" s="197" t="s">
        <v>562</v>
      </c>
      <c r="B32" s="168" t="s">
        <v>191</v>
      </c>
      <c r="C32" s="168" t="s">
        <v>988</v>
      </c>
      <c r="D32" s="197" t="s">
        <v>52</v>
      </c>
      <c r="E32" s="197">
        <v>75</v>
      </c>
      <c r="F32" s="941"/>
      <c r="G32" s="941"/>
      <c r="H32" s="353"/>
      <c r="I32" s="353"/>
      <c r="J32" s="353"/>
      <c r="K32" s="353"/>
      <c r="L32" s="353"/>
      <c r="M32" s="353"/>
    </row>
    <row r="33" spans="1:13" s="106" customFormat="1" x14ac:dyDescent="0.25">
      <c r="A33" s="197" t="s">
        <v>989</v>
      </c>
      <c r="B33" s="168" t="s">
        <v>191</v>
      </c>
      <c r="C33" s="168" t="s">
        <v>990</v>
      </c>
      <c r="D33" s="197" t="s">
        <v>52</v>
      </c>
      <c r="E33" s="197">
        <v>150</v>
      </c>
      <c r="F33" s="941"/>
      <c r="G33" s="941"/>
      <c r="H33" s="353"/>
      <c r="I33" s="353"/>
      <c r="J33" s="353"/>
      <c r="K33" s="353"/>
      <c r="L33" s="353"/>
      <c r="M33" s="353"/>
    </row>
    <row r="34" spans="1:13" ht="37.5" x14ac:dyDescent="0.25">
      <c r="A34" s="462" t="s">
        <v>991</v>
      </c>
      <c r="B34" s="962" t="s">
        <v>462</v>
      </c>
      <c r="C34" s="79" t="s">
        <v>992</v>
      </c>
      <c r="D34" s="462" t="s">
        <v>196</v>
      </c>
      <c r="E34" s="462">
        <v>1</v>
      </c>
      <c r="F34" s="941"/>
      <c r="G34" s="941"/>
      <c r="H34" s="353"/>
      <c r="I34" s="353"/>
      <c r="J34" s="353"/>
      <c r="K34" s="353"/>
      <c r="L34" s="353"/>
      <c r="M34" s="353"/>
    </row>
    <row r="35" spans="1:13" s="106" customFormat="1" ht="13" x14ac:dyDescent="0.25">
      <c r="A35" s="2006" t="s">
        <v>977</v>
      </c>
      <c r="B35" s="2006"/>
      <c r="C35" s="2006"/>
      <c r="D35" s="2006"/>
      <c r="E35" s="2006"/>
      <c r="F35" s="2006"/>
      <c r="G35" s="953"/>
      <c r="H35" s="353"/>
      <c r="I35" s="353"/>
      <c r="J35" s="353"/>
      <c r="K35" s="353"/>
      <c r="L35" s="353"/>
      <c r="M35" s="353"/>
    </row>
    <row r="36" spans="1:13" s="106" customFormat="1" ht="26" x14ac:dyDescent="0.25">
      <c r="A36" s="197">
        <v>2.2000000000000002</v>
      </c>
      <c r="B36" s="957"/>
      <c r="C36" s="260" t="s">
        <v>1092</v>
      </c>
      <c r="D36" s="197"/>
      <c r="E36" s="866"/>
      <c r="F36" s="941"/>
      <c r="G36" s="941"/>
      <c r="H36" s="353"/>
      <c r="I36" s="353"/>
      <c r="J36" s="353"/>
      <c r="K36" s="353"/>
      <c r="L36" s="353"/>
      <c r="M36" s="353"/>
    </row>
    <row r="37" spans="1:13" ht="50" x14ac:dyDescent="0.25">
      <c r="A37" s="866" t="s">
        <v>264</v>
      </c>
      <c r="B37" s="196" t="s">
        <v>561</v>
      </c>
      <c r="C37" s="79" t="s">
        <v>993</v>
      </c>
      <c r="D37" s="866" t="s">
        <v>189</v>
      </c>
      <c r="E37" s="866">
        <v>50</v>
      </c>
      <c r="F37" s="941"/>
      <c r="G37" s="941"/>
      <c r="H37" s="353"/>
      <c r="I37" s="353"/>
      <c r="J37" s="353"/>
      <c r="K37" s="353"/>
      <c r="L37" s="353"/>
      <c r="M37" s="106"/>
    </row>
    <row r="38" spans="1:13" s="106" customFormat="1" ht="50" x14ac:dyDescent="0.25">
      <c r="A38" s="866" t="s">
        <v>994</v>
      </c>
      <c r="B38" s="957" t="s">
        <v>995</v>
      </c>
      <c r="C38" s="963" t="s">
        <v>996</v>
      </c>
      <c r="D38" s="866" t="s">
        <v>189</v>
      </c>
      <c r="E38" s="866">
        <v>51</v>
      </c>
      <c r="F38" s="941"/>
      <c r="G38" s="941"/>
      <c r="H38" s="353"/>
      <c r="I38" s="353"/>
      <c r="J38" s="353"/>
      <c r="K38" s="353"/>
      <c r="L38" s="353"/>
    </row>
    <row r="39" spans="1:13" s="19" customFormat="1" x14ac:dyDescent="0.25">
      <c r="A39" s="547"/>
      <c r="B39" s="983"/>
      <c r="C39" s="547"/>
      <c r="D39" s="984"/>
      <c r="E39" s="985"/>
      <c r="F39" s="547"/>
      <c r="G39" s="547"/>
    </row>
    <row r="40" spans="1:13" s="19" customFormat="1" ht="13" x14ac:dyDescent="0.25">
      <c r="A40" s="166"/>
      <c r="B40" s="276" t="s">
        <v>388</v>
      </c>
      <c r="C40" s="197"/>
      <c r="D40" s="964"/>
      <c r="E40" s="244"/>
      <c r="F40" s="795"/>
      <c r="G40" s="795"/>
    </row>
    <row r="41" spans="1:13" s="19" customFormat="1" ht="26" x14ac:dyDescent="0.25">
      <c r="A41" s="944"/>
      <c r="B41" s="986" t="s">
        <v>389</v>
      </c>
      <c r="C41" s="942"/>
      <c r="D41" s="945"/>
      <c r="E41" s="684"/>
      <c r="F41" s="684"/>
      <c r="G41" s="559"/>
    </row>
    <row r="42" spans="1:13" ht="25" x14ac:dyDescent="0.25">
      <c r="A42" s="866" t="s">
        <v>997</v>
      </c>
      <c r="B42" s="957" t="s">
        <v>995</v>
      </c>
      <c r="C42" s="965" t="s">
        <v>998</v>
      </c>
      <c r="D42" s="950" t="s">
        <v>973</v>
      </c>
      <c r="E42" s="966">
        <v>13</v>
      </c>
      <c r="F42" s="941"/>
      <c r="G42" s="941"/>
      <c r="H42" s="106"/>
      <c r="I42" s="106"/>
      <c r="J42" s="106"/>
      <c r="K42" s="106"/>
      <c r="L42" s="106"/>
      <c r="M42" s="106"/>
    </row>
    <row r="43" spans="1:13" s="106" customFormat="1" ht="25" x14ac:dyDescent="0.25">
      <c r="A43" s="866" t="s">
        <v>999</v>
      </c>
      <c r="B43" s="957"/>
      <c r="C43" s="79" t="s">
        <v>1000</v>
      </c>
      <c r="D43" s="866" t="s">
        <v>189</v>
      </c>
      <c r="E43" s="866">
        <v>50</v>
      </c>
      <c r="F43" s="941"/>
      <c r="G43" s="941"/>
    </row>
    <row r="44" spans="1:13" s="106" customFormat="1" ht="25" x14ac:dyDescent="0.25">
      <c r="A44" s="866" t="s">
        <v>1001</v>
      </c>
      <c r="B44" s="957"/>
      <c r="C44" s="79" t="s">
        <v>1002</v>
      </c>
      <c r="D44" s="866" t="s">
        <v>196</v>
      </c>
      <c r="E44" s="866">
        <v>1</v>
      </c>
      <c r="F44" s="941"/>
      <c r="G44" s="941"/>
    </row>
    <row r="45" spans="1:13" s="106" customFormat="1" x14ac:dyDescent="0.25">
      <c r="A45" s="943"/>
      <c r="B45" s="957"/>
      <c r="C45" s="79"/>
      <c r="D45" s="866"/>
      <c r="E45" s="866"/>
      <c r="F45" s="941"/>
      <c r="G45" s="941"/>
    </row>
    <row r="46" spans="1:13" ht="13" x14ac:dyDescent="0.25">
      <c r="A46" s="2006" t="s">
        <v>977</v>
      </c>
      <c r="B46" s="2006"/>
      <c r="C46" s="2006"/>
      <c r="D46" s="2006"/>
      <c r="E46" s="2006"/>
      <c r="F46" s="2006"/>
      <c r="G46" s="953"/>
      <c r="H46" s="106"/>
      <c r="I46" s="106"/>
      <c r="J46" s="106"/>
      <c r="K46" s="106"/>
      <c r="L46" s="106"/>
      <c r="M46" s="106"/>
    </row>
    <row r="47" spans="1:13" ht="13" x14ac:dyDescent="0.3">
      <c r="A47" s="954">
        <v>3</v>
      </c>
      <c r="B47" s="955"/>
      <c r="C47" s="568" t="s">
        <v>1003</v>
      </c>
      <c r="D47" s="955"/>
      <c r="E47" s="955"/>
      <c r="F47" s="955"/>
      <c r="G47" s="953"/>
      <c r="H47" s="106"/>
      <c r="I47" s="106"/>
      <c r="J47" s="106"/>
      <c r="K47" s="106"/>
      <c r="L47" s="106"/>
      <c r="M47" s="106"/>
    </row>
    <row r="48" spans="1:13" s="106" customFormat="1" ht="13" x14ac:dyDescent="0.3">
      <c r="A48" s="197">
        <v>3.1</v>
      </c>
      <c r="B48" s="196"/>
      <c r="C48" s="967" t="s">
        <v>1004</v>
      </c>
      <c r="D48" s="75"/>
      <c r="E48" s="968"/>
      <c r="F48" s="941"/>
      <c r="G48" s="941"/>
    </row>
    <row r="49" spans="1:13" s="106" customFormat="1" ht="25" x14ac:dyDescent="0.25">
      <c r="A49" s="197" t="s">
        <v>61</v>
      </c>
      <c r="B49" s="969"/>
      <c r="C49" s="970" t="s">
        <v>563</v>
      </c>
      <c r="D49" s="971" t="s">
        <v>52</v>
      </c>
      <c r="E49" s="968">
        <v>80</v>
      </c>
      <c r="F49" s="277"/>
      <c r="G49" s="277"/>
    </row>
    <row r="50" spans="1:13" ht="25" x14ac:dyDescent="0.25">
      <c r="A50" s="462" t="s">
        <v>57</v>
      </c>
      <c r="B50" s="972" t="s">
        <v>614</v>
      </c>
      <c r="C50" s="970" t="s">
        <v>611</v>
      </c>
      <c r="D50" s="971" t="s">
        <v>182</v>
      </c>
      <c r="E50" s="973">
        <v>13</v>
      </c>
      <c r="F50" s="278"/>
      <c r="G50" s="278"/>
      <c r="H50" s="106"/>
      <c r="I50" s="106"/>
      <c r="J50" s="106"/>
      <c r="K50" s="106"/>
      <c r="L50" s="106"/>
      <c r="M50" s="106"/>
    </row>
    <row r="51" spans="1:13" ht="25" x14ac:dyDescent="0.25">
      <c r="A51" s="197" t="s">
        <v>58</v>
      </c>
      <c r="B51" s="168" t="s">
        <v>191</v>
      </c>
      <c r="C51" s="970" t="s">
        <v>1005</v>
      </c>
      <c r="D51" s="570" t="s">
        <v>52</v>
      </c>
      <c r="E51" s="973">
        <v>260</v>
      </c>
      <c r="F51" s="278"/>
      <c r="G51" s="278"/>
      <c r="H51" s="106"/>
      <c r="I51" s="106"/>
      <c r="J51" s="106"/>
      <c r="K51" s="106"/>
      <c r="L51" s="106"/>
      <c r="M51" s="106"/>
    </row>
    <row r="52" spans="1:13" s="106" customFormat="1" ht="25" x14ac:dyDescent="0.25">
      <c r="A52" s="197" t="s">
        <v>112</v>
      </c>
      <c r="B52" s="969" t="s">
        <v>564</v>
      </c>
      <c r="C52" s="970" t="s">
        <v>612</v>
      </c>
      <c r="D52" s="971" t="s">
        <v>50</v>
      </c>
      <c r="E52" s="968">
        <v>4</v>
      </c>
      <c r="F52" s="278"/>
      <c r="G52" s="278"/>
    </row>
    <row r="53" spans="1:13" ht="25" x14ac:dyDescent="0.25">
      <c r="A53" s="197" t="s">
        <v>251</v>
      </c>
      <c r="B53" s="969" t="s">
        <v>192</v>
      </c>
      <c r="C53" s="970" t="s">
        <v>1006</v>
      </c>
      <c r="D53" s="971" t="s">
        <v>196</v>
      </c>
      <c r="E53" s="968">
        <v>13</v>
      </c>
      <c r="F53" s="278"/>
      <c r="G53" s="278"/>
      <c r="H53" s="106"/>
      <c r="I53" s="106"/>
      <c r="J53" s="106"/>
      <c r="K53" s="106"/>
      <c r="L53" s="106"/>
      <c r="M53" s="106"/>
    </row>
    <row r="54" spans="1:13" s="106" customFormat="1" ht="25" x14ac:dyDescent="0.25">
      <c r="A54" s="197" t="s">
        <v>252</v>
      </c>
      <c r="B54" s="969" t="s">
        <v>613</v>
      </c>
      <c r="C54" s="970" t="s">
        <v>566</v>
      </c>
      <c r="D54" s="971" t="s">
        <v>567</v>
      </c>
      <c r="E54" s="968">
        <v>13</v>
      </c>
      <c r="F54" s="278"/>
      <c r="G54" s="278"/>
    </row>
    <row r="55" spans="1:13" s="106" customFormat="1" x14ac:dyDescent="0.25">
      <c r="A55" s="166"/>
      <c r="B55" s="969"/>
      <c r="C55" s="970"/>
      <c r="D55" s="971"/>
      <c r="E55" s="968"/>
      <c r="F55" s="278"/>
      <c r="G55" s="278"/>
    </row>
    <row r="56" spans="1:13" ht="13" x14ac:dyDescent="0.25">
      <c r="A56" s="2006" t="s">
        <v>977</v>
      </c>
      <c r="B56" s="2006"/>
      <c r="C56" s="2006"/>
      <c r="D56" s="2006"/>
      <c r="E56" s="2006"/>
      <c r="F56" s="2006"/>
      <c r="G56" s="953"/>
      <c r="H56" s="106"/>
      <c r="I56" s="106"/>
      <c r="J56" s="106"/>
      <c r="K56" s="106"/>
      <c r="L56" s="106"/>
      <c r="M56" s="106"/>
    </row>
    <row r="57" spans="1:13" ht="39" x14ac:dyDescent="0.3">
      <c r="A57" s="966">
        <v>3.2</v>
      </c>
      <c r="B57" s="969"/>
      <c r="C57" s="967" t="s">
        <v>1007</v>
      </c>
      <c r="D57" s="971"/>
      <c r="E57" s="968"/>
      <c r="F57" s="953"/>
      <c r="G57" s="953"/>
      <c r="H57" s="106"/>
      <c r="I57" s="106"/>
      <c r="J57" s="106"/>
      <c r="K57" s="106"/>
      <c r="L57" s="106"/>
      <c r="M57" s="106"/>
    </row>
    <row r="58" spans="1:13" ht="25" x14ac:dyDescent="0.25">
      <c r="A58" s="462" t="s">
        <v>7</v>
      </c>
      <c r="B58" s="962" t="s">
        <v>481</v>
      </c>
      <c r="C58" s="970" t="s">
        <v>1008</v>
      </c>
      <c r="D58" s="974" t="s">
        <v>189</v>
      </c>
      <c r="E58" s="974">
        <v>4</v>
      </c>
      <c r="F58" s="953"/>
      <c r="G58" s="278"/>
      <c r="H58" s="106"/>
      <c r="I58" s="106"/>
      <c r="J58" s="106"/>
      <c r="K58" s="106"/>
      <c r="L58" s="106"/>
      <c r="M58" s="106"/>
    </row>
    <row r="59" spans="1:13" x14ac:dyDescent="0.25">
      <c r="A59" s="462" t="s">
        <v>16</v>
      </c>
      <c r="B59" s="962" t="s">
        <v>366</v>
      </c>
      <c r="C59" s="184" t="s">
        <v>570</v>
      </c>
      <c r="D59" s="974" t="s">
        <v>196</v>
      </c>
      <c r="E59" s="950">
        <v>4</v>
      </c>
      <c r="F59" s="953"/>
      <c r="G59" s="278"/>
      <c r="H59" s="106"/>
      <c r="I59" s="106"/>
      <c r="J59" s="106"/>
      <c r="K59" s="106"/>
      <c r="L59" s="106"/>
      <c r="M59" s="106"/>
    </row>
    <row r="60" spans="1:13" x14ac:dyDescent="0.25">
      <c r="A60" s="462" t="s">
        <v>1009</v>
      </c>
      <c r="B60" s="972" t="s">
        <v>191</v>
      </c>
      <c r="C60" s="168" t="s">
        <v>988</v>
      </c>
      <c r="D60" s="197" t="s">
        <v>52</v>
      </c>
      <c r="E60" s="197">
        <v>90</v>
      </c>
      <c r="F60" s="953"/>
      <c r="G60" s="278"/>
      <c r="H60" s="106"/>
      <c r="I60" s="106"/>
      <c r="J60" s="106"/>
      <c r="K60" s="106"/>
      <c r="L60" s="106"/>
      <c r="M60" s="106"/>
    </row>
    <row r="61" spans="1:13" x14ac:dyDescent="0.25">
      <c r="A61" s="462" t="s">
        <v>1010</v>
      </c>
      <c r="B61" s="972" t="s">
        <v>191</v>
      </c>
      <c r="C61" s="168" t="s">
        <v>990</v>
      </c>
      <c r="D61" s="197" t="s">
        <v>52</v>
      </c>
      <c r="E61" s="197">
        <v>416</v>
      </c>
      <c r="F61" s="953"/>
      <c r="G61" s="278"/>
      <c r="H61" s="106"/>
      <c r="I61" s="106"/>
      <c r="J61" s="106"/>
      <c r="K61" s="106"/>
      <c r="L61" s="106"/>
      <c r="M61" s="106"/>
    </row>
    <row r="62" spans="1:13" ht="25" x14ac:dyDescent="0.25">
      <c r="A62" s="462" t="s">
        <v>1011</v>
      </c>
      <c r="B62" s="962" t="s">
        <v>190</v>
      </c>
      <c r="C62" s="79" t="s">
        <v>579</v>
      </c>
      <c r="D62" s="974" t="s">
        <v>196</v>
      </c>
      <c r="E62" s="950">
        <v>4</v>
      </c>
      <c r="F62" s="953"/>
      <c r="G62" s="278"/>
      <c r="H62" s="106"/>
      <c r="I62" s="106"/>
      <c r="J62" s="106"/>
      <c r="K62" s="106"/>
      <c r="L62" s="106"/>
      <c r="M62" s="106"/>
    </row>
    <row r="63" spans="1:13" ht="25" x14ac:dyDescent="0.25">
      <c r="A63" s="462" t="s">
        <v>1012</v>
      </c>
      <c r="B63" s="975" t="s">
        <v>192</v>
      </c>
      <c r="C63" s="960" t="s">
        <v>1013</v>
      </c>
      <c r="D63" s="974" t="s">
        <v>196</v>
      </c>
      <c r="E63" s="950">
        <v>4</v>
      </c>
      <c r="F63" s="953"/>
      <c r="G63" s="278"/>
      <c r="H63" s="106"/>
      <c r="I63" s="106"/>
      <c r="J63" s="106"/>
      <c r="K63" s="106"/>
      <c r="L63" s="106"/>
      <c r="M63" s="106"/>
    </row>
    <row r="64" spans="1:13" ht="13" x14ac:dyDescent="0.25">
      <c r="A64" s="2006" t="s">
        <v>977</v>
      </c>
      <c r="B64" s="2006"/>
      <c r="C64" s="2006"/>
      <c r="D64" s="2006"/>
      <c r="E64" s="2006"/>
      <c r="F64" s="2006"/>
      <c r="G64" s="953"/>
      <c r="H64" s="106"/>
      <c r="I64" s="106"/>
      <c r="J64" s="106"/>
      <c r="K64" s="106"/>
      <c r="L64" s="106"/>
      <c r="M64" s="106"/>
    </row>
    <row r="65" spans="1:13" ht="13" x14ac:dyDescent="0.3">
      <c r="A65" s="971">
        <v>4</v>
      </c>
      <c r="B65" s="969"/>
      <c r="C65" s="976" t="s">
        <v>569</v>
      </c>
      <c r="D65" s="971"/>
      <c r="E65" s="968"/>
      <c r="F65" s="278"/>
      <c r="G65" s="278"/>
      <c r="H65" s="106"/>
      <c r="I65" s="106"/>
      <c r="J65" s="106"/>
      <c r="K65" s="106"/>
      <c r="L65" s="106"/>
      <c r="M65" s="106"/>
    </row>
    <row r="66" spans="1:13" ht="26" x14ac:dyDescent="0.3">
      <c r="A66" s="966">
        <v>4.0999999999999996</v>
      </c>
      <c r="B66" s="969"/>
      <c r="C66" s="967" t="s">
        <v>1014</v>
      </c>
      <c r="D66" s="971"/>
      <c r="E66" s="968"/>
      <c r="F66" s="953"/>
      <c r="G66" s="953"/>
      <c r="H66" s="106"/>
      <c r="I66" s="106"/>
      <c r="J66" s="106"/>
      <c r="K66" s="106"/>
      <c r="L66" s="106"/>
      <c r="M66" s="106"/>
    </row>
    <row r="67" spans="1:13" ht="25" x14ac:dyDescent="0.25">
      <c r="A67" s="971" t="s">
        <v>147</v>
      </c>
      <c r="B67" s="969"/>
      <c r="C67" s="970" t="s">
        <v>1015</v>
      </c>
      <c r="D67" s="974" t="s">
        <v>189</v>
      </c>
      <c r="E67" s="950">
        <v>2</v>
      </c>
      <c r="F67" s="278"/>
      <c r="G67" s="278"/>
      <c r="H67" s="106"/>
      <c r="I67" s="106"/>
      <c r="J67" s="106"/>
      <c r="K67" s="106"/>
      <c r="L67" s="106"/>
      <c r="M67" s="106"/>
    </row>
    <row r="68" spans="1:13" ht="25" x14ac:dyDescent="0.25">
      <c r="A68" s="971" t="s">
        <v>156</v>
      </c>
      <c r="B68" s="969" t="s">
        <v>481</v>
      </c>
      <c r="C68" s="970" t="s">
        <v>1016</v>
      </c>
      <c r="D68" s="974" t="s">
        <v>189</v>
      </c>
      <c r="E68" s="950">
        <v>2</v>
      </c>
      <c r="F68" s="278"/>
      <c r="G68" s="278"/>
      <c r="H68" s="106"/>
      <c r="I68" s="106"/>
      <c r="J68" s="106"/>
      <c r="K68" s="106"/>
      <c r="L68" s="106"/>
      <c r="M68" s="106"/>
    </row>
    <row r="69" spans="1:13" x14ac:dyDescent="0.25">
      <c r="A69" s="971" t="s">
        <v>211</v>
      </c>
      <c r="B69" s="969" t="s">
        <v>366</v>
      </c>
      <c r="C69" s="184" t="s">
        <v>570</v>
      </c>
      <c r="D69" s="974" t="s">
        <v>196</v>
      </c>
      <c r="E69" s="950">
        <v>2</v>
      </c>
      <c r="F69" s="278"/>
      <c r="G69" s="278"/>
      <c r="H69" s="106"/>
      <c r="I69" s="106"/>
      <c r="J69" s="106"/>
      <c r="K69" s="106"/>
      <c r="L69" s="106"/>
      <c r="M69" s="106"/>
    </row>
    <row r="70" spans="1:13" ht="25" x14ac:dyDescent="0.25">
      <c r="A70" s="971" t="s">
        <v>212</v>
      </c>
      <c r="B70" s="957" t="s">
        <v>598</v>
      </c>
      <c r="C70" s="184" t="s">
        <v>1017</v>
      </c>
      <c r="D70" s="974" t="s">
        <v>189</v>
      </c>
      <c r="E70" s="950">
        <v>2</v>
      </c>
      <c r="F70" s="278"/>
      <c r="G70" s="278"/>
      <c r="H70" s="106"/>
      <c r="I70" s="106"/>
      <c r="J70" s="106"/>
      <c r="K70" s="106"/>
      <c r="L70" s="106"/>
      <c r="M70" s="106"/>
    </row>
    <row r="71" spans="1:13" ht="25" x14ac:dyDescent="0.25">
      <c r="A71" s="971" t="s">
        <v>213</v>
      </c>
      <c r="B71" s="957" t="s">
        <v>598</v>
      </c>
      <c r="C71" s="184" t="s">
        <v>1018</v>
      </c>
      <c r="D71" s="974" t="s">
        <v>189</v>
      </c>
      <c r="E71" s="950">
        <v>2</v>
      </c>
      <c r="F71" s="278"/>
      <c r="G71" s="278"/>
      <c r="H71" s="106"/>
      <c r="I71" s="106"/>
      <c r="J71" s="106"/>
      <c r="K71" s="106"/>
      <c r="L71" s="106"/>
      <c r="M71" s="106"/>
    </row>
    <row r="72" spans="1:13" ht="25" x14ac:dyDescent="0.25">
      <c r="A72" s="971" t="s">
        <v>225</v>
      </c>
      <c r="B72" s="975" t="s">
        <v>192</v>
      </c>
      <c r="C72" s="960" t="s">
        <v>1013</v>
      </c>
      <c r="D72" s="974" t="s">
        <v>196</v>
      </c>
      <c r="E72" s="950">
        <v>2</v>
      </c>
      <c r="F72" s="278"/>
      <c r="G72" s="278"/>
      <c r="H72" s="106"/>
      <c r="I72" s="106"/>
      <c r="J72" s="106"/>
      <c r="K72" s="106"/>
      <c r="L72" s="106"/>
      <c r="M72" s="106"/>
    </row>
    <row r="73" spans="1:13" ht="13" x14ac:dyDescent="0.25">
      <c r="A73" s="2006" t="s">
        <v>977</v>
      </c>
      <c r="B73" s="2006"/>
      <c r="C73" s="2006"/>
      <c r="D73" s="2006"/>
      <c r="E73" s="2006"/>
      <c r="F73" s="2006"/>
      <c r="G73" s="953"/>
      <c r="H73" s="106"/>
      <c r="I73" s="106"/>
      <c r="J73" s="106"/>
      <c r="K73" s="106"/>
      <c r="L73" s="106"/>
      <c r="M73" s="106"/>
    </row>
    <row r="74" spans="1:13" ht="26" x14ac:dyDescent="0.3">
      <c r="A74" s="966">
        <v>4.2</v>
      </c>
      <c r="B74" s="969"/>
      <c r="C74" s="967" t="s">
        <v>1019</v>
      </c>
      <c r="D74" s="971"/>
      <c r="E74" s="968"/>
      <c r="F74" s="953"/>
      <c r="G74" s="953"/>
      <c r="H74" s="106"/>
      <c r="I74" s="106"/>
      <c r="J74" s="106"/>
      <c r="K74" s="106"/>
      <c r="L74" s="106"/>
      <c r="M74" s="106"/>
    </row>
    <row r="75" spans="1:13" ht="25" x14ac:dyDescent="0.25">
      <c r="A75" s="971" t="s">
        <v>296</v>
      </c>
      <c r="B75" s="969" t="s">
        <v>481</v>
      </c>
      <c r="C75" s="970" t="s">
        <v>1020</v>
      </c>
      <c r="D75" s="974" t="s">
        <v>189</v>
      </c>
      <c r="E75" s="950">
        <v>1</v>
      </c>
      <c r="F75" s="278"/>
      <c r="G75" s="278"/>
      <c r="H75" s="106"/>
      <c r="I75" s="106"/>
      <c r="J75" s="106"/>
      <c r="K75" s="106"/>
      <c r="L75" s="106"/>
      <c r="M75" s="106"/>
    </row>
    <row r="76" spans="1:13" ht="25" x14ac:dyDescent="0.25">
      <c r="A76" s="971" t="s">
        <v>1021</v>
      </c>
      <c r="B76" s="969" t="s">
        <v>481</v>
      </c>
      <c r="C76" s="970" t="s">
        <v>1022</v>
      </c>
      <c r="D76" s="974" t="s">
        <v>189</v>
      </c>
      <c r="E76" s="950">
        <v>1</v>
      </c>
      <c r="F76" s="278"/>
      <c r="G76" s="278"/>
      <c r="H76" s="106"/>
      <c r="I76" s="106"/>
      <c r="J76" s="106"/>
      <c r="K76" s="106"/>
      <c r="L76" s="106"/>
      <c r="M76" s="106"/>
    </row>
    <row r="77" spans="1:13" x14ac:dyDescent="0.25">
      <c r="A77" s="971" t="s">
        <v>1023</v>
      </c>
      <c r="B77" s="969" t="s">
        <v>366</v>
      </c>
      <c r="C77" s="184" t="s">
        <v>570</v>
      </c>
      <c r="D77" s="974" t="s">
        <v>196</v>
      </c>
      <c r="E77" s="950">
        <v>1</v>
      </c>
      <c r="F77" s="278"/>
      <c r="G77" s="278"/>
      <c r="H77" s="106"/>
      <c r="I77" s="106"/>
      <c r="J77" s="106"/>
      <c r="K77" s="106"/>
      <c r="L77" s="106"/>
      <c r="M77" s="106"/>
    </row>
    <row r="78" spans="1:13" s="19" customFormat="1" x14ac:dyDescent="0.25">
      <c r="A78" s="547"/>
      <c r="B78" s="983"/>
      <c r="C78" s="547"/>
      <c r="D78" s="984"/>
      <c r="E78" s="985"/>
      <c r="F78" s="547"/>
      <c r="G78" s="547"/>
    </row>
    <row r="79" spans="1:13" s="19" customFormat="1" ht="13" x14ac:dyDescent="0.25">
      <c r="A79" s="166"/>
      <c r="B79" s="276" t="s">
        <v>388</v>
      </c>
      <c r="C79" s="197"/>
      <c r="D79" s="964"/>
      <c r="E79" s="244"/>
      <c r="F79" s="795"/>
      <c r="G79" s="795"/>
    </row>
    <row r="80" spans="1:13" s="19" customFormat="1" ht="26" x14ac:dyDescent="0.25">
      <c r="A80" s="944"/>
      <c r="B80" s="986" t="s">
        <v>389</v>
      </c>
      <c r="C80" s="942"/>
      <c r="D80" s="945"/>
      <c r="E80" s="684"/>
      <c r="F80" s="684"/>
      <c r="G80" s="559"/>
    </row>
    <row r="81" spans="1:13" x14ac:dyDescent="0.25">
      <c r="A81" s="971" t="s">
        <v>1024</v>
      </c>
      <c r="B81" s="957" t="s">
        <v>598</v>
      </c>
      <c r="C81" s="184" t="s">
        <v>1025</v>
      </c>
      <c r="D81" s="974" t="s">
        <v>189</v>
      </c>
      <c r="E81" s="950">
        <v>1</v>
      </c>
      <c r="F81" s="278"/>
      <c r="G81" s="278"/>
      <c r="H81" s="106"/>
      <c r="I81" s="106"/>
      <c r="J81" s="106"/>
      <c r="K81" s="106"/>
      <c r="L81" s="106"/>
      <c r="M81" s="106"/>
    </row>
    <row r="82" spans="1:13" ht="25" x14ac:dyDescent="0.25">
      <c r="A82" s="971" t="s">
        <v>1026</v>
      </c>
      <c r="B82" s="957" t="s">
        <v>598</v>
      </c>
      <c r="C82" s="184" t="s">
        <v>1018</v>
      </c>
      <c r="D82" s="974" t="s">
        <v>189</v>
      </c>
      <c r="E82" s="950">
        <v>1</v>
      </c>
      <c r="F82" s="278"/>
      <c r="G82" s="278"/>
      <c r="H82" s="106"/>
      <c r="I82" s="106"/>
      <c r="J82" s="106"/>
      <c r="K82" s="106"/>
      <c r="L82" s="106"/>
      <c r="M82" s="106"/>
    </row>
    <row r="83" spans="1:13" ht="25" x14ac:dyDescent="0.25">
      <c r="A83" s="971" t="s">
        <v>1027</v>
      </c>
      <c r="B83" s="975" t="s">
        <v>192</v>
      </c>
      <c r="C83" s="960" t="s">
        <v>1013</v>
      </c>
      <c r="D83" s="974" t="s">
        <v>196</v>
      </c>
      <c r="E83" s="950">
        <v>1</v>
      </c>
      <c r="F83" s="278"/>
      <c r="G83" s="278"/>
      <c r="H83" s="106"/>
      <c r="I83" s="106"/>
      <c r="J83" s="106"/>
      <c r="K83" s="106"/>
      <c r="L83" s="106"/>
      <c r="M83" s="106"/>
    </row>
    <row r="84" spans="1:13" ht="13" x14ac:dyDescent="0.25">
      <c r="A84" s="2006" t="s">
        <v>977</v>
      </c>
      <c r="B84" s="2006"/>
      <c r="C84" s="2006"/>
      <c r="D84" s="2006"/>
      <c r="E84" s="2006"/>
      <c r="F84" s="2006"/>
      <c r="G84" s="953"/>
      <c r="H84" s="106"/>
      <c r="I84" s="106"/>
      <c r="J84" s="106"/>
      <c r="K84" s="106"/>
      <c r="L84" s="106"/>
      <c r="M84" s="106"/>
    </row>
    <row r="85" spans="1:13" s="106" customFormat="1" ht="13" x14ac:dyDescent="0.3">
      <c r="A85" s="570">
        <v>5</v>
      </c>
      <c r="B85" s="969"/>
      <c r="C85" s="967" t="s">
        <v>571</v>
      </c>
      <c r="D85" s="197"/>
      <c r="E85" s="655"/>
      <c r="F85" s="278"/>
      <c r="G85" s="278"/>
    </row>
    <row r="86" spans="1:13" ht="13" x14ac:dyDescent="0.3">
      <c r="A86" s="570">
        <v>5.0999999999999996</v>
      </c>
      <c r="B86" s="969"/>
      <c r="C86" s="967" t="s">
        <v>1028</v>
      </c>
      <c r="D86" s="197"/>
      <c r="E86" s="655"/>
      <c r="F86" s="278"/>
      <c r="G86" s="278"/>
      <c r="H86" s="106"/>
      <c r="I86" s="106"/>
      <c r="J86" s="106"/>
      <c r="K86" s="106"/>
      <c r="L86" s="106"/>
      <c r="M86" s="106"/>
    </row>
    <row r="87" spans="1:13" x14ac:dyDescent="0.25">
      <c r="A87" s="570" t="s">
        <v>59</v>
      </c>
      <c r="B87" s="969" t="s">
        <v>572</v>
      </c>
      <c r="C87" s="970" t="s">
        <v>573</v>
      </c>
      <c r="D87" s="197" t="s">
        <v>196</v>
      </c>
      <c r="E87" s="655">
        <v>2</v>
      </c>
      <c r="F87" s="278"/>
      <c r="G87" s="278"/>
      <c r="H87" s="106"/>
      <c r="I87" s="106"/>
      <c r="J87" s="106"/>
      <c r="K87" s="106"/>
      <c r="L87" s="106"/>
      <c r="M87" s="106"/>
    </row>
    <row r="88" spans="1:13" x14ac:dyDescent="0.25">
      <c r="A88" s="570" t="s">
        <v>164</v>
      </c>
      <c r="B88" s="969" t="s">
        <v>572</v>
      </c>
      <c r="C88" s="970" t="s">
        <v>574</v>
      </c>
      <c r="D88" s="197" t="s">
        <v>52</v>
      </c>
      <c r="E88" s="655">
        <v>820</v>
      </c>
      <c r="F88" s="795"/>
      <c r="G88" s="795"/>
      <c r="H88" s="106"/>
      <c r="I88" s="106"/>
      <c r="J88" s="106"/>
      <c r="K88" s="106"/>
      <c r="L88" s="106"/>
      <c r="M88" s="106"/>
    </row>
    <row r="89" spans="1:13" x14ac:dyDescent="0.25">
      <c r="A89" s="570" t="s">
        <v>575</v>
      </c>
      <c r="B89" s="969" t="s">
        <v>572</v>
      </c>
      <c r="C89" s="970" t="s">
        <v>576</v>
      </c>
      <c r="D89" s="197" t="s">
        <v>196</v>
      </c>
      <c r="E89" s="655">
        <v>5</v>
      </c>
      <c r="F89" s="244"/>
      <c r="G89" s="278"/>
      <c r="H89" s="106"/>
      <c r="I89" s="106"/>
      <c r="J89" s="106"/>
      <c r="K89" s="106"/>
      <c r="L89" s="106"/>
      <c r="M89" s="106"/>
    </row>
    <row r="90" spans="1:13" x14ac:dyDescent="0.25">
      <c r="A90" s="570"/>
      <c r="B90" s="969"/>
      <c r="C90" s="970" t="s">
        <v>1029</v>
      </c>
      <c r="D90" s="974" t="s">
        <v>196</v>
      </c>
      <c r="E90" s="950">
        <v>5</v>
      </c>
      <c r="F90" s="244"/>
      <c r="G90" s="278"/>
      <c r="H90" s="106"/>
      <c r="I90" s="106"/>
      <c r="J90" s="106"/>
      <c r="K90" s="106"/>
      <c r="L90" s="106"/>
      <c r="M90" s="106"/>
    </row>
    <row r="91" spans="1:13" ht="13" x14ac:dyDescent="0.25">
      <c r="A91" s="2006" t="s">
        <v>977</v>
      </c>
      <c r="B91" s="2006"/>
      <c r="C91" s="2006"/>
      <c r="D91" s="2006"/>
      <c r="E91" s="2006"/>
      <c r="F91" s="2006"/>
      <c r="G91" s="953"/>
      <c r="H91" s="106"/>
      <c r="I91" s="106"/>
      <c r="J91" s="106"/>
      <c r="K91" s="106"/>
      <c r="L91" s="106"/>
      <c r="M91" s="106"/>
    </row>
    <row r="92" spans="1:13" x14ac:dyDescent="0.25">
      <c r="A92" s="166"/>
      <c r="B92" s="969"/>
      <c r="C92" s="970"/>
      <c r="D92" s="974"/>
      <c r="E92" s="950"/>
      <c r="F92" s="244"/>
      <c r="G92" s="278"/>
      <c r="H92" s="106"/>
      <c r="I92" s="106"/>
      <c r="J92" s="106"/>
      <c r="K92" s="106"/>
      <c r="L92" s="106"/>
      <c r="M92" s="106"/>
    </row>
    <row r="93" spans="1:13" ht="13" x14ac:dyDescent="0.3">
      <c r="A93" s="2008">
        <v>6</v>
      </c>
      <c r="B93" s="969"/>
      <c r="C93" s="967" t="s">
        <v>1030</v>
      </c>
      <c r="D93" s="971"/>
      <c r="E93" s="968"/>
      <c r="F93" s="953"/>
      <c r="G93" s="953"/>
      <c r="H93" s="106"/>
      <c r="I93" s="106"/>
      <c r="J93" s="106"/>
      <c r="K93" s="106"/>
      <c r="L93" s="106"/>
      <c r="M93" s="106"/>
    </row>
    <row r="94" spans="1:13" ht="50" x14ac:dyDescent="0.25">
      <c r="A94" s="2008"/>
      <c r="B94" s="962"/>
      <c r="C94" s="970" t="s">
        <v>1031</v>
      </c>
      <c r="D94" s="974"/>
      <c r="E94" s="950"/>
      <c r="F94" s="953"/>
      <c r="G94" s="953"/>
      <c r="H94" s="106"/>
      <c r="I94" s="106"/>
      <c r="J94" s="106"/>
      <c r="K94" s="106"/>
      <c r="L94" s="106"/>
      <c r="M94" s="106"/>
    </row>
    <row r="95" spans="1:13" ht="25" x14ac:dyDescent="0.25">
      <c r="A95" s="966">
        <v>6.1</v>
      </c>
      <c r="B95" s="962" t="s">
        <v>1032</v>
      </c>
      <c r="C95" s="970" t="s">
        <v>1033</v>
      </c>
      <c r="D95" s="974" t="s">
        <v>189</v>
      </c>
      <c r="E95" s="950">
        <v>2</v>
      </c>
      <c r="F95" s="244"/>
      <c r="G95" s="278"/>
      <c r="H95" s="106"/>
      <c r="I95" s="106"/>
      <c r="J95" s="106"/>
      <c r="K95" s="106"/>
      <c r="L95" s="106"/>
      <c r="M95" s="106"/>
    </row>
    <row r="96" spans="1:13" ht="13" x14ac:dyDescent="0.25">
      <c r="A96" s="2006" t="s">
        <v>977</v>
      </c>
      <c r="B96" s="2006"/>
      <c r="C96" s="2006"/>
      <c r="D96" s="2006"/>
      <c r="E96" s="2006"/>
      <c r="F96" s="2006"/>
      <c r="G96" s="953"/>
      <c r="H96" s="106"/>
      <c r="I96" s="106"/>
      <c r="J96" s="106"/>
      <c r="K96" s="106"/>
      <c r="L96" s="106"/>
      <c r="M96" s="106"/>
    </row>
    <row r="97" spans="1:13" s="106" customFormat="1" ht="13" x14ac:dyDescent="0.25">
      <c r="A97" s="966">
        <v>7</v>
      </c>
      <c r="B97" s="962"/>
      <c r="C97" s="977" t="s">
        <v>577</v>
      </c>
      <c r="D97" s="966"/>
      <c r="E97" s="978"/>
      <c r="F97" s="278"/>
      <c r="G97" s="979"/>
    </row>
    <row r="98" spans="1:13" ht="26" x14ac:dyDescent="0.3">
      <c r="A98" s="966">
        <v>7.1</v>
      </c>
      <c r="B98" s="962"/>
      <c r="C98" s="967" t="s">
        <v>1093</v>
      </c>
      <c r="D98" s="966"/>
      <c r="E98" s="978"/>
      <c r="F98" s="278"/>
      <c r="G98" s="278"/>
      <c r="H98" s="106"/>
      <c r="I98" s="106"/>
      <c r="J98" s="106"/>
      <c r="K98" s="106"/>
      <c r="L98" s="106"/>
      <c r="M98" s="106"/>
    </row>
    <row r="99" spans="1:13" ht="25" x14ac:dyDescent="0.25">
      <c r="A99" s="966" t="s">
        <v>580</v>
      </c>
      <c r="B99" s="959" t="s">
        <v>983</v>
      </c>
      <c r="C99" s="960" t="s">
        <v>1034</v>
      </c>
      <c r="D99" s="974" t="s">
        <v>196</v>
      </c>
      <c r="E99" s="950">
        <v>1</v>
      </c>
      <c r="F99" s="278"/>
      <c r="G99" s="278"/>
      <c r="H99" s="106"/>
      <c r="I99" s="106"/>
      <c r="J99" s="106"/>
      <c r="K99" s="106"/>
      <c r="L99" s="106"/>
      <c r="M99" s="106"/>
    </row>
    <row r="100" spans="1:13" x14ac:dyDescent="0.25">
      <c r="A100" s="966" t="s">
        <v>582</v>
      </c>
      <c r="B100" s="962" t="s">
        <v>461</v>
      </c>
      <c r="C100" s="79" t="s">
        <v>1035</v>
      </c>
      <c r="D100" s="974" t="s">
        <v>196</v>
      </c>
      <c r="E100" s="950">
        <v>1</v>
      </c>
      <c r="F100" s="278"/>
      <c r="G100" s="278"/>
      <c r="H100" s="106"/>
      <c r="I100" s="106"/>
      <c r="J100" s="106"/>
      <c r="K100" s="106"/>
      <c r="L100" s="106"/>
      <c r="M100" s="106"/>
    </row>
    <row r="101" spans="1:13" ht="50" x14ac:dyDescent="0.25">
      <c r="A101" s="966" t="s">
        <v>583</v>
      </c>
      <c r="B101" s="959" t="s">
        <v>983</v>
      </c>
      <c r="C101" s="960" t="s">
        <v>1036</v>
      </c>
      <c r="D101" s="974" t="s">
        <v>196</v>
      </c>
      <c r="E101" s="950">
        <v>1</v>
      </c>
      <c r="F101" s="941"/>
      <c r="G101" s="941"/>
      <c r="H101" s="106"/>
      <c r="I101" s="106"/>
      <c r="J101" s="106"/>
      <c r="K101" s="106"/>
      <c r="L101" s="106"/>
      <c r="M101" s="106"/>
    </row>
    <row r="102" spans="1:13" ht="25" x14ac:dyDescent="0.25">
      <c r="A102" s="966" t="s">
        <v>584</v>
      </c>
      <c r="B102" s="959" t="s">
        <v>980</v>
      </c>
      <c r="C102" s="960" t="s">
        <v>981</v>
      </c>
      <c r="D102" s="974" t="s">
        <v>196</v>
      </c>
      <c r="E102" s="950">
        <v>1</v>
      </c>
      <c r="F102" s="941"/>
      <c r="G102" s="941"/>
      <c r="H102" s="106"/>
      <c r="I102" s="106"/>
      <c r="J102" s="106"/>
      <c r="K102" s="106"/>
      <c r="L102" s="106"/>
      <c r="M102" s="106"/>
    </row>
    <row r="103" spans="1:13" ht="37.5" x14ac:dyDescent="0.25">
      <c r="A103" s="966" t="s">
        <v>585</v>
      </c>
      <c r="B103" s="962" t="s">
        <v>191</v>
      </c>
      <c r="C103" s="79" t="s">
        <v>1037</v>
      </c>
      <c r="D103" s="974" t="s">
        <v>196</v>
      </c>
      <c r="E103" s="950">
        <v>1</v>
      </c>
      <c r="F103" s="278"/>
      <c r="G103" s="278"/>
      <c r="H103" s="106"/>
      <c r="I103" s="106"/>
      <c r="J103" s="106"/>
      <c r="K103" s="106"/>
      <c r="L103" s="106"/>
      <c r="M103" s="106"/>
    </row>
    <row r="104" spans="1:13" ht="37.5" x14ac:dyDescent="0.25">
      <c r="A104" s="966" t="s">
        <v>587</v>
      </c>
      <c r="B104" s="962" t="s">
        <v>191</v>
      </c>
      <c r="C104" s="79" t="s">
        <v>1038</v>
      </c>
      <c r="D104" s="974" t="s">
        <v>196</v>
      </c>
      <c r="E104" s="950">
        <v>1</v>
      </c>
      <c r="F104" s="278"/>
      <c r="G104" s="278"/>
      <c r="H104" s="106"/>
      <c r="I104" s="106"/>
      <c r="J104" s="106"/>
      <c r="K104" s="106"/>
      <c r="L104" s="106"/>
      <c r="M104" s="106"/>
    </row>
    <row r="105" spans="1:13" ht="37.5" x14ac:dyDescent="0.25">
      <c r="A105" s="966" t="s">
        <v>589</v>
      </c>
      <c r="B105" s="962" t="s">
        <v>191</v>
      </c>
      <c r="C105" s="79" t="s">
        <v>1039</v>
      </c>
      <c r="D105" s="974" t="s">
        <v>196</v>
      </c>
      <c r="E105" s="950">
        <v>1</v>
      </c>
      <c r="F105" s="278"/>
      <c r="G105" s="278"/>
      <c r="H105" s="106"/>
      <c r="I105" s="106"/>
      <c r="J105" s="106"/>
      <c r="K105" s="106"/>
      <c r="L105" s="106"/>
      <c r="M105" s="106"/>
    </row>
    <row r="106" spans="1:13" x14ac:dyDescent="0.25">
      <c r="A106" s="966" t="s">
        <v>591</v>
      </c>
      <c r="B106" s="972" t="s">
        <v>191</v>
      </c>
      <c r="C106" s="168" t="s">
        <v>1040</v>
      </c>
      <c r="D106" s="974" t="s">
        <v>196</v>
      </c>
      <c r="E106" s="950">
        <v>1</v>
      </c>
      <c r="F106" s="278"/>
      <c r="G106" s="278"/>
      <c r="H106" s="106"/>
      <c r="I106" s="106"/>
      <c r="J106" s="106"/>
      <c r="K106" s="106"/>
      <c r="L106" s="106"/>
      <c r="M106" s="106"/>
    </row>
    <row r="107" spans="1:13" x14ac:dyDescent="0.25">
      <c r="A107" s="966" t="s">
        <v>593</v>
      </c>
      <c r="B107" s="972" t="s">
        <v>191</v>
      </c>
      <c r="C107" s="168" t="s">
        <v>1041</v>
      </c>
      <c r="D107" s="974" t="s">
        <v>196</v>
      </c>
      <c r="E107" s="950">
        <v>1</v>
      </c>
      <c r="F107" s="278"/>
      <c r="G107" s="278"/>
      <c r="H107" s="106"/>
      <c r="I107" s="106"/>
      <c r="J107" s="106"/>
      <c r="K107" s="106"/>
      <c r="L107" s="106"/>
      <c r="M107" s="106"/>
    </row>
    <row r="108" spans="1:13" x14ac:dyDescent="0.25">
      <c r="A108" s="966" t="s">
        <v>1042</v>
      </c>
      <c r="B108" s="972" t="s">
        <v>191</v>
      </c>
      <c r="C108" s="168" t="s">
        <v>1043</v>
      </c>
      <c r="D108" s="974" t="s">
        <v>196</v>
      </c>
      <c r="E108" s="950">
        <v>1</v>
      </c>
      <c r="F108" s="278"/>
      <c r="G108" s="278"/>
      <c r="H108" s="106"/>
      <c r="I108" s="106"/>
      <c r="J108" s="106"/>
      <c r="K108" s="106"/>
      <c r="L108" s="106"/>
      <c r="M108" s="106"/>
    </row>
    <row r="109" spans="1:13" ht="25" x14ac:dyDescent="0.25">
      <c r="A109" s="966" t="s">
        <v>1044</v>
      </c>
      <c r="B109" s="952" t="s">
        <v>564</v>
      </c>
      <c r="C109" s="949" t="s">
        <v>1045</v>
      </c>
      <c r="D109" s="974" t="s">
        <v>196</v>
      </c>
      <c r="E109" s="950">
        <v>1</v>
      </c>
      <c r="F109" s="278"/>
      <c r="G109" s="278"/>
      <c r="H109" s="106"/>
      <c r="I109" s="106"/>
      <c r="J109" s="106"/>
      <c r="K109" s="106"/>
      <c r="L109" s="106"/>
      <c r="M109" s="106"/>
    </row>
    <row r="110" spans="1:13" x14ac:dyDescent="0.25">
      <c r="A110" s="966" t="s">
        <v>1046</v>
      </c>
      <c r="B110" s="952" t="s">
        <v>192</v>
      </c>
      <c r="C110" s="960" t="s">
        <v>1047</v>
      </c>
      <c r="D110" s="974" t="s">
        <v>196</v>
      </c>
      <c r="E110" s="950">
        <v>1</v>
      </c>
      <c r="F110" s="278"/>
      <c r="G110" s="278"/>
      <c r="H110" s="106"/>
      <c r="I110" s="106"/>
      <c r="J110" s="106"/>
      <c r="K110" s="106"/>
      <c r="L110" s="106"/>
      <c r="M110" s="106"/>
    </row>
    <row r="111" spans="1:13" s="19" customFormat="1" x14ac:dyDescent="0.25">
      <c r="A111" s="547"/>
      <c r="B111" s="983"/>
      <c r="C111" s="547"/>
      <c r="D111" s="984"/>
      <c r="E111" s="985"/>
      <c r="F111" s="547"/>
      <c r="G111" s="547"/>
    </row>
    <row r="112" spans="1:13" s="19" customFormat="1" ht="13" x14ac:dyDescent="0.25">
      <c r="A112" s="166"/>
      <c r="B112" s="276" t="s">
        <v>388</v>
      </c>
      <c r="C112" s="197"/>
      <c r="D112" s="964"/>
      <c r="E112" s="244"/>
      <c r="F112" s="795"/>
      <c r="G112" s="795"/>
    </row>
    <row r="113" spans="1:13" s="19" customFormat="1" ht="26" x14ac:dyDescent="0.25">
      <c r="A113" s="944"/>
      <c r="B113" s="986" t="s">
        <v>389</v>
      </c>
      <c r="C113" s="942"/>
      <c r="D113" s="945"/>
      <c r="E113" s="684"/>
      <c r="F113" s="684"/>
      <c r="G113" s="559"/>
    </row>
    <row r="114" spans="1:13" ht="25" x14ac:dyDescent="0.25">
      <c r="A114" s="966" t="s">
        <v>1048</v>
      </c>
      <c r="B114" s="962" t="s">
        <v>190</v>
      </c>
      <c r="C114" s="79" t="s">
        <v>1049</v>
      </c>
      <c r="D114" s="197" t="s">
        <v>196</v>
      </c>
      <c r="E114" s="866">
        <v>1</v>
      </c>
      <c r="F114" s="278"/>
      <c r="G114" s="278"/>
      <c r="H114" s="106"/>
      <c r="I114" s="106"/>
      <c r="J114" s="106"/>
      <c r="K114" s="106"/>
      <c r="L114" s="106"/>
      <c r="M114" s="106"/>
    </row>
    <row r="115" spans="1:13" ht="25" x14ac:dyDescent="0.25">
      <c r="A115" s="966" t="s">
        <v>1050</v>
      </c>
      <c r="B115" s="962" t="s">
        <v>1051</v>
      </c>
      <c r="C115" s="79" t="s">
        <v>1052</v>
      </c>
      <c r="D115" s="197" t="s">
        <v>196</v>
      </c>
      <c r="E115" s="866">
        <v>1</v>
      </c>
      <c r="F115" s="278"/>
      <c r="G115" s="278"/>
      <c r="H115" s="106"/>
      <c r="I115" s="106"/>
      <c r="J115" s="106"/>
      <c r="K115" s="106"/>
      <c r="L115" s="106"/>
      <c r="M115" s="106"/>
    </row>
    <row r="116" spans="1:13" ht="37.5" x14ac:dyDescent="0.25">
      <c r="A116" s="966" t="s">
        <v>1053</v>
      </c>
      <c r="B116" s="962" t="s">
        <v>462</v>
      </c>
      <c r="C116" s="79" t="s">
        <v>1054</v>
      </c>
      <c r="D116" s="462" t="s">
        <v>196</v>
      </c>
      <c r="E116" s="966">
        <v>1</v>
      </c>
      <c r="F116" s="278"/>
      <c r="G116" s="278"/>
      <c r="H116" s="106"/>
      <c r="I116" s="106"/>
      <c r="J116" s="106"/>
      <c r="K116" s="106"/>
      <c r="L116" s="106"/>
      <c r="M116" s="106"/>
    </row>
    <row r="117" spans="1:13" ht="12" customHeight="1" x14ac:dyDescent="0.25">
      <c r="A117" s="2006" t="s">
        <v>977</v>
      </c>
      <c r="B117" s="2006"/>
      <c r="C117" s="2006"/>
      <c r="D117" s="2006"/>
      <c r="E117" s="2006"/>
      <c r="F117" s="2006"/>
      <c r="G117" s="953"/>
      <c r="H117" s="106"/>
      <c r="I117" s="106"/>
      <c r="J117" s="106"/>
      <c r="K117" s="106"/>
      <c r="L117" s="106"/>
      <c r="M117" s="106"/>
    </row>
    <row r="118" spans="1:13" ht="26" x14ac:dyDescent="0.25">
      <c r="A118" s="462">
        <v>7.2</v>
      </c>
      <c r="B118" s="957"/>
      <c r="C118" s="260" t="s">
        <v>1094</v>
      </c>
      <c r="D118" s="197"/>
      <c r="E118" s="866"/>
      <c r="F118" s="953"/>
      <c r="G118" s="866"/>
      <c r="H118" s="106"/>
      <c r="I118" s="106"/>
      <c r="J118" s="106"/>
      <c r="K118" s="106"/>
      <c r="L118" s="106"/>
      <c r="M118" s="106"/>
    </row>
    <row r="119" spans="1:13" ht="25" x14ac:dyDescent="0.25">
      <c r="A119" s="462" t="s">
        <v>1055</v>
      </c>
      <c r="B119" s="230" t="s">
        <v>561</v>
      </c>
      <c r="C119" s="79" t="s">
        <v>1056</v>
      </c>
      <c r="D119" s="197" t="s">
        <v>196</v>
      </c>
      <c r="E119" s="866">
        <v>1</v>
      </c>
      <c r="F119" s="953"/>
      <c r="G119" s="953"/>
      <c r="H119" s="106"/>
      <c r="I119" s="106"/>
      <c r="J119" s="106"/>
      <c r="K119" s="106"/>
      <c r="L119" s="106"/>
      <c r="M119" s="106"/>
    </row>
    <row r="120" spans="1:13" ht="25" x14ac:dyDescent="0.25">
      <c r="A120" s="462" t="s">
        <v>1057</v>
      </c>
      <c r="B120" s="966" t="s">
        <v>995</v>
      </c>
      <c r="C120" s="79" t="s">
        <v>1058</v>
      </c>
      <c r="D120" s="197" t="s">
        <v>196</v>
      </c>
      <c r="E120" s="866">
        <v>1</v>
      </c>
      <c r="F120" s="953"/>
      <c r="G120" s="953"/>
      <c r="H120" s="106"/>
      <c r="I120" s="106"/>
      <c r="J120" s="106"/>
      <c r="K120" s="106"/>
      <c r="L120" s="106"/>
      <c r="M120" s="106"/>
    </row>
    <row r="121" spans="1:13" ht="25" x14ac:dyDescent="0.25">
      <c r="A121" s="462" t="s">
        <v>1059</v>
      </c>
      <c r="B121" s="966" t="s">
        <v>995</v>
      </c>
      <c r="C121" s="965" t="s">
        <v>1060</v>
      </c>
      <c r="D121" s="197" t="s">
        <v>196</v>
      </c>
      <c r="E121" s="866">
        <v>1</v>
      </c>
      <c r="F121" s="953"/>
      <c r="G121" s="953"/>
      <c r="H121" s="106"/>
      <c r="I121" s="106"/>
      <c r="J121" s="106"/>
      <c r="K121" s="106"/>
      <c r="L121" s="106"/>
      <c r="M121" s="106"/>
    </row>
    <row r="122" spans="1:13" ht="25" x14ac:dyDescent="0.25">
      <c r="A122" s="462" t="s">
        <v>1061</v>
      </c>
      <c r="B122" s="966"/>
      <c r="C122" s="79" t="s">
        <v>1062</v>
      </c>
      <c r="D122" s="197" t="s">
        <v>196</v>
      </c>
      <c r="E122" s="866">
        <v>1</v>
      </c>
      <c r="F122" s="953"/>
      <c r="G122" s="953"/>
      <c r="H122" s="106"/>
      <c r="I122" s="106"/>
      <c r="J122" s="106"/>
      <c r="K122" s="106"/>
      <c r="L122" s="106"/>
      <c r="M122" s="106"/>
    </row>
    <row r="123" spans="1:13" ht="25" x14ac:dyDescent="0.25">
      <c r="A123" s="462" t="s">
        <v>1063</v>
      </c>
      <c r="B123" s="966" t="s">
        <v>190</v>
      </c>
      <c r="C123" s="79" t="s">
        <v>1064</v>
      </c>
      <c r="D123" s="197" t="s">
        <v>196</v>
      </c>
      <c r="E123" s="866">
        <v>1</v>
      </c>
      <c r="F123" s="953"/>
      <c r="G123" s="953"/>
      <c r="H123" s="106"/>
      <c r="I123" s="106"/>
      <c r="J123" s="106"/>
      <c r="K123" s="106"/>
      <c r="L123" s="106"/>
      <c r="M123" s="106"/>
    </row>
    <row r="124" spans="1:13" ht="15.65" customHeight="1" x14ac:dyDescent="0.25">
      <c r="A124" s="2006" t="s">
        <v>977</v>
      </c>
      <c r="B124" s="2006"/>
      <c r="C124" s="2006"/>
      <c r="D124" s="2006"/>
      <c r="E124" s="2006"/>
      <c r="F124" s="2006"/>
      <c r="G124" s="953"/>
      <c r="H124" s="106"/>
      <c r="I124" s="106"/>
      <c r="J124" s="106"/>
      <c r="K124" s="106"/>
      <c r="L124" s="106"/>
      <c r="M124" s="106"/>
    </row>
    <row r="125" spans="1:13" ht="13" x14ac:dyDescent="0.3">
      <c r="A125" s="462">
        <v>8</v>
      </c>
      <c r="B125" s="230"/>
      <c r="C125" s="568" t="s">
        <v>1065</v>
      </c>
      <c r="D125" s="75"/>
      <c r="E125" s="968"/>
      <c r="F125" s="278"/>
      <c r="G125" s="278"/>
      <c r="H125" s="106"/>
      <c r="I125" s="106"/>
      <c r="J125" s="106"/>
      <c r="K125" s="106"/>
      <c r="L125" s="106"/>
      <c r="M125" s="106"/>
    </row>
    <row r="126" spans="1:13" ht="13" x14ac:dyDescent="0.3">
      <c r="A126" s="462">
        <v>8.1</v>
      </c>
      <c r="B126" s="230"/>
      <c r="C126" s="967" t="s">
        <v>1004</v>
      </c>
      <c r="D126" s="75"/>
      <c r="E126" s="968"/>
      <c r="F126" s="278"/>
      <c r="G126" s="278"/>
      <c r="H126" s="106"/>
      <c r="I126" s="106"/>
      <c r="J126" s="106"/>
      <c r="K126" s="106"/>
      <c r="L126" s="106"/>
      <c r="M126" s="106"/>
    </row>
    <row r="127" spans="1:13" ht="25" x14ac:dyDescent="0.25">
      <c r="A127" s="462" t="s">
        <v>594</v>
      </c>
      <c r="B127" s="966"/>
      <c r="C127" s="970" t="s">
        <v>581</v>
      </c>
      <c r="D127" s="197" t="s">
        <v>196</v>
      </c>
      <c r="E127" s="866">
        <v>13</v>
      </c>
      <c r="F127" s="278"/>
      <c r="G127" s="278"/>
      <c r="H127" s="106"/>
      <c r="I127" s="106"/>
      <c r="J127" s="106"/>
      <c r="K127" s="106"/>
      <c r="L127" s="106"/>
      <c r="M127" s="106"/>
    </row>
    <row r="128" spans="1:13" ht="25" x14ac:dyDescent="0.25">
      <c r="A128" s="462" t="s">
        <v>77</v>
      </c>
      <c r="B128" s="966" t="s">
        <v>617</v>
      </c>
      <c r="C128" s="970" t="s">
        <v>615</v>
      </c>
      <c r="D128" s="197" t="s">
        <v>196</v>
      </c>
      <c r="E128" s="866">
        <v>13</v>
      </c>
      <c r="F128" s="278"/>
      <c r="G128" s="278"/>
      <c r="H128" s="106"/>
      <c r="I128" s="106"/>
      <c r="J128" s="106"/>
      <c r="K128" s="106"/>
      <c r="L128" s="106"/>
      <c r="M128" s="106"/>
    </row>
    <row r="129" spans="1:13" x14ac:dyDescent="0.25">
      <c r="A129" s="462" t="s">
        <v>595</v>
      </c>
      <c r="B129" s="462"/>
      <c r="C129" s="970" t="s">
        <v>1066</v>
      </c>
      <c r="D129" s="197" t="s">
        <v>196</v>
      </c>
      <c r="E129" s="866">
        <v>13</v>
      </c>
      <c r="F129" s="278"/>
      <c r="G129" s="278"/>
      <c r="H129" s="106"/>
      <c r="I129" s="106"/>
      <c r="J129" s="106"/>
      <c r="K129" s="106"/>
      <c r="L129" s="106"/>
      <c r="M129" s="106"/>
    </row>
    <row r="130" spans="1:13" ht="25" x14ac:dyDescent="0.25">
      <c r="A130" s="462" t="s">
        <v>596</v>
      </c>
      <c r="B130" s="966" t="s">
        <v>564</v>
      </c>
      <c r="C130" s="970" t="s">
        <v>616</v>
      </c>
      <c r="D130" s="197" t="s">
        <v>196</v>
      </c>
      <c r="E130" s="866">
        <v>13</v>
      </c>
      <c r="F130" s="278"/>
      <c r="G130" s="278"/>
      <c r="H130" s="106"/>
      <c r="I130" s="106"/>
      <c r="J130" s="106"/>
      <c r="K130" s="106"/>
      <c r="L130" s="106"/>
      <c r="M130" s="106"/>
    </row>
    <row r="131" spans="1:13" s="106" customFormat="1" ht="25" x14ac:dyDescent="0.25">
      <c r="A131" s="462" t="s">
        <v>597</v>
      </c>
      <c r="B131" s="966" t="s">
        <v>192</v>
      </c>
      <c r="C131" s="970" t="s">
        <v>586</v>
      </c>
      <c r="D131" s="197" t="s">
        <v>196</v>
      </c>
      <c r="E131" s="866">
        <v>13</v>
      </c>
      <c r="F131" s="278"/>
      <c r="G131" s="278"/>
    </row>
    <row r="132" spans="1:13" x14ac:dyDescent="0.25">
      <c r="A132" s="462" t="s">
        <v>600</v>
      </c>
      <c r="B132" s="966"/>
      <c r="C132" s="970" t="s">
        <v>588</v>
      </c>
      <c r="D132" s="197" t="s">
        <v>196</v>
      </c>
      <c r="E132" s="866">
        <v>13</v>
      </c>
      <c r="F132" s="278"/>
      <c r="G132" s="278"/>
      <c r="H132" s="106"/>
      <c r="I132" s="106"/>
      <c r="J132" s="106"/>
      <c r="K132" s="106"/>
      <c r="L132" s="106"/>
      <c r="M132" s="106"/>
    </row>
    <row r="133" spans="1:13" ht="25" x14ac:dyDescent="0.25">
      <c r="A133" s="462" t="s">
        <v>1067</v>
      </c>
      <c r="B133" s="966" t="s">
        <v>613</v>
      </c>
      <c r="C133" s="970" t="s">
        <v>590</v>
      </c>
      <c r="D133" s="197" t="s">
        <v>196</v>
      </c>
      <c r="E133" s="866">
        <v>13</v>
      </c>
      <c r="F133" s="278"/>
      <c r="G133" s="278"/>
      <c r="H133" s="106"/>
      <c r="I133" s="106"/>
      <c r="J133" s="106"/>
      <c r="K133" s="106"/>
      <c r="L133" s="106"/>
      <c r="M133" s="106"/>
    </row>
    <row r="134" spans="1:13" x14ac:dyDescent="0.25">
      <c r="A134" s="462" t="s">
        <v>1068</v>
      </c>
      <c r="B134" s="966" t="s">
        <v>613</v>
      </c>
      <c r="C134" s="970" t="s">
        <v>592</v>
      </c>
      <c r="D134" s="197" t="s">
        <v>196</v>
      </c>
      <c r="E134" s="866">
        <v>13</v>
      </c>
      <c r="F134" s="278"/>
      <c r="G134" s="278"/>
      <c r="H134" s="106"/>
      <c r="I134" s="106"/>
      <c r="J134" s="106"/>
      <c r="K134" s="106"/>
      <c r="L134" s="106"/>
      <c r="M134" s="106"/>
    </row>
    <row r="135" spans="1:13" ht="25" x14ac:dyDescent="0.25">
      <c r="A135" s="462" t="s">
        <v>1069</v>
      </c>
      <c r="B135" s="966" t="s">
        <v>190</v>
      </c>
      <c r="C135" s="79" t="s">
        <v>579</v>
      </c>
      <c r="D135" s="197" t="s">
        <v>196</v>
      </c>
      <c r="E135" s="866">
        <v>13</v>
      </c>
      <c r="F135" s="278"/>
      <c r="G135" s="278"/>
      <c r="H135" s="106"/>
      <c r="I135" s="106"/>
      <c r="J135" s="106"/>
      <c r="K135" s="106"/>
      <c r="L135" s="106"/>
      <c r="M135" s="106"/>
    </row>
    <row r="136" spans="1:13" x14ac:dyDescent="0.25">
      <c r="A136" s="166"/>
      <c r="B136" s="957"/>
      <c r="C136" s="79"/>
      <c r="D136" s="197"/>
      <c r="E136" s="964"/>
      <c r="F136" s="278"/>
      <c r="G136" s="278"/>
      <c r="H136" s="106"/>
      <c r="I136" s="106"/>
      <c r="J136" s="106"/>
      <c r="K136" s="106"/>
      <c r="L136" s="106"/>
      <c r="M136" s="106"/>
    </row>
    <row r="137" spans="1:13" ht="13" x14ac:dyDescent="0.25">
      <c r="A137" s="2006" t="s">
        <v>977</v>
      </c>
      <c r="B137" s="2006"/>
      <c r="C137" s="2006"/>
      <c r="D137" s="2006"/>
      <c r="E137" s="2006"/>
      <c r="F137" s="2006"/>
      <c r="G137" s="953"/>
      <c r="H137" s="106"/>
      <c r="I137" s="106"/>
      <c r="J137" s="106"/>
      <c r="K137" s="106"/>
      <c r="L137" s="106"/>
      <c r="M137" s="106"/>
    </row>
    <row r="138" spans="1:13" ht="26" x14ac:dyDescent="0.3">
      <c r="A138" s="966">
        <v>8.1999999999999993</v>
      </c>
      <c r="B138" s="969"/>
      <c r="C138" s="967" t="s">
        <v>1070</v>
      </c>
      <c r="D138" s="971"/>
      <c r="E138" s="968"/>
      <c r="F138" s="953"/>
      <c r="G138" s="953"/>
      <c r="H138" s="106"/>
      <c r="I138" s="106"/>
      <c r="J138" s="106"/>
      <c r="K138" s="106"/>
      <c r="L138" s="106"/>
      <c r="M138" s="106"/>
    </row>
    <row r="139" spans="1:13" ht="25" x14ac:dyDescent="0.25">
      <c r="A139" s="966" t="s">
        <v>63</v>
      </c>
      <c r="B139" s="971" t="s">
        <v>481</v>
      </c>
      <c r="C139" s="970" t="s">
        <v>1071</v>
      </c>
      <c r="D139" s="462" t="s">
        <v>196</v>
      </c>
      <c r="E139" s="966">
        <v>3</v>
      </c>
      <c r="F139" s="278"/>
      <c r="G139" s="278"/>
      <c r="H139" s="106"/>
      <c r="I139" s="106"/>
      <c r="J139" s="106"/>
      <c r="K139" s="106"/>
      <c r="L139" s="106"/>
      <c r="M139" s="106"/>
    </row>
    <row r="140" spans="1:13" ht="37.5" x14ac:dyDescent="0.25">
      <c r="A140" s="966" t="s">
        <v>70</v>
      </c>
      <c r="B140" s="966" t="s">
        <v>481</v>
      </c>
      <c r="C140" s="970" t="s">
        <v>1072</v>
      </c>
      <c r="D140" s="462" t="s">
        <v>196</v>
      </c>
      <c r="E140" s="966">
        <v>3</v>
      </c>
      <c r="F140" s="278"/>
      <c r="G140" s="278"/>
      <c r="H140" s="106"/>
      <c r="I140" s="106"/>
      <c r="J140" s="106"/>
      <c r="K140" s="106"/>
      <c r="L140" s="106"/>
      <c r="M140" s="106"/>
    </row>
    <row r="141" spans="1:13" x14ac:dyDescent="0.25">
      <c r="A141" s="966" t="s">
        <v>297</v>
      </c>
      <c r="B141" s="971" t="s">
        <v>366</v>
      </c>
      <c r="C141" s="979" t="s">
        <v>578</v>
      </c>
      <c r="D141" s="462" t="s">
        <v>196</v>
      </c>
      <c r="E141" s="966">
        <v>3</v>
      </c>
      <c r="F141" s="278"/>
      <c r="G141" s="278"/>
      <c r="H141" s="106"/>
      <c r="I141" s="106"/>
      <c r="J141" s="106"/>
      <c r="K141" s="106"/>
      <c r="L141" s="106"/>
      <c r="M141" s="106"/>
    </row>
    <row r="142" spans="1:13" s="106" customFormat="1" ht="25" x14ac:dyDescent="0.25">
      <c r="A142" s="966" t="s">
        <v>74</v>
      </c>
      <c r="B142" s="966" t="s">
        <v>598</v>
      </c>
      <c r="C142" s="922" t="s">
        <v>599</v>
      </c>
      <c r="D142" s="462" t="s">
        <v>196</v>
      </c>
      <c r="E142" s="966">
        <v>3</v>
      </c>
      <c r="F142" s="278"/>
      <c r="G142" s="278"/>
    </row>
    <row r="143" spans="1:13" ht="25" x14ac:dyDescent="0.25">
      <c r="A143" s="966" t="s">
        <v>75</v>
      </c>
      <c r="B143" s="866" t="s">
        <v>190</v>
      </c>
      <c r="C143" s="79" t="s">
        <v>579</v>
      </c>
      <c r="D143" s="462" t="s">
        <v>196</v>
      </c>
      <c r="E143" s="966">
        <v>3</v>
      </c>
      <c r="F143" s="278"/>
      <c r="G143" s="278"/>
      <c r="H143" s="106"/>
      <c r="I143" s="106"/>
      <c r="J143" s="106"/>
      <c r="K143" s="106"/>
      <c r="L143" s="106"/>
      <c r="M143" s="106"/>
    </row>
    <row r="144" spans="1:13" ht="13" x14ac:dyDescent="0.25">
      <c r="A144" s="2006" t="s">
        <v>977</v>
      </c>
      <c r="B144" s="2006"/>
      <c r="C144" s="2006"/>
      <c r="D144" s="2006"/>
      <c r="E144" s="2006"/>
      <c r="F144" s="2006"/>
      <c r="G144" s="953"/>
      <c r="H144" s="106"/>
      <c r="I144" s="106"/>
      <c r="J144" s="106"/>
      <c r="K144" s="106"/>
      <c r="L144" s="106"/>
      <c r="M144" s="106"/>
    </row>
    <row r="145" spans="1:13" ht="25.9" customHeight="1" x14ac:dyDescent="0.3">
      <c r="A145" s="462">
        <v>8.3000000000000007</v>
      </c>
      <c r="B145" s="954"/>
      <c r="C145" s="967" t="s">
        <v>1073</v>
      </c>
      <c r="D145" s="955"/>
      <c r="E145" s="955"/>
      <c r="F145" s="955"/>
      <c r="G145" s="953"/>
      <c r="H145" s="106"/>
      <c r="I145" s="106"/>
      <c r="J145" s="106"/>
      <c r="K145" s="106"/>
      <c r="L145" s="106"/>
      <c r="M145" s="106"/>
    </row>
    <row r="146" spans="1:13" ht="25" x14ac:dyDescent="0.25">
      <c r="A146" s="462" t="s">
        <v>62</v>
      </c>
      <c r="B146" s="971" t="s">
        <v>481</v>
      </c>
      <c r="C146" s="970" t="s">
        <v>1074</v>
      </c>
      <c r="D146" s="974" t="s">
        <v>189</v>
      </c>
      <c r="E146" s="950">
        <v>1</v>
      </c>
      <c r="F146" s="278"/>
      <c r="G146" s="278"/>
      <c r="H146" s="106"/>
      <c r="I146" s="106"/>
      <c r="J146" s="106"/>
      <c r="K146" s="106"/>
      <c r="L146" s="106"/>
      <c r="M146" s="106"/>
    </row>
    <row r="147" spans="1:13" ht="25" x14ac:dyDescent="0.25">
      <c r="A147" s="462" t="s">
        <v>65</v>
      </c>
      <c r="B147" s="971" t="s">
        <v>481</v>
      </c>
      <c r="C147" s="970" t="s">
        <v>1075</v>
      </c>
      <c r="D147" s="974" t="s">
        <v>189</v>
      </c>
      <c r="E147" s="950">
        <v>1</v>
      </c>
      <c r="F147" s="278"/>
      <c r="G147" s="278"/>
      <c r="H147" s="106"/>
      <c r="I147" s="106"/>
      <c r="J147" s="106"/>
      <c r="K147" s="106"/>
      <c r="L147" s="106"/>
      <c r="M147" s="106"/>
    </row>
    <row r="148" spans="1:13" x14ac:dyDescent="0.25">
      <c r="A148" s="462" t="s">
        <v>68</v>
      </c>
      <c r="B148" s="971" t="s">
        <v>366</v>
      </c>
      <c r="C148" s="184" t="s">
        <v>1076</v>
      </c>
      <c r="D148" s="974" t="s">
        <v>196</v>
      </c>
      <c r="E148" s="950">
        <v>1</v>
      </c>
      <c r="F148" s="278"/>
      <c r="G148" s="278"/>
      <c r="H148" s="106"/>
      <c r="I148" s="106"/>
      <c r="J148" s="106"/>
      <c r="K148" s="106"/>
      <c r="L148" s="106"/>
      <c r="M148" s="106"/>
    </row>
    <row r="149" spans="1:13" s="19" customFormat="1" x14ac:dyDescent="0.25">
      <c r="A149" s="547"/>
      <c r="B149" s="983"/>
      <c r="C149" s="547"/>
      <c r="D149" s="984"/>
      <c r="E149" s="985"/>
      <c r="F149" s="547"/>
      <c r="G149" s="547"/>
    </row>
    <row r="150" spans="1:13" s="19" customFormat="1" ht="13" x14ac:dyDescent="0.25">
      <c r="A150" s="166"/>
      <c r="B150" s="276" t="s">
        <v>388</v>
      </c>
      <c r="C150" s="197"/>
      <c r="D150" s="964"/>
      <c r="E150" s="244"/>
      <c r="F150" s="795"/>
      <c r="G150" s="795"/>
    </row>
    <row r="151" spans="1:13" s="19" customFormat="1" ht="26" x14ac:dyDescent="0.25">
      <c r="A151" s="944"/>
      <c r="B151" s="986" t="s">
        <v>389</v>
      </c>
      <c r="C151" s="942"/>
      <c r="D151" s="945"/>
      <c r="E151" s="684"/>
      <c r="F151" s="684"/>
      <c r="G151" s="559"/>
    </row>
    <row r="152" spans="1:13" x14ac:dyDescent="0.25">
      <c r="A152" s="462" t="s">
        <v>64</v>
      </c>
      <c r="B152" s="866" t="s">
        <v>598</v>
      </c>
      <c r="C152" s="184" t="s">
        <v>1077</v>
      </c>
      <c r="D152" s="974" t="s">
        <v>189</v>
      </c>
      <c r="E152" s="950">
        <v>1</v>
      </c>
      <c r="F152" s="278"/>
      <c r="G152" s="278"/>
      <c r="H152" s="106"/>
      <c r="I152" s="106"/>
      <c r="J152" s="106"/>
      <c r="K152" s="106"/>
      <c r="L152" s="106"/>
      <c r="M152" s="106"/>
    </row>
    <row r="153" spans="1:13" ht="25" x14ac:dyDescent="0.25">
      <c r="A153" s="462" t="s">
        <v>1078</v>
      </c>
      <c r="B153" s="866" t="s">
        <v>598</v>
      </c>
      <c r="C153" s="184" t="s">
        <v>1079</v>
      </c>
      <c r="D153" s="974" t="s">
        <v>189</v>
      </c>
      <c r="E153" s="950">
        <v>1</v>
      </c>
      <c r="F153" s="278"/>
      <c r="G153" s="278"/>
      <c r="H153" s="106"/>
      <c r="I153" s="106"/>
      <c r="J153" s="106"/>
      <c r="K153" s="106"/>
      <c r="L153" s="106"/>
      <c r="M153" s="106"/>
    </row>
    <row r="154" spans="1:13" ht="25" x14ac:dyDescent="0.25">
      <c r="A154" s="462" t="s">
        <v>1080</v>
      </c>
      <c r="B154" s="950" t="s">
        <v>192</v>
      </c>
      <c r="C154" s="960" t="s">
        <v>1081</v>
      </c>
      <c r="D154" s="974" t="s">
        <v>196</v>
      </c>
      <c r="E154" s="950">
        <v>1</v>
      </c>
      <c r="F154" s="278"/>
      <c r="G154" s="278"/>
      <c r="H154" s="106"/>
      <c r="I154" s="106"/>
      <c r="J154" s="106"/>
      <c r="K154" s="106"/>
      <c r="L154" s="106"/>
      <c r="M154" s="106"/>
    </row>
    <row r="155" spans="1:13" ht="13" x14ac:dyDescent="0.25">
      <c r="A155" s="2006" t="s">
        <v>977</v>
      </c>
      <c r="B155" s="2006"/>
      <c r="C155" s="2006"/>
      <c r="D155" s="2006"/>
      <c r="E155" s="2006"/>
      <c r="F155" s="2006"/>
      <c r="G155" s="953"/>
      <c r="H155" s="106"/>
      <c r="I155" s="106"/>
      <c r="J155" s="106"/>
      <c r="K155" s="106"/>
      <c r="L155" s="106"/>
      <c r="M155" s="106"/>
    </row>
    <row r="156" spans="1:13" ht="27" customHeight="1" x14ac:dyDescent="0.25">
      <c r="A156" s="462">
        <v>9</v>
      </c>
      <c r="B156" s="966"/>
      <c r="C156" s="977" t="s">
        <v>1082</v>
      </c>
      <c r="D156" s="197"/>
      <c r="E156" s="655"/>
      <c r="F156" s="278"/>
      <c r="G156" s="278"/>
      <c r="H156" s="106"/>
      <c r="I156" s="106"/>
      <c r="J156" s="106"/>
      <c r="K156" s="106"/>
      <c r="L156" s="106"/>
      <c r="M156" s="106"/>
    </row>
    <row r="157" spans="1:13" ht="15" customHeight="1" x14ac:dyDescent="0.25">
      <c r="A157" s="462">
        <v>9.1</v>
      </c>
      <c r="B157" s="966"/>
      <c r="C157" s="977" t="s">
        <v>601</v>
      </c>
      <c r="D157" s="197"/>
      <c r="E157" s="655"/>
      <c r="F157" s="278"/>
      <c r="G157" s="278"/>
      <c r="H157" s="106"/>
      <c r="I157" s="106"/>
      <c r="J157" s="106"/>
      <c r="K157" s="106"/>
      <c r="L157" s="106"/>
      <c r="M157" s="106"/>
    </row>
    <row r="158" spans="1:13" x14ac:dyDescent="0.25">
      <c r="A158" s="966" t="s">
        <v>386</v>
      </c>
      <c r="B158" s="966" t="s">
        <v>572</v>
      </c>
      <c r="C158" s="922" t="s">
        <v>602</v>
      </c>
      <c r="D158" s="570" t="s">
        <v>196</v>
      </c>
      <c r="E158" s="968">
        <v>1</v>
      </c>
      <c r="F158" s="278"/>
      <c r="G158" s="278"/>
      <c r="H158" s="106"/>
      <c r="I158" s="106"/>
      <c r="J158" s="106"/>
      <c r="K158" s="106"/>
      <c r="L158" s="106"/>
      <c r="M158" s="106"/>
    </row>
    <row r="159" spans="1:13" x14ac:dyDescent="0.25">
      <c r="A159" s="966" t="s">
        <v>387</v>
      </c>
      <c r="B159" s="966" t="s">
        <v>572</v>
      </c>
      <c r="C159" s="970" t="s">
        <v>603</v>
      </c>
      <c r="D159" s="197" t="s">
        <v>52</v>
      </c>
      <c r="E159" s="655">
        <v>820</v>
      </c>
      <c r="F159" s="278"/>
      <c r="G159" s="278"/>
      <c r="H159" s="106"/>
      <c r="I159" s="106"/>
      <c r="J159" s="106"/>
      <c r="K159" s="106"/>
      <c r="L159" s="106"/>
      <c r="M159" s="106"/>
    </row>
    <row r="160" spans="1:13" ht="12.75" customHeight="1" x14ac:dyDescent="0.25">
      <c r="A160" s="966" t="s">
        <v>418</v>
      </c>
      <c r="B160" s="966" t="s">
        <v>572</v>
      </c>
      <c r="C160" s="980" t="s">
        <v>618</v>
      </c>
      <c r="D160" s="570" t="s">
        <v>196</v>
      </c>
      <c r="E160" s="968">
        <v>1</v>
      </c>
      <c r="F160" s="278"/>
      <c r="G160" s="278"/>
      <c r="H160" s="106"/>
      <c r="I160" s="106"/>
      <c r="J160" s="106"/>
      <c r="K160" s="106"/>
      <c r="L160" s="106"/>
      <c r="M160" s="106"/>
    </row>
    <row r="161" spans="1:13" ht="25" x14ac:dyDescent="0.25">
      <c r="A161" s="966" t="s">
        <v>604</v>
      </c>
      <c r="B161" s="966" t="s">
        <v>190</v>
      </c>
      <c r="C161" s="79" t="s">
        <v>579</v>
      </c>
      <c r="D161" s="570" t="s">
        <v>196</v>
      </c>
      <c r="E161" s="968">
        <v>1</v>
      </c>
      <c r="F161" s="278"/>
      <c r="G161" s="278"/>
      <c r="H161" s="106"/>
      <c r="I161" s="106"/>
      <c r="J161" s="106"/>
      <c r="K161" s="106"/>
      <c r="L161" s="106"/>
      <c r="M161" s="106"/>
    </row>
    <row r="162" spans="1:13" s="106" customFormat="1" ht="13" x14ac:dyDescent="0.25">
      <c r="A162" s="2006" t="s">
        <v>977</v>
      </c>
      <c r="B162" s="2006"/>
      <c r="C162" s="2006"/>
      <c r="D162" s="2006"/>
      <c r="E162" s="2006"/>
      <c r="F162" s="2006"/>
      <c r="G162" s="953"/>
    </row>
    <row r="163" spans="1:13" s="106" customFormat="1" ht="13" x14ac:dyDescent="0.3">
      <c r="A163" s="2008">
        <v>10</v>
      </c>
      <c r="B163" s="969"/>
      <c r="C163" s="967" t="s">
        <v>1030</v>
      </c>
      <c r="D163" s="971"/>
      <c r="E163" s="968"/>
      <c r="F163" s="953"/>
      <c r="G163" s="953"/>
    </row>
    <row r="164" spans="1:13" s="106" customFormat="1" ht="50" x14ac:dyDescent="0.25">
      <c r="A164" s="2008"/>
      <c r="B164" s="962"/>
      <c r="C164" s="970" t="s">
        <v>1083</v>
      </c>
      <c r="D164" s="974"/>
      <c r="E164" s="950"/>
      <c r="F164" s="953"/>
      <c r="G164" s="953"/>
      <c r="J164" s="1056"/>
    </row>
    <row r="165" spans="1:13" s="106" customFormat="1" ht="25" x14ac:dyDescent="0.25">
      <c r="A165" s="966">
        <v>10.1</v>
      </c>
      <c r="B165" s="962" t="s">
        <v>1032</v>
      </c>
      <c r="C165" s="970" t="s">
        <v>1134</v>
      </c>
      <c r="D165" s="974" t="s">
        <v>189</v>
      </c>
      <c r="E165" s="950">
        <v>2</v>
      </c>
      <c r="F165" s="244"/>
      <c r="G165" s="278"/>
    </row>
    <row r="166" spans="1:13" s="106" customFormat="1" ht="13" x14ac:dyDescent="0.25">
      <c r="A166" s="2006" t="s">
        <v>977</v>
      </c>
      <c r="B166" s="2006"/>
      <c r="C166" s="2006"/>
      <c r="D166" s="2006"/>
      <c r="E166" s="2006"/>
      <c r="F166" s="2006"/>
      <c r="G166" s="953"/>
    </row>
    <row r="167" spans="1:13" ht="12.75" customHeight="1" x14ac:dyDescent="0.3">
      <c r="A167" s="966">
        <v>11</v>
      </c>
      <c r="B167" s="969"/>
      <c r="C167" s="967" t="s">
        <v>605</v>
      </c>
      <c r="D167" s="570"/>
      <c r="E167" s="968"/>
      <c r="F167" s="278"/>
      <c r="G167" s="278"/>
      <c r="H167" s="106"/>
      <c r="I167" s="106"/>
      <c r="J167" s="106"/>
      <c r="K167" s="106"/>
      <c r="L167" s="106"/>
      <c r="M167" s="106"/>
    </row>
    <row r="168" spans="1:13" ht="25" x14ac:dyDescent="0.25">
      <c r="A168" s="966" t="s">
        <v>651</v>
      </c>
      <c r="B168" s="962" t="s">
        <v>193</v>
      </c>
      <c r="C168" s="963" t="s">
        <v>1084</v>
      </c>
      <c r="D168" s="462" t="s">
        <v>52</v>
      </c>
      <c r="E168" s="978">
        <v>6037.2</v>
      </c>
      <c r="F168" s="278"/>
      <c r="G168" s="278"/>
      <c r="H168" s="106"/>
      <c r="I168" s="106"/>
      <c r="J168" s="106"/>
      <c r="K168" s="106"/>
      <c r="L168" s="106"/>
      <c r="M168" s="106"/>
    </row>
    <row r="169" spans="1:13" ht="25" x14ac:dyDescent="0.25">
      <c r="A169" s="630" t="s">
        <v>652</v>
      </c>
      <c r="B169" s="629"/>
      <c r="C169" s="981" t="s">
        <v>1085</v>
      </c>
      <c r="D169" s="632" t="s">
        <v>52</v>
      </c>
      <c r="E169" s="631">
        <v>6037.2</v>
      </c>
      <c r="F169" s="279"/>
      <c r="G169" s="279"/>
      <c r="H169" s="106"/>
      <c r="I169" s="106"/>
      <c r="J169" s="106"/>
      <c r="K169" s="106"/>
      <c r="L169" s="106"/>
      <c r="M169" s="106"/>
    </row>
    <row r="170" spans="1:13" x14ac:dyDescent="0.25">
      <c r="A170" s="630" t="s">
        <v>1086</v>
      </c>
      <c r="B170" s="629" t="s">
        <v>194</v>
      </c>
      <c r="C170" s="633" t="s">
        <v>608</v>
      </c>
      <c r="D170" s="632" t="s">
        <v>196</v>
      </c>
      <c r="E170" s="631">
        <v>1</v>
      </c>
      <c r="F170" s="279"/>
      <c r="G170" s="279"/>
      <c r="H170" s="106"/>
      <c r="I170" s="106"/>
      <c r="J170" s="106"/>
      <c r="K170" s="106"/>
      <c r="L170" s="106"/>
      <c r="M170" s="106"/>
    </row>
    <row r="171" spans="1:13" x14ac:dyDescent="0.25">
      <c r="A171" s="630" t="s">
        <v>1087</v>
      </c>
      <c r="B171" s="629" t="s">
        <v>195</v>
      </c>
      <c r="C171" s="633" t="s">
        <v>609</v>
      </c>
      <c r="D171" s="632" t="s">
        <v>196</v>
      </c>
      <c r="E171" s="631">
        <v>1</v>
      </c>
      <c r="F171" s="279"/>
      <c r="G171" s="279"/>
      <c r="H171" s="106"/>
      <c r="I171" s="106"/>
      <c r="J171" s="106"/>
      <c r="K171" s="106"/>
      <c r="L171" s="106"/>
      <c r="M171" s="106"/>
    </row>
    <row r="172" spans="1:13" ht="13" x14ac:dyDescent="0.25">
      <c r="A172" s="2011" t="s">
        <v>977</v>
      </c>
      <c r="B172" s="2011"/>
      <c r="C172" s="2011"/>
      <c r="D172" s="2011"/>
      <c r="E172" s="2011"/>
      <c r="F172" s="2011"/>
      <c r="G172" s="279"/>
      <c r="H172" s="106"/>
      <c r="I172" s="106"/>
      <c r="J172" s="106"/>
      <c r="K172" s="106"/>
      <c r="L172" s="106"/>
      <c r="M172" s="106"/>
    </row>
    <row r="173" spans="1:13" ht="13" x14ac:dyDescent="0.3">
      <c r="A173" s="1049">
        <v>12</v>
      </c>
      <c r="B173" s="969"/>
      <c r="C173" s="967" t="s">
        <v>1135</v>
      </c>
      <c r="D173" s="570"/>
      <c r="E173" s="968"/>
      <c r="F173" s="278"/>
      <c r="G173" s="377"/>
      <c r="H173" s="353"/>
      <c r="I173" s="353"/>
      <c r="J173" s="353"/>
      <c r="K173" s="353"/>
      <c r="L173" s="353"/>
      <c r="M173" s="353"/>
    </row>
    <row r="174" spans="1:13" ht="25" x14ac:dyDescent="0.25">
      <c r="A174" s="1049">
        <v>12.1</v>
      </c>
      <c r="B174" s="962"/>
      <c r="C174" s="963" t="s">
        <v>1136</v>
      </c>
      <c r="D174" s="462" t="s">
        <v>51</v>
      </c>
      <c r="E174" s="978" t="e">
        <f>#REF!</f>
        <v>#REF!</v>
      </c>
      <c r="F174" s="278"/>
      <c r="G174" s="377"/>
      <c r="H174" s="353"/>
      <c r="I174" s="353"/>
      <c r="J174" s="353"/>
      <c r="K174" s="353"/>
      <c r="L174" s="353"/>
      <c r="M174" s="353"/>
    </row>
    <row r="175" spans="1:13" ht="13" x14ac:dyDescent="0.25">
      <c r="A175" s="2011" t="s">
        <v>977</v>
      </c>
      <c r="B175" s="2011"/>
      <c r="C175" s="2011"/>
      <c r="D175" s="2011"/>
      <c r="E175" s="2011"/>
      <c r="F175" s="2011"/>
      <c r="G175" s="279"/>
      <c r="H175" s="106"/>
      <c r="I175" s="106"/>
      <c r="J175" s="106"/>
      <c r="K175" s="106"/>
      <c r="L175" s="106"/>
      <c r="M175" s="106"/>
    </row>
    <row r="176" spans="1:13" ht="13" x14ac:dyDescent="0.25">
      <c r="A176" s="1057"/>
      <c r="B176" s="1057"/>
      <c r="C176" s="1057"/>
      <c r="D176" s="1057"/>
      <c r="E176" s="1057"/>
      <c r="F176" s="1057"/>
      <c r="G176" s="279"/>
      <c r="H176" s="106"/>
      <c r="I176" s="106"/>
      <c r="J176" s="106"/>
      <c r="K176" s="106"/>
      <c r="L176" s="106"/>
      <c r="M176" s="106"/>
    </row>
    <row r="177" spans="1:13" ht="13" x14ac:dyDescent="0.25">
      <c r="A177" s="1057"/>
      <c r="B177" s="1057"/>
      <c r="C177" s="1057"/>
      <c r="D177" s="1057"/>
      <c r="E177" s="1057"/>
      <c r="F177" s="1057"/>
      <c r="G177" s="279"/>
      <c r="H177" s="106"/>
      <c r="I177" s="106"/>
      <c r="J177" s="106"/>
      <c r="K177" s="106"/>
      <c r="L177" s="106"/>
      <c r="M177" s="106"/>
    </row>
    <row r="178" spans="1:13" ht="13" x14ac:dyDescent="0.25">
      <c r="A178" s="334"/>
      <c r="B178" s="334"/>
      <c r="C178" s="334"/>
      <c r="D178" s="376"/>
      <c r="E178" s="376"/>
      <c r="F178" s="377"/>
      <c r="G178" s="377"/>
      <c r="H178" s="353"/>
      <c r="I178" s="353"/>
      <c r="J178" s="353"/>
      <c r="K178" s="353"/>
      <c r="L178" s="353"/>
      <c r="M178" s="353"/>
    </row>
    <row r="179" spans="1:13" x14ac:dyDescent="0.25">
      <c r="A179" s="346"/>
      <c r="B179" s="347"/>
      <c r="C179" s="348"/>
      <c r="D179" s="349"/>
      <c r="E179" s="350"/>
      <c r="F179" s="348"/>
      <c r="G179" s="348"/>
      <c r="H179" s="106"/>
      <c r="I179" s="106"/>
      <c r="J179" s="106"/>
      <c r="K179" s="106"/>
      <c r="L179" s="106"/>
      <c r="M179" s="106"/>
    </row>
    <row r="180" spans="1:13" ht="25.5" customHeight="1" x14ac:dyDescent="0.25">
      <c r="A180" s="1999" t="s">
        <v>1591</v>
      </c>
      <c r="B180" s="2000"/>
      <c r="C180" s="2000"/>
      <c r="D180" s="2000"/>
      <c r="E180" s="2000"/>
      <c r="F180" s="2001"/>
      <c r="G180" s="352"/>
      <c r="H180" s="106"/>
      <c r="I180" s="106"/>
      <c r="J180" s="106"/>
      <c r="K180" s="106"/>
      <c r="L180" s="106"/>
      <c r="M180" s="106"/>
    </row>
    <row r="181" spans="1:13" x14ac:dyDescent="0.25">
      <c r="A181" s="316"/>
      <c r="B181" s="316"/>
      <c r="C181" s="353"/>
      <c r="D181" s="327"/>
      <c r="E181" s="327"/>
      <c r="F181" s="327"/>
      <c r="G181" s="327"/>
      <c r="H181" s="353"/>
      <c r="I181" s="353"/>
      <c r="J181" s="353"/>
      <c r="K181" s="353"/>
      <c r="L181" s="353"/>
      <c r="M181" s="106"/>
    </row>
    <row r="182" spans="1:13" x14ac:dyDescent="0.25">
      <c r="A182" s="353"/>
      <c r="B182" s="316"/>
      <c r="C182" s="353"/>
      <c r="D182" s="327"/>
      <c r="E182" s="327"/>
      <c r="F182" s="327"/>
      <c r="G182" s="327"/>
      <c r="H182" s="353"/>
      <c r="I182" s="353"/>
      <c r="J182" s="353"/>
      <c r="K182" s="353"/>
      <c r="L182" s="353"/>
      <c r="M182" s="106"/>
    </row>
    <row r="183" spans="1:13" x14ac:dyDescent="0.25">
      <c r="A183" s="353"/>
      <c r="B183" s="316"/>
      <c r="C183" s="353"/>
      <c r="D183" s="353"/>
      <c r="E183" s="353"/>
      <c r="F183" s="353"/>
      <c r="G183" s="353"/>
      <c r="H183" s="353"/>
      <c r="I183" s="353"/>
      <c r="J183" s="353"/>
      <c r="K183" s="353"/>
      <c r="L183" s="353"/>
      <c r="M183" s="106"/>
    </row>
    <row r="184" spans="1:13" x14ac:dyDescent="0.25">
      <c r="A184" s="353"/>
      <c r="B184" s="316"/>
      <c r="C184" s="353"/>
      <c r="D184" s="353"/>
      <c r="E184" s="353"/>
      <c r="F184" s="353"/>
      <c r="G184" s="353"/>
      <c r="H184" s="353"/>
      <c r="I184" s="353"/>
      <c r="J184" s="353"/>
      <c r="K184" s="353"/>
      <c r="L184" s="353"/>
      <c r="M184" s="106"/>
    </row>
    <row r="185" spans="1:13" x14ac:dyDescent="0.25">
      <c r="A185" s="353"/>
      <c r="B185" s="316"/>
      <c r="C185" s="353"/>
      <c r="D185" s="353"/>
      <c r="E185" s="353"/>
      <c r="F185" s="353"/>
      <c r="G185" s="353"/>
      <c r="H185" s="353"/>
      <c r="I185" s="353"/>
      <c r="J185" s="353"/>
      <c r="K185" s="353"/>
      <c r="L185" s="353"/>
      <c r="M185" s="106"/>
    </row>
    <row r="186" spans="1:13" x14ac:dyDescent="0.25">
      <c r="A186" s="353"/>
      <c r="B186" s="316"/>
      <c r="C186" s="353"/>
      <c r="D186" s="353"/>
      <c r="E186" s="353"/>
      <c r="F186" s="353"/>
      <c r="G186" s="353"/>
      <c r="H186" s="327"/>
      <c r="I186" s="327"/>
      <c r="J186" s="327"/>
      <c r="K186" s="327"/>
      <c r="L186" s="327"/>
      <c r="M186" s="106"/>
    </row>
    <row r="187" spans="1:13" x14ac:dyDescent="0.25">
      <c r="A187" s="353"/>
      <c r="B187" s="316"/>
      <c r="C187" s="353"/>
      <c r="D187" s="353"/>
      <c r="E187" s="353"/>
      <c r="F187" s="353"/>
      <c r="G187" s="353"/>
      <c r="H187" s="327"/>
      <c r="I187" s="327"/>
      <c r="J187" s="327"/>
      <c r="K187" s="327"/>
      <c r="L187" s="327"/>
      <c r="M187" s="106"/>
    </row>
    <row r="188" spans="1:13" x14ac:dyDescent="0.25">
      <c r="A188" s="353"/>
      <c r="B188" s="316"/>
      <c r="C188" s="353"/>
      <c r="D188" s="353"/>
      <c r="E188" s="353"/>
      <c r="F188" s="353"/>
      <c r="G188" s="353"/>
      <c r="H188" s="353"/>
      <c r="I188" s="353"/>
      <c r="J188" s="353"/>
      <c r="K188" s="353"/>
      <c r="L188" s="353"/>
      <c r="M188" s="106"/>
    </row>
    <row r="189" spans="1:13" x14ac:dyDescent="0.25">
      <c r="A189" s="353"/>
      <c r="B189" s="316"/>
      <c r="C189" s="353"/>
      <c r="D189" s="353"/>
      <c r="E189" s="353"/>
      <c r="F189" s="353"/>
      <c r="G189" s="353"/>
      <c r="H189" s="353"/>
      <c r="I189" s="353"/>
      <c r="J189" s="353"/>
      <c r="K189" s="353"/>
      <c r="L189" s="353"/>
      <c r="M189" s="106"/>
    </row>
    <row r="190" spans="1:13" x14ac:dyDescent="0.25">
      <c r="A190" s="353"/>
      <c r="B190" s="316"/>
      <c r="C190" s="353"/>
      <c r="D190" s="353"/>
      <c r="E190" s="353"/>
      <c r="F190" s="353"/>
      <c r="G190" s="353"/>
      <c r="H190" s="353"/>
      <c r="I190" s="353"/>
      <c r="J190" s="353"/>
      <c r="K190" s="353"/>
      <c r="L190" s="353"/>
      <c r="M190" s="106"/>
    </row>
    <row r="191" spans="1:13" x14ac:dyDescent="0.25">
      <c r="A191" s="353"/>
      <c r="B191" s="316"/>
      <c r="C191" s="353"/>
      <c r="D191" s="353"/>
      <c r="E191" s="353"/>
      <c r="F191" s="353"/>
      <c r="G191" s="353"/>
      <c r="H191" s="353"/>
      <c r="I191" s="353"/>
      <c r="J191" s="353"/>
      <c r="K191" s="353"/>
      <c r="L191" s="353"/>
      <c r="M191" s="106"/>
    </row>
    <row r="192" spans="1:13" x14ac:dyDescent="0.25">
      <c r="A192" s="106"/>
      <c r="B192" s="316"/>
      <c r="C192" s="353"/>
      <c r="D192" s="106"/>
      <c r="F192" s="106"/>
      <c r="G192" s="106"/>
      <c r="H192" s="106"/>
      <c r="I192" s="106"/>
      <c r="J192" s="106"/>
      <c r="K192" s="106"/>
      <c r="L192" s="106"/>
      <c r="M192" s="106"/>
    </row>
    <row r="193" spans="1:13" x14ac:dyDescent="0.25">
      <c r="A193" s="106"/>
      <c r="B193" s="316"/>
      <c r="C193" s="353"/>
      <c r="D193" s="106"/>
      <c r="F193" s="106"/>
      <c r="G193" s="106"/>
      <c r="H193" s="106"/>
      <c r="I193" s="106"/>
      <c r="J193" s="106"/>
      <c r="K193" s="106"/>
      <c r="L193" s="106"/>
      <c r="M193" s="106"/>
    </row>
    <row r="194" spans="1:13" x14ac:dyDescent="0.25">
      <c r="A194" s="106"/>
      <c r="B194" s="316"/>
      <c r="C194" s="353"/>
      <c r="D194" s="106"/>
      <c r="F194" s="106"/>
      <c r="G194" s="106"/>
      <c r="H194" s="106"/>
      <c r="I194" s="106"/>
      <c r="J194" s="106"/>
      <c r="K194" s="106"/>
      <c r="L194" s="106"/>
      <c r="M194" s="106"/>
    </row>
    <row r="195" spans="1:13" x14ac:dyDescent="0.25">
      <c r="A195" s="106"/>
      <c r="B195" s="316"/>
      <c r="C195" s="353"/>
      <c r="D195" s="106"/>
      <c r="F195" s="106"/>
      <c r="G195" s="106"/>
      <c r="H195" s="106"/>
      <c r="I195" s="106"/>
      <c r="J195" s="106"/>
      <c r="K195" s="106"/>
      <c r="L195" s="106"/>
      <c r="M195" s="106"/>
    </row>
    <row r="196" spans="1:13" x14ac:dyDescent="0.25">
      <c r="A196" s="106"/>
      <c r="B196" s="316"/>
      <c r="C196" s="353"/>
      <c r="D196" s="106"/>
      <c r="F196" s="106"/>
      <c r="G196" s="106"/>
      <c r="H196" s="106"/>
      <c r="I196" s="106"/>
      <c r="J196" s="106"/>
      <c r="K196" s="106"/>
      <c r="L196" s="106"/>
      <c r="M196" s="106"/>
    </row>
    <row r="197" spans="1:13" x14ac:dyDescent="0.25">
      <c r="A197" s="106"/>
      <c r="B197" s="316"/>
      <c r="C197" s="353"/>
      <c r="D197" s="106"/>
      <c r="F197" s="106"/>
      <c r="G197" s="106"/>
      <c r="H197" s="106"/>
      <c r="I197" s="106"/>
      <c r="J197" s="106"/>
      <c r="K197" s="106"/>
      <c r="L197" s="106"/>
      <c r="M197" s="106"/>
    </row>
    <row r="198" spans="1:13" x14ac:dyDescent="0.25">
      <c r="A198" s="106"/>
      <c r="B198" s="316"/>
      <c r="C198" s="353"/>
      <c r="D198" s="106"/>
      <c r="F198" s="106"/>
      <c r="G198" s="106"/>
      <c r="H198" s="106"/>
      <c r="I198" s="106"/>
      <c r="J198" s="106"/>
      <c r="K198" s="106"/>
      <c r="L198" s="106"/>
      <c r="M198" s="106"/>
    </row>
    <row r="199" spans="1:13" x14ac:dyDescent="0.25">
      <c r="A199" s="106"/>
      <c r="B199" s="316"/>
      <c r="C199" s="353"/>
      <c r="D199" s="106"/>
      <c r="F199" s="106"/>
      <c r="G199" s="106"/>
      <c r="H199" s="106"/>
      <c r="I199" s="106"/>
      <c r="J199" s="106"/>
      <c r="K199" s="106"/>
      <c r="L199" s="106"/>
      <c r="M199" s="106"/>
    </row>
    <row r="200" spans="1:13" x14ac:dyDescent="0.25">
      <c r="A200" s="106"/>
      <c r="B200" s="316"/>
      <c r="D200" s="106"/>
      <c r="F200" s="106"/>
      <c r="G200" s="106"/>
      <c r="H200" s="106"/>
      <c r="I200" s="106"/>
      <c r="J200" s="106"/>
      <c r="K200" s="106"/>
      <c r="L200" s="106"/>
      <c r="M200" s="106"/>
    </row>
    <row r="201" spans="1:13" x14ac:dyDescent="0.25">
      <c r="A201" s="106"/>
      <c r="B201" s="316"/>
      <c r="C201" s="353"/>
      <c r="D201" s="106"/>
      <c r="F201" s="106"/>
      <c r="G201" s="106"/>
      <c r="H201" s="106"/>
      <c r="I201" s="106"/>
      <c r="J201" s="106"/>
      <c r="K201" s="106"/>
      <c r="L201" s="106"/>
      <c r="M201" s="106"/>
    </row>
    <row r="202" spans="1:13" x14ac:dyDescent="0.25">
      <c r="A202" s="106"/>
      <c r="B202" s="316"/>
      <c r="C202" s="353"/>
      <c r="D202" s="106"/>
      <c r="F202" s="106"/>
      <c r="G202" s="106"/>
      <c r="H202" s="106"/>
      <c r="I202" s="106"/>
      <c r="J202" s="106"/>
      <c r="K202" s="106"/>
      <c r="L202" s="106"/>
      <c r="M202" s="106"/>
    </row>
    <row r="203" spans="1:13" x14ac:dyDescent="0.25">
      <c r="A203" s="106"/>
      <c r="B203" s="316"/>
      <c r="C203" s="353"/>
      <c r="D203" s="106"/>
      <c r="F203" s="106"/>
      <c r="G203" s="106"/>
      <c r="H203" s="106"/>
      <c r="I203" s="106"/>
      <c r="J203" s="106"/>
      <c r="K203" s="106"/>
      <c r="L203" s="106"/>
      <c r="M203" s="106"/>
    </row>
    <row r="204" spans="1:13" x14ac:dyDescent="0.25">
      <c r="A204" s="106"/>
      <c r="B204" s="316"/>
      <c r="D204" s="106"/>
      <c r="F204" s="106"/>
      <c r="G204" s="106"/>
      <c r="H204" s="106"/>
      <c r="I204" s="106"/>
      <c r="J204" s="106"/>
      <c r="K204" s="106"/>
      <c r="L204" s="106"/>
      <c r="M204" s="106"/>
    </row>
    <row r="205" spans="1:13" x14ac:dyDescent="0.25">
      <c r="A205" s="106"/>
      <c r="B205" s="316"/>
      <c r="C205" s="353"/>
      <c r="D205" s="106"/>
      <c r="F205" s="106"/>
      <c r="G205" s="106"/>
      <c r="H205" s="106"/>
      <c r="I205" s="106"/>
      <c r="J205" s="106"/>
      <c r="K205" s="106"/>
      <c r="L205" s="106"/>
      <c r="M205" s="106"/>
    </row>
    <row r="206" spans="1:13" x14ac:dyDescent="0.25">
      <c r="A206" s="106"/>
      <c r="B206" s="316"/>
      <c r="C206" s="353"/>
      <c r="D206" s="106"/>
      <c r="F206" s="106"/>
      <c r="G206" s="106"/>
      <c r="H206" s="106"/>
      <c r="I206" s="106"/>
      <c r="J206" s="106"/>
      <c r="K206" s="106"/>
      <c r="L206" s="106"/>
      <c r="M206" s="106"/>
    </row>
    <row r="207" spans="1:13" x14ac:dyDescent="0.25">
      <c r="A207" s="106"/>
      <c r="B207" s="316"/>
      <c r="C207" s="353"/>
      <c r="D207" s="106"/>
      <c r="F207" s="106"/>
      <c r="G207" s="106"/>
      <c r="H207" s="106"/>
      <c r="I207" s="106"/>
      <c r="J207" s="106"/>
      <c r="K207" s="106"/>
      <c r="L207" s="106"/>
      <c r="M207" s="106"/>
    </row>
    <row r="208" spans="1:13" x14ac:dyDescent="0.25">
      <c r="A208" s="106"/>
      <c r="B208" s="316"/>
      <c r="D208" s="106"/>
      <c r="F208" s="106"/>
      <c r="G208" s="106"/>
      <c r="H208" s="106"/>
      <c r="I208" s="106"/>
      <c r="J208" s="106"/>
      <c r="K208" s="106"/>
      <c r="L208" s="106"/>
      <c r="M208" s="106"/>
    </row>
    <row r="209" spans="1:13" x14ac:dyDescent="0.25">
      <c r="A209" s="106"/>
      <c r="B209" s="106"/>
      <c r="D209" s="106"/>
      <c r="F209" s="106"/>
      <c r="G209" s="106"/>
      <c r="H209" s="106"/>
      <c r="I209" s="106"/>
      <c r="J209" s="106"/>
      <c r="K209" s="106"/>
      <c r="L209" s="106"/>
      <c r="M209" s="106"/>
    </row>
    <row r="210" spans="1:13" x14ac:dyDescent="0.25">
      <c r="A210" s="106"/>
      <c r="B210" s="106"/>
      <c r="D210" s="106"/>
      <c r="F210" s="106"/>
      <c r="G210" s="106"/>
      <c r="H210" s="106"/>
      <c r="I210" s="106"/>
      <c r="J210" s="106"/>
      <c r="K210" s="106"/>
      <c r="L210" s="106"/>
      <c r="M210" s="106"/>
    </row>
    <row r="211" spans="1:13" x14ac:dyDescent="0.25">
      <c r="A211" s="106"/>
      <c r="B211" s="106"/>
      <c r="D211" s="106"/>
      <c r="F211" s="106"/>
      <c r="G211" s="106"/>
      <c r="H211" s="106"/>
      <c r="I211" s="106"/>
      <c r="J211" s="106"/>
      <c r="K211" s="106"/>
      <c r="L211" s="106"/>
      <c r="M211" s="106"/>
    </row>
    <row r="212" spans="1:13" x14ac:dyDescent="0.25">
      <c r="A212" s="106"/>
      <c r="B212" s="106"/>
      <c r="D212" s="106"/>
      <c r="F212" s="106"/>
      <c r="G212" s="106"/>
      <c r="H212" s="106"/>
      <c r="I212" s="106"/>
      <c r="J212" s="106"/>
      <c r="K212" s="106"/>
      <c r="L212" s="106"/>
      <c r="M212" s="106"/>
    </row>
    <row r="213" spans="1:13" x14ac:dyDescent="0.25">
      <c r="A213" s="106"/>
      <c r="B213" s="106"/>
      <c r="D213" s="106"/>
      <c r="F213" s="106"/>
      <c r="G213" s="106"/>
      <c r="H213" s="106"/>
      <c r="I213" s="106"/>
      <c r="J213" s="106"/>
      <c r="K213" s="106"/>
      <c r="L213" s="106"/>
      <c r="M213" s="106"/>
    </row>
    <row r="214" spans="1:13" x14ac:dyDescent="0.25">
      <c r="A214" s="106"/>
      <c r="B214" s="106"/>
      <c r="D214" s="106"/>
      <c r="F214" s="106"/>
      <c r="G214" s="106"/>
      <c r="H214" s="106"/>
      <c r="I214" s="106"/>
      <c r="J214" s="106"/>
      <c r="K214" s="106"/>
      <c r="L214" s="106"/>
      <c r="M214" s="106"/>
    </row>
    <row r="215" spans="1:13" x14ac:dyDescent="0.25">
      <c r="A215" s="106"/>
      <c r="B215" s="106"/>
      <c r="D215" s="106"/>
      <c r="F215" s="106"/>
      <c r="G215" s="106"/>
      <c r="H215" s="106"/>
      <c r="I215" s="106"/>
      <c r="J215" s="106"/>
      <c r="K215" s="106"/>
      <c r="L215" s="106"/>
      <c r="M215" s="106"/>
    </row>
    <row r="216" spans="1:13" x14ac:dyDescent="0.25">
      <c r="A216" s="106"/>
      <c r="B216" s="106"/>
      <c r="D216" s="106"/>
      <c r="F216" s="106"/>
      <c r="G216" s="106"/>
      <c r="H216" s="106"/>
      <c r="I216" s="106"/>
      <c r="J216" s="106"/>
      <c r="K216" s="106"/>
      <c r="L216" s="106"/>
      <c r="M216" s="106"/>
    </row>
    <row r="217" spans="1:13" x14ac:dyDescent="0.25">
      <c r="A217" s="106"/>
      <c r="B217" s="106"/>
      <c r="D217" s="106"/>
      <c r="F217" s="106"/>
      <c r="G217" s="106"/>
      <c r="H217" s="106"/>
      <c r="I217" s="106"/>
      <c r="J217" s="106"/>
      <c r="K217" s="106"/>
      <c r="L217" s="106"/>
      <c r="M217" s="106"/>
    </row>
    <row r="218" spans="1:13" x14ac:dyDescent="0.25">
      <c r="A218" s="106"/>
      <c r="B218" s="106"/>
      <c r="D218" s="106"/>
      <c r="F218" s="106"/>
      <c r="G218" s="106"/>
      <c r="H218" s="106"/>
      <c r="I218" s="106"/>
      <c r="J218" s="106"/>
      <c r="K218" s="106"/>
      <c r="L218" s="106"/>
      <c r="M218" s="106"/>
    </row>
    <row r="219" spans="1:13" x14ac:dyDescent="0.25">
      <c r="A219" s="106"/>
      <c r="B219" s="106"/>
      <c r="D219" s="106"/>
      <c r="F219" s="106"/>
      <c r="G219" s="106"/>
      <c r="H219" s="106"/>
      <c r="I219" s="106"/>
      <c r="J219" s="106"/>
      <c r="K219" s="106"/>
      <c r="L219" s="106"/>
      <c r="M219" s="106"/>
    </row>
    <row r="220" spans="1:13" x14ac:dyDescent="0.25">
      <c r="A220" s="106"/>
      <c r="B220" s="106"/>
      <c r="D220" s="106"/>
      <c r="F220" s="106"/>
      <c r="G220" s="106"/>
      <c r="H220" s="106"/>
      <c r="I220" s="106"/>
      <c r="J220" s="106"/>
      <c r="K220" s="106"/>
      <c r="L220" s="106"/>
      <c r="M220" s="106"/>
    </row>
    <row r="221" spans="1:13" x14ac:dyDescent="0.25">
      <c r="A221" s="106"/>
      <c r="B221" s="106"/>
      <c r="D221" s="106"/>
      <c r="F221" s="106"/>
      <c r="G221" s="106"/>
      <c r="H221" s="106"/>
      <c r="I221" s="106"/>
      <c r="J221" s="106"/>
      <c r="K221" s="106"/>
      <c r="L221" s="106"/>
      <c r="M221" s="106"/>
    </row>
    <row r="222" spans="1:13" x14ac:dyDescent="0.25">
      <c r="A222" s="106"/>
      <c r="B222" s="106"/>
      <c r="D222" s="106"/>
      <c r="F222" s="106"/>
      <c r="G222" s="106"/>
      <c r="H222" s="106"/>
      <c r="I222" s="106"/>
      <c r="J222" s="106"/>
      <c r="K222" s="106"/>
      <c r="L222" s="106"/>
      <c r="M222" s="106"/>
    </row>
    <row r="223" spans="1:13" x14ac:dyDescent="0.25">
      <c r="A223" s="106"/>
      <c r="B223" s="106"/>
      <c r="D223" s="106"/>
      <c r="F223" s="106"/>
      <c r="G223" s="106"/>
      <c r="H223" s="106"/>
      <c r="I223" s="106"/>
      <c r="J223" s="106"/>
      <c r="K223" s="106"/>
      <c r="L223" s="106"/>
      <c r="M223" s="106"/>
    </row>
    <row r="224" spans="1:13" x14ac:dyDescent="0.25">
      <c r="A224" s="106"/>
      <c r="B224" s="106"/>
      <c r="D224" s="106"/>
      <c r="F224" s="106"/>
      <c r="G224" s="106"/>
      <c r="H224" s="106"/>
      <c r="I224" s="106"/>
      <c r="J224" s="106"/>
      <c r="K224" s="106"/>
      <c r="L224" s="106"/>
      <c r="M224" s="106"/>
    </row>
    <row r="225" spans="1:13" x14ac:dyDescent="0.25">
      <c r="A225" s="106"/>
      <c r="B225" s="106"/>
      <c r="D225" s="106"/>
      <c r="F225" s="106"/>
      <c r="G225" s="106"/>
      <c r="H225" s="106"/>
      <c r="I225" s="106"/>
      <c r="J225" s="106"/>
      <c r="K225" s="106"/>
      <c r="L225" s="106"/>
      <c r="M225" s="106"/>
    </row>
    <row r="226" spans="1:13" x14ac:dyDescent="0.25">
      <c r="A226" s="106"/>
      <c r="B226" s="106"/>
      <c r="D226" s="106"/>
      <c r="F226" s="106"/>
      <c r="G226" s="106"/>
      <c r="H226" s="106"/>
      <c r="I226" s="106"/>
      <c r="J226" s="106"/>
      <c r="K226" s="106"/>
      <c r="L226" s="106"/>
      <c r="M226" s="106"/>
    </row>
    <row r="227" spans="1:13" x14ac:dyDescent="0.25">
      <c r="A227" s="106"/>
      <c r="B227" s="106"/>
      <c r="D227" s="106"/>
      <c r="F227" s="106"/>
      <c r="G227" s="106"/>
      <c r="H227" s="106"/>
      <c r="I227" s="106"/>
      <c r="J227" s="106"/>
      <c r="K227" s="106"/>
      <c r="L227" s="106"/>
      <c r="M227" s="106"/>
    </row>
    <row r="228" spans="1:13" x14ac:dyDescent="0.25">
      <c r="A228" s="106"/>
      <c r="B228" s="106"/>
      <c r="D228" s="106"/>
      <c r="F228" s="106"/>
      <c r="G228" s="106"/>
      <c r="H228" s="106"/>
      <c r="I228" s="106"/>
      <c r="J228" s="106"/>
      <c r="K228" s="106"/>
      <c r="L228" s="106"/>
      <c r="M228" s="106"/>
    </row>
    <row r="229" spans="1:13" x14ac:dyDescent="0.25">
      <c r="A229" s="106"/>
      <c r="B229" s="106"/>
      <c r="D229" s="106"/>
      <c r="F229" s="106"/>
      <c r="G229" s="106"/>
      <c r="H229" s="106"/>
      <c r="I229" s="106"/>
      <c r="J229" s="106"/>
      <c r="K229" s="106"/>
      <c r="L229" s="106"/>
      <c r="M229" s="106"/>
    </row>
    <row r="230" spans="1:13" x14ac:dyDescent="0.25">
      <c r="A230" s="106"/>
      <c r="B230" s="106"/>
      <c r="D230" s="106"/>
      <c r="F230" s="106"/>
      <c r="G230" s="106"/>
      <c r="H230" s="106"/>
      <c r="I230" s="106"/>
      <c r="J230" s="106"/>
      <c r="K230" s="106"/>
      <c r="L230" s="106"/>
      <c r="M230" s="106"/>
    </row>
    <row r="231" spans="1:13" x14ac:dyDescent="0.25">
      <c r="A231" s="106"/>
      <c r="B231" s="106"/>
      <c r="D231" s="106"/>
      <c r="F231" s="106"/>
      <c r="G231" s="106"/>
      <c r="H231" s="106"/>
      <c r="I231" s="106"/>
      <c r="J231" s="106"/>
      <c r="K231" s="106"/>
      <c r="L231" s="106"/>
      <c r="M231" s="106"/>
    </row>
    <row r="232" spans="1:13" x14ac:dyDescent="0.25">
      <c r="A232" s="106"/>
      <c r="B232" s="106"/>
      <c r="D232" s="106"/>
      <c r="F232" s="106"/>
      <c r="G232" s="106"/>
      <c r="H232" s="106"/>
      <c r="I232" s="106"/>
      <c r="J232" s="106"/>
      <c r="K232" s="106"/>
      <c r="L232" s="106"/>
      <c r="M232" s="106"/>
    </row>
    <row r="233" spans="1:13" x14ac:dyDescent="0.25">
      <c r="A233" s="106"/>
      <c r="B233" s="106"/>
      <c r="D233" s="106"/>
      <c r="F233" s="106"/>
      <c r="G233" s="106"/>
      <c r="H233" s="106"/>
      <c r="I233" s="106"/>
      <c r="J233" s="106"/>
      <c r="K233" s="106"/>
      <c r="L233" s="106"/>
      <c r="M233" s="106"/>
    </row>
    <row r="234" spans="1:13" x14ac:dyDescent="0.25">
      <c r="A234" s="106"/>
      <c r="B234" s="106"/>
      <c r="D234" s="106"/>
      <c r="F234" s="106"/>
      <c r="G234" s="106"/>
      <c r="H234" s="106"/>
      <c r="I234" s="106"/>
      <c r="J234" s="106"/>
      <c r="K234" s="106"/>
      <c r="L234" s="106"/>
      <c r="M234" s="106"/>
    </row>
    <row r="235" spans="1:13" x14ac:dyDescent="0.25">
      <c r="A235" s="106"/>
      <c r="B235" s="106"/>
      <c r="D235" s="106"/>
      <c r="F235" s="106"/>
      <c r="G235" s="106"/>
      <c r="H235" s="106"/>
      <c r="I235" s="106"/>
      <c r="J235" s="106"/>
      <c r="K235" s="106"/>
      <c r="L235" s="106"/>
      <c r="M235" s="106"/>
    </row>
    <row r="236" spans="1:13" x14ac:dyDescent="0.25">
      <c r="A236" s="106"/>
      <c r="B236" s="106"/>
      <c r="D236" s="106"/>
      <c r="F236" s="106"/>
      <c r="G236" s="106"/>
      <c r="H236" s="106"/>
      <c r="I236" s="106"/>
      <c r="J236" s="106"/>
      <c r="K236" s="106"/>
      <c r="L236" s="106"/>
      <c r="M236" s="106"/>
    </row>
    <row r="237" spans="1:13" x14ac:dyDescent="0.25">
      <c r="A237" s="106"/>
      <c r="B237" s="106"/>
      <c r="D237" s="106"/>
      <c r="F237" s="106"/>
      <c r="G237" s="106"/>
      <c r="H237" s="106"/>
      <c r="I237" s="106"/>
      <c r="J237" s="106"/>
      <c r="K237" s="106"/>
      <c r="L237" s="106"/>
      <c r="M237" s="106"/>
    </row>
    <row r="238" spans="1:13" x14ac:dyDescent="0.25">
      <c r="A238" s="106"/>
      <c r="B238" s="106"/>
      <c r="D238" s="106"/>
      <c r="F238" s="106"/>
      <c r="G238" s="106"/>
      <c r="H238" s="106"/>
      <c r="I238" s="106"/>
      <c r="J238" s="106"/>
      <c r="K238" s="106"/>
      <c r="L238" s="106"/>
      <c r="M238" s="106"/>
    </row>
    <row r="239" spans="1:13" x14ac:dyDescent="0.25">
      <c r="A239" s="106"/>
      <c r="B239" s="106"/>
      <c r="D239" s="106"/>
      <c r="F239" s="106"/>
      <c r="G239" s="106"/>
      <c r="H239" s="106"/>
      <c r="I239" s="106"/>
      <c r="J239" s="106"/>
      <c r="K239" s="106"/>
      <c r="L239" s="106"/>
      <c r="M239" s="106"/>
    </row>
    <row r="240" spans="1:13" x14ac:dyDescent="0.25">
      <c r="A240" s="106"/>
      <c r="B240" s="106"/>
      <c r="D240" s="106"/>
      <c r="F240" s="106"/>
      <c r="G240" s="106"/>
      <c r="H240" s="106"/>
      <c r="I240" s="106"/>
      <c r="J240" s="106"/>
      <c r="K240" s="106"/>
      <c r="L240" s="106"/>
      <c r="M240" s="106"/>
    </row>
    <row r="241" spans="1:13" x14ac:dyDescent="0.25">
      <c r="A241" s="106"/>
      <c r="B241" s="106"/>
      <c r="D241" s="106"/>
      <c r="F241" s="106"/>
      <c r="G241" s="106"/>
      <c r="H241" s="106"/>
      <c r="I241" s="106"/>
      <c r="J241" s="106"/>
      <c r="K241" s="106"/>
      <c r="L241" s="106"/>
      <c r="M241" s="106"/>
    </row>
    <row r="242" spans="1:13" x14ac:dyDescent="0.25">
      <c r="A242" s="106"/>
      <c r="B242" s="106"/>
      <c r="D242" s="106"/>
      <c r="F242" s="106"/>
      <c r="G242" s="106"/>
      <c r="H242" s="106"/>
      <c r="I242" s="106"/>
      <c r="J242" s="106"/>
      <c r="K242" s="106"/>
      <c r="L242" s="106"/>
      <c r="M242" s="106"/>
    </row>
    <row r="243" spans="1:13" x14ac:dyDescent="0.25">
      <c r="A243" s="106"/>
      <c r="B243" s="106"/>
      <c r="D243" s="106"/>
      <c r="F243" s="106"/>
      <c r="G243" s="106"/>
      <c r="H243" s="106"/>
      <c r="I243" s="106"/>
      <c r="J243" s="106"/>
      <c r="K243" s="106"/>
      <c r="L243" s="106"/>
      <c r="M243" s="106"/>
    </row>
    <row r="244" spans="1:13" x14ac:dyDescent="0.25">
      <c r="A244" s="106"/>
      <c r="B244" s="106"/>
      <c r="D244" s="106"/>
      <c r="F244" s="106"/>
      <c r="G244" s="106"/>
      <c r="H244" s="106"/>
      <c r="I244" s="106"/>
      <c r="J244" s="106"/>
      <c r="K244" s="106"/>
      <c r="L244" s="106"/>
      <c r="M244" s="106"/>
    </row>
    <row r="245" spans="1:13" x14ac:dyDescent="0.25">
      <c r="A245" s="106"/>
      <c r="B245" s="106"/>
      <c r="D245" s="106"/>
      <c r="F245" s="106"/>
      <c r="G245" s="106"/>
      <c r="H245" s="106"/>
      <c r="I245" s="106"/>
      <c r="J245" s="106"/>
      <c r="K245" s="106"/>
      <c r="L245" s="106"/>
      <c r="M245" s="106"/>
    </row>
    <row r="246" spans="1:13" x14ac:dyDescent="0.25">
      <c r="A246" s="106"/>
      <c r="B246" s="106"/>
      <c r="D246" s="106"/>
      <c r="F246" s="106"/>
      <c r="G246" s="106"/>
      <c r="H246" s="106"/>
      <c r="I246" s="106"/>
      <c r="J246" s="106"/>
      <c r="K246" s="106"/>
      <c r="L246" s="106"/>
      <c r="M246" s="106"/>
    </row>
    <row r="247" spans="1:13" x14ac:dyDescent="0.25">
      <c r="A247" s="106"/>
      <c r="B247" s="106"/>
      <c r="D247" s="106"/>
      <c r="F247" s="106"/>
      <c r="G247" s="106"/>
      <c r="H247" s="106"/>
      <c r="I247" s="106"/>
      <c r="J247" s="106"/>
      <c r="K247" s="106"/>
      <c r="L247" s="106"/>
      <c r="M247" s="106"/>
    </row>
    <row r="248" spans="1:13" x14ac:dyDescent="0.25">
      <c r="A248" s="106"/>
      <c r="B248" s="106"/>
      <c r="D248" s="106"/>
      <c r="F248" s="106"/>
      <c r="G248" s="106"/>
      <c r="H248" s="106"/>
      <c r="I248" s="106"/>
      <c r="J248" s="106"/>
      <c r="K248" s="106"/>
      <c r="L248" s="106"/>
      <c r="M248" s="106"/>
    </row>
    <row r="249" spans="1:13" x14ac:dyDescent="0.25">
      <c r="A249" s="106"/>
      <c r="B249" s="106"/>
      <c r="D249" s="106"/>
      <c r="F249" s="106"/>
      <c r="G249" s="106"/>
      <c r="H249" s="106"/>
      <c r="I249" s="106"/>
      <c r="J249" s="106"/>
      <c r="K249" s="106"/>
      <c r="L249" s="106"/>
      <c r="M249" s="106"/>
    </row>
    <row r="250" spans="1:13" x14ac:dyDescent="0.25">
      <c r="A250" s="106"/>
      <c r="B250" s="106"/>
      <c r="D250" s="106"/>
      <c r="F250" s="106"/>
      <c r="G250" s="106"/>
      <c r="H250" s="106"/>
      <c r="I250" s="106"/>
      <c r="J250" s="106"/>
      <c r="K250" s="106"/>
      <c r="L250" s="106"/>
      <c r="M250" s="106"/>
    </row>
    <row r="251" spans="1:13" x14ac:dyDescent="0.25">
      <c r="A251" s="106"/>
      <c r="B251" s="106"/>
      <c r="D251" s="106"/>
      <c r="F251" s="106"/>
      <c r="G251" s="106"/>
      <c r="H251" s="106"/>
      <c r="I251" s="106"/>
      <c r="J251" s="106"/>
      <c r="K251" s="106"/>
      <c r="L251" s="106"/>
      <c r="M251" s="106"/>
    </row>
    <row r="252" spans="1:13" x14ac:dyDescent="0.25">
      <c r="A252" s="106"/>
      <c r="B252" s="106"/>
      <c r="D252" s="106"/>
      <c r="F252" s="106"/>
      <c r="G252" s="106"/>
      <c r="H252" s="106"/>
      <c r="I252" s="106"/>
      <c r="J252" s="106"/>
      <c r="K252" s="106"/>
      <c r="L252" s="106"/>
      <c r="M252" s="106"/>
    </row>
    <row r="253" spans="1:13" x14ac:dyDescent="0.25">
      <c r="A253" s="106"/>
      <c r="B253" s="106"/>
      <c r="D253" s="106"/>
      <c r="F253" s="106"/>
      <c r="G253" s="106"/>
      <c r="H253" s="106"/>
      <c r="I253" s="106"/>
      <c r="J253" s="106"/>
      <c r="K253" s="106"/>
      <c r="L253" s="106"/>
      <c r="M253" s="106"/>
    </row>
    <row r="254" spans="1:13" x14ac:dyDescent="0.25">
      <c r="A254" s="106"/>
      <c r="B254" s="106"/>
      <c r="D254" s="106"/>
      <c r="F254" s="106"/>
      <c r="G254" s="106"/>
      <c r="H254" s="106"/>
      <c r="I254" s="106"/>
      <c r="J254" s="106"/>
      <c r="K254" s="106"/>
      <c r="L254" s="106"/>
      <c r="M254" s="106"/>
    </row>
    <row r="255" spans="1:13" x14ac:dyDescent="0.25">
      <c r="A255" s="106"/>
      <c r="B255" s="106"/>
      <c r="D255" s="106"/>
      <c r="F255" s="106"/>
      <c r="G255" s="106"/>
      <c r="H255" s="106"/>
      <c r="I255" s="106"/>
      <c r="J255" s="106"/>
      <c r="K255" s="106"/>
      <c r="L255" s="106"/>
      <c r="M255" s="106"/>
    </row>
    <row r="256" spans="1:13" x14ac:dyDescent="0.25">
      <c r="A256" s="106"/>
      <c r="B256" s="106"/>
      <c r="D256" s="106"/>
      <c r="F256" s="106"/>
      <c r="G256" s="106"/>
      <c r="H256" s="106"/>
      <c r="I256" s="106"/>
      <c r="J256" s="106"/>
      <c r="K256" s="106"/>
      <c r="L256" s="106"/>
      <c r="M256" s="106"/>
    </row>
    <row r="257" spans="1:13" x14ac:dyDescent="0.25">
      <c r="A257" s="106"/>
      <c r="B257" s="106"/>
      <c r="D257" s="106"/>
      <c r="F257" s="106"/>
      <c r="G257" s="106"/>
      <c r="H257" s="106"/>
      <c r="I257" s="106"/>
      <c r="J257" s="106"/>
      <c r="K257" s="106"/>
      <c r="L257" s="106"/>
      <c r="M257" s="106"/>
    </row>
    <row r="258" spans="1:13" x14ac:dyDescent="0.25">
      <c r="A258" s="106"/>
      <c r="B258" s="106"/>
      <c r="D258" s="106"/>
      <c r="F258" s="106"/>
      <c r="G258" s="106"/>
      <c r="H258" s="106"/>
      <c r="I258" s="106"/>
      <c r="J258" s="106"/>
      <c r="K258" s="106"/>
      <c r="L258" s="106"/>
      <c r="M258" s="106"/>
    </row>
    <row r="259" spans="1:13" x14ac:dyDescent="0.25">
      <c r="A259" s="106"/>
      <c r="B259" s="106"/>
      <c r="D259" s="106"/>
      <c r="F259" s="106"/>
      <c r="G259" s="106"/>
      <c r="H259" s="106"/>
      <c r="I259" s="106"/>
      <c r="J259" s="106"/>
      <c r="K259" s="106"/>
      <c r="L259" s="106"/>
      <c r="M259" s="106"/>
    </row>
    <row r="260" spans="1:13" x14ac:dyDescent="0.25">
      <c r="A260" s="106"/>
      <c r="B260" s="106"/>
      <c r="D260" s="106"/>
      <c r="F260" s="106"/>
      <c r="G260" s="106"/>
      <c r="H260" s="106"/>
      <c r="I260" s="106"/>
      <c r="J260" s="106"/>
      <c r="K260" s="106"/>
      <c r="L260" s="106"/>
      <c r="M260" s="106"/>
    </row>
    <row r="261" spans="1:13" x14ac:dyDescent="0.25">
      <c r="A261" s="106"/>
      <c r="B261" s="106"/>
      <c r="D261" s="106"/>
      <c r="F261" s="106"/>
      <c r="G261" s="106"/>
      <c r="H261" s="106"/>
      <c r="I261" s="106"/>
      <c r="J261" s="106"/>
      <c r="K261" s="106"/>
      <c r="L261" s="106"/>
      <c r="M261" s="106"/>
    </row>
    <row r="262" spans="1:13" x14ac:dyDescent="0.25">
      <c r="A262" s="106"/>
      <c r="B262" s="106"/>
      <c r="D262" s="106"/>
      <c r="F262" s="106"/>
      <c r="G262" s="106"/>
      <c r="H262" s="106"/>
      <c r="I262" s="106"/>
      <c r="J262" s="106"/>
      <c r="K262" s="106"/>
      <c r="L262" s="106"/>
      <c r="M262" s="106"/>
    </row>
    <row r="263" spans="1:13" x14ac:dyDescent="0.25">
      <c r="A263" s="106"/>
      <c r="B263" s="106"/>
      <c r="D263" s="106"/>
      <c r="F263" s="106"/>
      <c r="G263" s="106"/>
      <c r="H263" s="106"/>
      <c r="I263" s="106"/>
      <c r="J263" s="106"/>
      <c r="K263" s="106"/>
      <c r="L263" s="106"/>
      <c r="M263" s="106"/>
    </row>
    <row r="264" spans="1:13" x14ac:dyDescent="0.25">
      <c r="A264" s="106"/>
      <c r="B264" s="106"/>
      <c r="D264" s="106"/>
      <c r="F264" s="106"/>
      <c r="G264" s="106"/>
      <c r="H264" s="106"/>
      <c r="I264" s="106"/>
      <c r="J264" s="106"/>
      <c r="K264" s="106"/>
      <c r="L264" s="106"/>
      <c r="M264" s="106"/>
    </row>
    <row r="265" spans="1:13" x14ac:dyDescent="0.25">
      <c r="A265" s="106"/>
      <c r="B265" s="106"/>
      <c r="D265" s="106"/>
      <c r="F265" s="106"/>
      <c r="G265" s="106"/>
      <c r="H265" s="106"/>
      <c r="I265" s="106"/>
      <c r="J265" s="106"/>
      <c r="K265" s="106"/>
      <c r="L265" s="106"/>
      <c r="M265" s="106"/>
    </row>
    <row r="266" spans="1:13" x14ac:dyDescent="0.25">
      <c r="A266" s="106"/>
      <c r="B266" s="106"/>
      <c r="D266" s="106"/>
      <c r="F266" s="106"/>
      <c r="G266" s="106"/>
      <c r="H266" s="106"/>
      <c r="I266" s="106"/>
      <c r="J266" s="106"/>
      <c r="K266" s="106"/>
      <c r="L266" s="106"/>
      <c r="M266" s="106"/>
    </row>
    <row r="267" spans="1:13" x14ac:dyDescent="0.25">
      <c r="A267" s="106"/>
      <c r="B267" s="106"/>
      <c r="D267" s="106"/>
      <c r="F267" s="106"/>
      <c r="G267" s="106"/>
      <c r="H267" s="106"/>
      <c r="I267" s="106"/>
      <c r="J267" s="106"/>
      <c r="K267" s="106"/>
      <c r="L267" s="106"/>
      <c r="M267" s="106"/>
    </row>
    <row r="268" spans="1:13" x14ac:dyDescent="0.25">
      <c r="A268" s="106"/>
      <c r="B268" s="106"/>
      <c r="D268" s="106"/>
      <c r="F268" s="106"/>
      <c r="G268" s="106"/>
      <c r="H268" s="106"/>
      <c r="I268" s="106"/>
      <c r="J268" s="106"/>
      <c r="K268" s="106"/>
      <c r="L268" s="106"/>
      <c r="M268" s="106"/>
    </row>
    <row r="269" spans="1:13" x14ac:dyDescent="0.25">
      <c r="A269" s="106"/>
      <c r="B269" s="106"/>
      <c r="D269" s="106"/>
      <c r="F269" s="106"/>
      <c r="G269" s="106"/>
      <c r="H269" s="106"/>
      <c r="I269" s="106"/>
      <c r="J269" s="106"/>
      <c r="K269" s="106"/>
      <c r="L269" s="106"/>
      <c r="M269" s="106"/>
    </row>
    <row r="270" spans="1:13" x14ac:dyDescent="0.25">
      <c r="A270" s="106"/>
      <c r="B270" s="106"/>
      <c r="D270" s="106"/>
      <c r="F270" s="106"/>
      <c r="G270" s="106"/>
      <c r="H270" s="106"/>
      <c r="I270" s="106"/>
      <c r="J270" s="106"/>
      <c r="K270" s="106"/>
      <c r="L270" s="106"/>
      <c r="M270" s="106"/>
    </row>
    <row r="271" spans="1:13" x14ac:dyDescent="0.25">
      <c r="A271" s="106"/>
      <c r="B271" s="106"/>
      <c r="D271" s="106"/>
      <c r="F271" s="106"/>
      <c r="G271" s="106"/>
      <c r="H271" s="106"/>
      <c r="I271" s="106"/>
      <c r="J271" s="106"/>
      <c r="K271" s="106"/>
      <c r="L271" s="106"/>
      <c r="M271" s="106"/>
    </row>
    <row r="272" spans="1:13" x14ac:dyDescent="0.25">
      <c r="A272" s="106"/>
      <c r="B272" s="106"/>
      <c r="D272" s="106"/>
      <c r="F272" s="106"/>
      <c r="G272" s="106"/>
      <c r="H272" s="106"/>
      <c r="I272" s="106"/>
      <c r="J272" s="106"/>
      <c r="K272" s="106"/>
      <c r="L272" s="106"/>
      <c r="M272" s="106"/>
    </row>
    <row r="273" spans="1:13" x14ac:dyDescent="0.25">
      <c r="A273" s="106"/>
      <c r="B273" s="106"/>
      <c r="D273" s="106"/>
      <c r="F273" s="106"/>
      <c r="G273" s="106"/>
      <c r="H273" s="106"/>
      <c r="I273" s="106"/>
      <c r="J273" s="106"/>
      <c r="K273" s="106"/>
      <c r="L273" s="106"/>
      <c r="M273" s="106"/>
    </row>
    <row r="274" spans="1:13" x14ac:dyDescent="0.25">
      <c r="A274" s="106"/>
      <c r="B274" s="106"/>
      <c r="D274" s="106"/>
      <c r="F274" s="106"/>
      <c r="G274" s="106"/>
      <c r="H274" s="106"/>
      <c r="I274" s="106"/>
      <c r="J274" s="106"/>
      <c r="K274" s="106"/>
      <c r="L274" s="106"/>
      <c r="M274" s="106"/>
    </row>
    <row r="275" spans="1:13" x14ac:dyDescent="0.25">
      <c r="A275" s="106"/>
      <c r="B275" s="106"/>
      <c r="D275" s="106"/>
      <c r="F275" s="106"/>
      <c r="G275" s="106"/>
      <c r="H275" s="106"/>
      <c r="I275" s="106"/>
      <c r="J275" s="106"/>
      <c r="K275" s="106"/>
      <c r="L275" s="106"/>
      <c r="M275" s="106"/>
    </row>
    <row r="276" spans="1:13" x14ac:dyDescent="0.25">
      <c r="A276" s="106"/>
      <c r="B276" s="106"/>
      <c r="D276" s="106"/>
      <c r="F276" s="106"/>
      <c r="G276" s="106"/>
      <c r="H276" s="106"/>
      <c r="I276" s="106"/>
      <c r="J276" s="106"/>
      <c r="K276" s="106"/>
      <c r="L276" s="106"/>
      <c r="M276" s="106"/>
    </row>
    <row r="277" spans="1:13" x14ac:dyDescent="0.25">
      <c r="A277" s="106"/>
      <c r="B277" s="106"/>
      <c r="D277" s="106"/>
      <c r="F277" s="106"/>
      <c r="G277" s="106"/>
      <c r="H277" s="106"/>
      <c r="I277" s="106"/>
      <c r="J277" s="106"/>
      <c r="K277" s="106"/>
      <c r="L277" s="106"/>
      <c r="M277" s="106"/>
    </row>
    <row r="278" spans="1:13" x14ac:dyDescent="0.25">
      <c r="A278" s="106"/>
      <c r="B278" s="106"/>
      <c r="D278" s="106"/>
      <c r="F278" s="106"/>
      <c r="G278" s="106"/>
      <c r="H278" s="106"/>
      <c r="I278" s="106"/>
      <c r="J278" s="106"/>
      <c r="K278" s="106"/>
      <c r="L278" s="106"/>
      <c r="M278" s="106"/>
    </row>
    <row r="279" spans="1:13" x14ac:dyDescent="0.25">
      <c r="A279" s="106"/>
      <c r="B279" s="106"/>
      <c r="D279" s="106"/>
      <c r="F279" s="106"/>
      <c r="G279" s="106"/>
      <c r="H279" s="106"/>
      <c r="I279" s="106"/>
      <c r="J279" s="106"/>
      <c r="K279" s="106"/>
      <c r="L279" s="106"/>
      <c r="M279" s="106"/>
    </row>
    <row r="280" spans="1:13" x14ac:dyDescent="0.25">
      <c r="A280" s="106"/>
      <c r="B280" s="106"/>
      <c r="D280" s="106"/>
      <c r="F280" s="106"/>
      <c r="G280" s="106"/>
      <c r="H280" s="106"/>
      <c r="I280" s="106"/>
      <c r="J280" s="106"/>
      <c r="K280" s="106"/>
      <c r="L280" s="106"/>
      <c r="M280" s="106"/>
    </row>
    <row r="281" spans="1:13" x14ac:dyDescent="0.25">
      <c r="A281" s="106"/>
      <c r="B281" s="106"/>
      <c r="D281" s="106"/>
      <c r="F281" s="106"/>
      <c r="G281" s="106"/>
      <c r="H281" s="106"/>
      <c r="I281" s="106"/>
      <c r="J281" s="106"/>
      <c r="K281" s="106"/>
      <c r="L281" s="106"/>
      <c r="M281" s="106"/>
    </row>
    <row r="282" spans="1:13" x14ac:dyDescent="0.25">
      <c r="A282" s="106"/>
      <c r="B282" s="106"/>
      <c r="D282" s="106"/>
      <c r="F282" s="106"/>
      <c r="G282" s="106"/>
      <c r="H282" s="106"/>
      <c r="I282" s="106"/>
      <c r="J282" s="106"/>
      <c r="K282" s="106"/>
      <c r="L282" s="106"/>
      <c r="M282" s="106"/>
    </row>
    <row r="283" spans="1:13" x14ac:dyDescent="0.25">
      <c r="A283" s="106"/>
      <c r="B283" s="106"/>
      <c r="D283" s="106"/>
      <c r="F283" s="106"/>
      <c r="G283" s="106"/>
      <c r="H283" s="106"/>
      <c r="I283" s="106"/>
      <c r="J283" s="106"/>
      <c r="K283" s="106"/>
      <c r="L283" s="106"/>
      <c r="M283" s="106"/>
    </row>
    <row r="284" spans="1:13" x14ac:dyDescent="0.25">
      <c r="A284" s="106"/>
      <c r="B284" s="106"/>
      <c r="D284" s="106"/>
      <c r="F284" s="106"/>
      <c r="G284" s="106"/>
      <c r="H284" s="106"/>
      <c r="I284" s="106"/>
      <c r="J284" s="106"/>
      <c r="K284" s="106"/>
      <c r="L284" s="106"/>
      <c r="M284" s="106"/>
    </row>
    <row r="285" spans="1:13" x14ac:dyDescent="0.25">
      <c r="A285" s="106"/>
      <c r="B285" s="106"/>
      <c r="D285" s="106"/>
      <c r="F285" s="106"/>
      <c r="G285" s="106"/>
      <c r="H285" s="106"/>
      <c r="I285" s="106"/>
      <c r="J285" s="106"/>
      <c r="K285" s="106"/>
      <c r="L285" s="106"/>
      <c r="M285" s="106"/>
    </row>
    <row r="286" spans="1:13" x14ac:dyDescent="0.25">
      <c r="A286" s="106"/>
      <c r="B286" s="106"/>
      <c r="D286" s="106"/>
      <c r="F286" s="106"/>
      <c r="G286" s="106"/>
      <c r="H286" s="106"/>
      <c r="I286" s="106"/>
      <c r="J286" s="106"/>
      <c r="K286" s="106"/>
      <c r="L286" s="106"/>
      <c r="M286" s="106"/>
    </row>
    <row r="287" spans="1:13" x14ac:dyDescent="0.25">
      <c r="A287" s="106"/>
      <c r="B287" s="106"/>
      <c r="D287" s="106"/>
      <c r="F287" s="106"/>
      <c r="G287" s="106"/>
      <c r="H287" s="106"/>
      <c r="I287" s="106"/>
      <c r="J287" s="106"/>
      <c r="K287" s="106"/>
      <c r="L287" s="106"/>
      <c r="M287" s="106"/>
    </row>
    <row r="288" spans="1:13" x14ac:dyDescent="0.25">
      <c r="A288" s="106"/>
      <c r="B288" s="106"/>
      <c r="D288" s="106"/>
      <c r="F288" s="106"/>
      <c r="G288" s="106"/>
      <c r="H288" s="106"/>
      <c r="I288" s="106"/>
      <c r="J288" s="106"/>
      <c r="K288" s="106"/>
      <c r="L288" s="106"/>
      <c r="M288" s="106"/>
    </row>
    <row r="289" spans="1:13" x14ac:dyDescent="0.25">
      <c r="A289" s="106"/>
      <c r="B289" s="106"/>
      <c r="D289" s="106"/>
      <c r="F289" s="106"/>
      <c r="G289" s="106"/>
      <c r="H289" s="106"/>
      <c r="I289" s="106"/>
      <c r="J289" s="106"/>
      <c r="K289" s="106"/>
      <c r="L289" s="106"/>
      <c r="M289" s="106"/>
    </row>
    <row r="290" spans="1:13" x14ac:dyDescent="0.25">
      <c r="A290" s="106"/>
      <c r="B290" s="106"/>
      <c r="D290" s="106"/>
      <c r="F290" s="106"/>
      <c r="G290" s="106"/>
      <c r="H290" s="106"/>
      <c r="I290" s="106"/>
      <c r="J290" s="106"/>
      <c r="K290" s="106"/>
      <c r="L290" s="106"/>
      <c r="M290" s="106"/>
    </row>
    <row r="291" spans="1:13" x14ac:dyDescent="0.25">
      <c r="A291" s="106"/>
      <c r="B291" s="106"/>
      <c r="D291" s="106"/>
      <c r="F291" s="106"/>
      <c r="G291" s="106"/>
      <c r="H291" s="106"/>
      <c r="I291" s="106"/>
      <c r="J291" s="106"/>
      <c r="K291" s="106"/>
      <c r="L291" s="106"/>
      <c r="M291" s="106"/>
    </row>
    <row r="292" spans="1:13" x14ac:dyDescent="0.25">
      <c r="A292" s="106"/>
      <c r="B292" s="106"/>
      <c r="D292" s="106"/>
      <c r="F292" s="106"/>
      <c r="G292" s="106"/>
      <c r="H292" s="106"/>
      <c r="I292" s="106"/>
      <c r="J292" s="106"/>
      <c r="K292" s="106"/>
      <c r="L292" s="106"/>
      <c r="M292" s="106"/>
    </row>
    <row r="293" spans="1:13" x14ac:dyDescent="0.25">
      <c r="A293" s="106"/>
      <c r="B293" s="106"/>
      <c r="D293" s="106"/>
      <c r="F293" s="106"/>
      <c r="G293" s="106"/>
      <c r="H293" s="106"/>
      <c r="I293" s="106"/>
      <c r="J293" s="106"/>
      <c r="K293" s="106"/>
      <c r="L293" s="106"/>
      <c r="M293" s="106"/>
    </row>
    <row r="294" spans="1:13" x14ac:dyDescent="0.25">
      <c r="A294" s="106"/>
      <c r="B294" s="106"/>
      <c r="D294" s="106"/>
      <c r="F294" s="106"/>
      <c r="G294" s="106"/>
      <c r="H294" s="106"/>
      <c r="I294" s="106"/>
      <c r="J294" s="106"/>
      <c r="K294" s="106"/>
      <c r="L294" s="106"/>
      <c r="M294" s="106"/>
    </row>
    <row r="295" spans="1:13" x14ac:dyDescent="0.25">
      <c r="A295" s="106"/>
      <c r="B295" s="106"/>
      <c r="D295" s="106"/>
      <c r="F295" s="106"/>
      <c r="G295" s="106"/>
      <c r="H295" s="106"/>
      <c r="I295" s="106"/>
      <c r="J295" s="106"/>
      <c r="K295" s="106"/>
      <c r="L295" s="106"/>
      <c r="M295" s="106"/>
    </row>
    <row r="296" spans="1:13" x14ac:dyDescent="0.25">
      <c r="A296" s="106"/>
      <c r="B296" s="106"/>
      <c r="D296" s="106"/>
      <c r="F296" s="106"/>
      <c r="G296" s="106"/>
      <c r="H296" s="106"/>
      <c r="I296" s="106"/>
      <c r="J296" s="106"/>
      <c r="K296" s="106"/>
      <c r="L296" s="106"/>
      <c r="M296" s="106"/>
    </row>
    <row r="297" spans="1:13" x14ac:dyDescent="0.25">
      <c r="A297" s="106"/>
      <c r="B297" s="106"/>
      <c r="D297" s="106"/>
      <c r="F297" s="106"/>
      <c r="G297" s="106"/>
      <c r="H297" s="106"/>
      <c r="I297" s="106"/>
      <c r="J297" s="106"/>
      <c r="K297" s="106"/>
      <c r="L297" s="106"/>
      <c r="M297" s="106"/>
    </row>
    <row r="298" spans="1:13" x14ac:dyDescent="0.25">
      <c r="A298" s="106"/>
      <c r="B298" s="106"/>
      <c r="D298" s="106"/>
      <c r="F298" s="106"/>
      <c r="G298" s="106"/>
      <c r="H298" s="106"/>
      <c r="I298" s="106"/>
      <c r="J298" s="106"/>
      <c r="K298" s="106"/>
      <c r="L298" s="106"/>
      <c r="M298" s="106"/>
    </row>
    <row r="299" spans="1:13" x14ac:dyDescent="0.25">
      <c r="A299" s="106"/>
      <c r="B299" s="106"/>
      <c r="D299" s="106"/>
      <c r="F299" s="106"/>
      <c r="G299" s="106"/>
      <c r="H299" s="106"/>
      <c r="I299" s="106"/>
      <c r="J299" s="106"/>
      <c r="K299" s="106"/>
      <c r="L299" s="106"/>
      <c r="M299" s="106"/>
    </row>
    <row r="300" spans="1:13" x14ac:dyDescent="0.25">
      <c r="A300" s="106"/>
      <c r="B300" s="106"/>
      <c r="D300" s="106"/>
      <c r="F300" s="106"/>
      <c r="G300" s="106"/>
      <c r="H300" s="106"/>
      <c r="I300" s="106"/>
      <c r="J300" s="106"/>
      <c r="K300" s="106"/>
      <c r="L300" s="106"/>
      <c r="M300" s="106"/>
    </row>
    <row r="301" spans="1:13" x14ac:dyDescent="0.25">
      <c r="A301" s="106"/>
      <c r="B301" s="106"/>
      <c r="D301" s="106"/>
      <c r="F301" s="106"/>
      <c r="G301" s="106"/>
      <c r="H301" s="106"/>
      <c r="I301" s="106"/>
      <c r="J301" s="106"/>
      <c r="K301" s="106"/>
      <c r="L301" s="106"/>
      <c r="M301" s="106"/>
    </row>
    <row r="302" spans="1:13" x14ac:dyDescent="0.25">
      <c r="A302" s="106"/>
      <c r="B302" s="106"/>
      <c r="D302" s="106"/>
      <c r="F302" s="106"/>
      <c r="G302" s="106"/>
      <c r="H302" s="106"/>
      <c r="I302" s="106"/>
      <c r="J302" s="106"/>
      <c r="K302" s="106"/>
      <c r="L302" s="106"/>
      <c r="M302" s="106"/>
    </row>
    <row r="303" spans="1:13" x14ac:dyDescent="0.25">
      <c r="A303" s="106"/>
      <c r="B303" s="106"/>
      <c r="D303" s="106"/>
      <c r="F303" s="106"/>
      <c r="G303" s="106"/>
      <c r="H303" s="106"/>
      <c r="I303" s="106"/>
      <c r="J303" s="106"/>
      <c r="K303" s="106"/>
      <c r="L303" s="106"/>
      <c r="M303" s="106"/>
    </row>
    <row r="304" spans="1:13" x14ac:dyDescent="0.25">
      <c r="A304" s="106"/>
      <c r="B304" s="106"/>
      <c r="D304" s="106"/>
      <c r="F304" s="106"/>
      <c r="G304" s="106"/>
      <c r="H304" s="106"/>
      <c r="I304" s="106"/>
      <c r="J304" s="106"/>
      <c r="K304" s="106"/>
      <c r="L304" s="106"/>
      <c r="M304" s="106"/>
    </row>
    <row r="305" spans="1:13" x14ac:dyDescent="0.25">
      <c r="A305" s="106"/>
      <c r="B305" s="106"/>
      <c r="D305" s="106"/>
      <c r="F305" s="106"/>
      <c r="G305" s="106"/>
      <c r="H305" s="106"/>
      <c r="I305" s="106"/>
      <c r="J305" s="106"/>
      <c r="K305" s="106"/>
      <c r="L305" s="106"/>
      <c r="M305" s="106"/>
    </row>
    <row r="306" spans="1:13" x14ac:dyDescent="0.25">
      <c r="A306" s="106"/>
      <c r="B306" s="106"/>
      <c r="D306" s="106"/>
      <c r="F306" s="106"/>
      <c r="G306" s="106"/>
      <c r="H306" s="106"/>
      <c r="I306" s="106"/>
      <c r="J306" s="106"/>
      <c r="K306" s="106"/>
      <c r="L306" s="106"/>
      <c r="M306" s="106"/>
    </row>
    <row r="307" spans="1:13" x14ac:dyDescent="0.25">
      <c r="A307" s="106"/>
      <c r="B307" s="106"/>
      <c r="D307" s="106"/>
      <c r="F307" s="106"/>
      <c r="G307" s="106"/>
      <c r="H307" s="106"/>
      <c r="I307" s="106"/>
      <c r="J307" s="106"/>
      <c r="K307" s="106"/>
      <c r="L307" s="106"/>
      <c r="M307" s="106"/>
    </row>
    <row r="308" spans="1:13" x14ac:dyDescent="0.25">
      <c r="A308" s="106"/>
      <c r="B308" s="106"/>
      <c r="D308" s="106"/>
      <c r="F308" s="106"/>
      <c r="G308" s="106"/>
      <c r="H308" s="106"/>
      <c r="I308" s="106"/>
      <c r="J308" s="106"/>
      <c r="K308" s="106"/>
      <c r="L308" s="106"/>
      <c r="M308" s="106"/>
    </row>
    <row r="309" spans="1:13" x14ac:dyDescent="0.25">
      <c r="A309" s="106"/>
      <c r="B309" s="106"/>
      <c r="D309" s="106"/>
      <c r="F309" s="106"/>
      <c r="G309" s="106"/>
      <c r="H309" s="106"/>
      <c r="I309" s="106"/>
      <c r="J309" s="106"/>
      <c r="K309" s="106"/>
      <c r="L309" s="106"/>
      <c r="M309" s="106"/>
    </row>
    <row r="310" spans="1:13" x14ac:dyDescent="0.25">
      <c r="A310" s="106"/>
      <c r="B310" s="106"/>
      <c r="D310" s="106"/>
      <c r="F310" s="106"/>
      <c r="G310" s="106"/>
      <c r="H310" s="106"/>
      <c r="I310" s="106"/>
      <c r="J310" s="106"/>
      <c r="K310" s="106"/>
      <c r="L310" s="106"/>
      <c r="M310" s="106"/>
    </row>
    <row r="311" spans="1:13" x14ac:dyDescent="0.25">
      <c r="A311" s="106"/>
      <c r="B311" s="106"/>
      <c r="D311" s="106"/>
      <c r="F311" s="106"/>
      <c r="G311" s="106"/>
      <c r="H311" s="106"/>
      <c r="I311" s="106"/>
      <c r="J311" s="106"/>
      <c r="K311" s="106"/>
      <c r="L311" s="106"/>
      <c r="M311" s="106"/>
    </row>
    <row r="312" spans="1:13" x14ac:dyDescent="0.25">
      <c r="A312" s="106"/>
      <c r="B312" s="106"/>
      <c r="D312" s="106"/>
      <c r="F312" s="106"/>
      <c r="G312" s="106"/>
      <c r="H312" s="106"/>
      <c r="I312" s="106"/>
      <c r="J312" s="106"/>
      <c r="K312" s="106"/>
      <c r="L312" s="106"/>
      <c r="M312" s="106"/>
    </row>
    <row r="313" spans="1:13" x14ac:dyDescent="0.25">
      <c r="A313" s="106"/>
      <c r="B313" s="106"/>
      <c r="D313" s="106"/>
      <c r="F313" s="106"/>
      <c r="G313" s="106"/>
      <c r="H313" s="106"/>
      <c r="I313" s="106"/>
      <c r="J313" s="106"/>
      <c r="K313" s="106"/>
      <c r="L313" s="106"/>
      <c r="M313" s="106"/>
    </row>
    <row r="314" spans="1:13" x14ac:dyDescent="0.25">
      <c r="A314" s="106"/>
      <c r="B314" s="106"/>
      <c r="D314" s="106"/>
      <c r="F314" s="106"/>
      <c r="G314" s="106"/>
      <c r="H314" s="106"/>
      <c r="I314" s="106"/>
      <c r="J314" s="106"/>
      <c r="K314" s="106"/>
      <c r="L314" s="106"/>
      <c r="M314" s="106"/>
    </row>
    <row r="315" spans="1:13" x14ac:dyDescent="0.25">
      <c r="A315" s="106"/>
      <c r="B315" s="106"/>
      <c r="D315" s="106"/>
      <c r="F315" s="106"/>
      <c r="G315" s="106"/>
      <c r="H315" s="106"/>
      <c r="I315" s="106"/>
      <c r="J315" s="106"/>
      <c r="K315" s="106"/>
      <c r="L315" s="106"/>
      <c r="M315" s="106"/>
    </row>
    <row r="316" spans="1:13" x14ac:dyDescent="0.25">
      <c r="A316" s="106"/>
      <c r="B316" s="106"/>
      <c r="D316" s="106"/>
      <c r="F316" s="106"/>
      <c r="G316" s="106"/>
      <c r="H316" s="106"/>
      <c r="I316" s="106"/>
      <c r="J316" s="106"/>
      <c r="K316" s="106"/>
      <c r="L316" s="106"/>
      <c r="M316" s="106"/>
    </row>
    <row r="317" spans="1:13" x14ac:dyDescent="0.25">
      <c r="A317" s="106"/>
      <c r="B317" s="106"/>
      <c r="D317" s="106"/>
      <c r="F317" s="106"/>
      <c r="G317" s="106"/>
      <c r="H317" s="106"/>
      <c r="I317" s="106"/>
      <c r="J317" s="106"/>
      <c r="K317" s="106"/>
      <c r="L317" s="106"/>
      <c r="M317" s="106"/>
    </row>
    <row r="318" spans="1:13" x14ac:dyDescent="0.25">
      <c r="A318" s="106"/>
      <c r="B318" s="106"/>
      <c r="D318" s="106"/>
      <c r="F318" s="106"/>
      <c r="G318" s="106"/>
      <c r="H318" s="106"/>
      <c r="I318" s="106"/>
      <c r="J318" s="106"/>
      <c r="K318" s="106"/>
      <c r="L318" s="106"/>
      <c r="M318" s="106"/>
    </row>
    <row r="319" spans="1:13" x14ac:dyDescent="0.25">
      <c r="A319" s="106"/>
      <c r="B319" s="106"/>
      <c r="D319" s="106"/>
      <c r="F319" s="106"/>
      <c r="G319" s="106"/>
      <c r="H319" s="106"/>
      <c r="I319" s="106"/>
      <c r="J319" s="106"/>
      <c r="K319" s="106"/>
      <c r="L319" s="106"/>
      <c r="M319" s="106"/>
    </row>
    <row r="320" spans="1:13" x14ac:dyDescent="0.25">
      <c r="A320" s="106"/>
      <c r="B320" s="106"/>
      <c r="D320" s="106"/>
      <c r="F320" s="106"/>
      <c r="G320" s="106"/>
      <c r="H320" s="106"/>
      <c r="I320" s="106"/>
      <c r="J320" s="106"/>
      <c r="K320" s="106"/>
      <c r="L320" s="106"/>
      <c r="M320" s="106"/>
    </row>
    <row r="321" spans="1:13" x14ac:dyDescent="0.25">
      <c r="A321" s="106"/>
      <c r="B321" s="106"/>
      <c r="D321" s="106"/>
      <c r="F321" s="106"/>
      <c r="G321" s="106"/>
      <c r="H321" s="106"/>
      <c r="I321" s="106"/>
      <c r="J321" s="106"/>
      <c r="K321" s="106"/>
      <c r="L321" s="106"/>
      <c r="M321" s="106"/>
    </row>
    <row r="322" spans="1:13" x14ac:dyDescent="0.25">
      <c r="A322" s="106"/>
      <c r="B322" s="106"/>
      <c r="D322" s="106"/>
      <c r="F322" s="106"/>
      <c r="G322" s="106"/>
      <c r="H322" s="106"/>
      <c r="I322" s="106"/>
      <c r="J322" s="106"/>
      <c r="K322" s="106"/>
      <c r="L322" s="106"/>
      <c r="M322" s="106"/>
    </row>
    <row r="323" spans="1:13" x14ac:dyDescent="0.25">
      <c r="A323" s="106"/>
      <c r="B323" s="106"/>
      <c r="D323" s="106"/>
      <c r="F323" s="106"/>
      <c r="G323" s="106"/>
      <c r="H323" s="106"/>
      <c r="I323" s="106"/>
      <c r="J323" s="106"/>
      <c r="K323" s="106"/>
      <c r="L323" s="106"/>
      <c r="M323" s="106"/>
    </row>
    <row r="324" spans="1:13" x14ac:dyDescent="0.25">
      <c r="A324" s="106"/>
      <c r="B324" s="106"/>
      <c r="D324" s="106"/>
      <c r="F324" s="106"/>
      <c r="G324" s="106"/>
      <c r="H324" s="106"/>
      <c r="I324" s="106"/>
      <c r="J324" s="106"/>
      <c r="K324" s="106"/>
      <c r="L324" s="106"/>
      <c r="M324" s="106"/>
    </row>
    <row r="325" spans="1:13" x14ac:dyDescent="0.25">
      <c r="A325" s="106"/>
      <c r="B325" s="106"/>
      <c r="D325" s="106"/>
      <c r="F325" s="106"/>
      <c r="G325" s="106"/>
      <c r="H325" s="106"/>
      <c r="I325" s="106"/>
      <c r="J325" s="106"/>
      <c r="K325" s="106"/>
      <c r="L325" s="106"/>
      <c r="M325" s="106"/>
    </row>
    <row r="326" spans="1:13" x14ac:dyDescent="0.25">
      <c r="A326" s="106"/>
      <c r="B326" s="106"/>
      <c r="D326" s="106"/>
      <c r="F326" s="106"/>
      <c r="G326" s="106"/>
      <c r="H326" s="106"/>
      <c r="I326" s="106"/>
      <c r="J326" s="106"/>
      <c r="K326" s="106"/>
      <c r="L326" s="106"/>
      <c r="M326" s="106"/>
    </row>
    <row r="327" spans="1:13" x14ac:dyDescent="0.25">
      <c r="A327" s="106"/>
      <c r="B327" s="106"/>
      <c r="D327" s="106"/>
      <c r="F327" s="106"/>
      <c r="G327" s="106"/>
      <c r="H327" s="106"/>
      <c r="I327" s="106"/>
      <c r="J327" s="106"/>
      <c r="K327" s="106"/>
      <c r="L327" s="106"/>
      <c r="M327" s="106"/>
    </row>
    <row r="328" spans="1:13" x14ac:dyDescent="0.25">
      <c r="A328" s="106"/>
      <c r="B328" s="106"/>
      <c r="D328" s="106"/>
      <c r="F328" s="106"/>
      <c r="G328" s="106"/>
      <c r="H328" s="106"/>
      <c r="I328" s="106"/>
      <c r="J328" s="106"/>
      <c r="K328" s="106"/>
      <c r="L328" s="106"/>
      <c r="M328" s="106"/>
    </row>
    <row r="329" spans="1:13" x14ac:dyDescent="0.25">
      <c r="A329" s="106"/>
      <c r="B329" s="106"/>
      <c r="D329" s="106"/>
      <c r="F329" s="106"/>
      <c r="G329" s="106"/>
      <c r="H329" s="106"/>
      <c r="I329" s="106"/>
      <c r="J329" s="106"/>
      <c r="K329" s="106"/>
      <c r="L329" s="106"/>
      <c r="M329" s="106"/>
    </row>
    <row r="330" spans="1:13" x14ac:dyDescent="0.25">
      <c r="A330" s="106"/>
      <c r="B330" s="106"/>
      <c r="D330" s="106"/>
      <c r="F330" s="106"/>
      <c r="G330" s="106"/>
      <c r="H330" s="106"/>
      <c r="I330" s="106"/>
      <c r="J330" s="106"/>
      <c r="K330" s="106"/>
      <c r="L330" s="106"/>
      <c r="M330" s="106"/>
    </row>
    <row r="331" spans="1:13" x14ac:dyDescent="0.25">
      <c r="A331" s="106"/>
      <c r="B331" s="106"/>
      <c r="D331" s="106"/>
      <c r="F331" s="106"/>
      <c r="G331" s="106"/>
      <c r="H331" s="106"/>
      <c r="I331" s="106"/>
      <c r="J331" s="106"/>
      <c r="K331" s="106"/>
      <c r="L331" s="106"/>
      <c r="M331" s="106"/>
    </row>
    <row r="332" spans="1:13" x14ac:dyDescent="0.25">
      <c r="A332" s="106"/>
      <c r="B332" s="106"/>
      <c r="D332" s="106"/>
      <c r="F332" s="106"/>
      <c r="G332" s="106"/>
      <c r="H332" s="106"/>
      <c r="I332" s="106"/>
      <c r="J332" s="106"/>
      <c r="K332" s="106"/>
      <c r="L332" s="106"/>
      <c r="M332" s="106"/>
    </row>
    <row r="333" spans="1:13" x14ac:dyDescent="0.25">
      <c r="A333" s="106"/>
      <c r="B333" s="106"/>
      <c r="D333" s="106"/>
      <c r="F333" s="106"/>
      <c r="G333" s="106"/>
      <c r="H333" s="106"/>
      <c r="I333" s="106"/>
      <c r="J333" s="106"/>
      <c r="K333" s="106"/>
      <c r="L333" s="106"/>
      <c r="M333" s="106"/>
    </row>
    <row r="334" spans="1:13" x14ac:dyDescent="0.25">
      <c r="A334" s="106"/>
      <c r="B334" s="106"/>
      <c r="D334" s="106"/>
      <c r="F334" s="106"/>
      <c r="G334" s="106"/>
      <c r="H334" s="106"/>
      <c r="I334" s="106"/>
      <c r="J334" s="106"/>
      <c r="K334" s="106"/>
      <c r="L334" s="106"/>
      <c r="M334" s="106"/>
    </row>
    <row r="335" spans="1:13" x14ac:dyDescent="0.25">
      <c r="A335" s="106"/>
      <c r="B335" s="106"/>
      <c r="D335" s="106"/>
      <c r="F335" s="106"/>
      <c r="G335" s="106"/>
      <c r="H335" s="106"/>
      <c r="I335" s="106"/>
      <c r="J335" s="106"/>
      <c r="K335" s="106"/>
      <c r="L335" s="106"/>
      <c r="M335" s="106"/>
    </row>
    <row r="336" spans="1:13" x14ac:dyDescent="0.25">
      <c r="A336" s="106"/>
      <c r="B336" s="106"/>
      <c r="D336" s="106"/>
      <c r="F336" s="106"/>
      <c r="G336" s="106"/>
      <c r="H336" s="106"/>
      <c r="I336" s="106"/>
      <c r="J336" s="106"/>
      <c r="K336" s="106"/>
      <c r="L336" s="106"/>
      <c r="M336" s="106"/>
    </row>
    <row r="337" spans="1:13" x14ac:dyDescent="0.25">
      <c r="A337" s="106"/>
      <c r="B337" s="106"/>
      <c r="D337" s="106"/>
      <c r="F337" s="106"/>
      <c r="G337" s="106"/>
      <c r="H337" s="106"/>
      <c r="I337" s="106"/>
      <c r="J337" s="106"/>
      <c r="K337" s="106"/>
      <c r="L337" s="106"/>
      <c r="M337" s="106"/>
    </row>
    <row r="338" spans="1:13" x14ac:dyDescent="0.25">
      <c r="A338" s="106"/>
      <c r="B338" s="106"/>
      <c r="D338" s="106"/>
      <c r="F338" s="106"/>
      <c r="G338" s="106"/>
      <c r="H338" s="106"/>
      <c r="I338" s="106"/>
      <c r="J338" s="106"/>
      <c r="K338" s="106"/>
      <c r="L338" s="106"/>
      <c r="M338" s="106"/>
    </row>
    <row r="339" spans="1:13" x14ac:dyDescent="0.25">
      <c r="A339" s="106"/>
      <c r="B339" s="106"/>
      <c r="D339" s="106"/>
      <c r="F339" s="106"/>
      <c r="G339" s="106"/>
      <c r="H339" s="106"/>
      <c r="I339" s="106"/>
      <c r="J339" s="106"/>
      <c r="K339" s="106"/>
      <c r="L339" s="106"/>
      <c r="M339" s="106"/>
    </row>
    <row r="340" spans="1:13" x14ac:dyDescent="0.25">
      <c r="A340" s="106"/>
      <c r="B340" s="106"/>
      <c r="D340" s="106"/>
      <c r="F340" s="106"/>
      <c r="G340" s="106"/>
      <c r="H340" s="106"/>
      <c r="I340" s="106"/>
      <c r="J340" s="106"/>
      <c r="K340" s="106"/>
      <c r="L340" s="106"/>
      <c r="M340" s="106"/>
    </row>
    <row r="341" spans="1:13" x14ac:dyDescent="0.25">
      <c r="A341" s="106"/>
      <c r="B341" s="106"/>
      <c r="D341" s="106"/>
      <c r="F341" s="106"/>
      <c r="G341" s="106"/>
      <c r="H341" s="106"/>
      <c r="I341" s="106"/>
      <c r="J341" s="106"/>
      <c r="K341" s="106"/>
      <c r="L341" s="106"/>
      <c r="M341" s="106"/>
    </row>
    <row r="342" spans="1:13" x14ac:dyDescent="0.25">
      <c r="A342" s="106"/>
      <c r="B342" s="106"/>
      <c r="D342" s="106"/>
      <c r="F342" s="106"/>
      <c r="G342" s="106"/>
      <c r="H342" s="106"/>
      <c r="I342" s="106"/>
      <c r="J342" s="106"/>
      <c r="K342" s="106"/>
      <c r="L342" s="106"/>
      <c r="M342" s="106"/>
    </row>
    <row r="343" spans="1:13" x14ac:dyDescent="0.25">
      <c r="A343" s="106"/>
      <c r="B343" s="106"/>
      <c r="D343" s="106"/>
      <c r="F343" s="106"/>
      <c r="G343" s="106"/>
      <c r="H343" s="106"/>
      <c r="I343" s="106"/>
      <c r="J343" s="106"/>
      <c r="K343" s="106"/>
      <c r="L343" s="106"/>
      <c r="M343" s="106"/>
    </row>
    <row r="344" spans="1:13" x14ac:dyDescent="0.25">
      <c r="A344" s="106"/>
      <c r="B344" s="106"/>
      <c r="D344" s="106"/>
      <c r="F344" s="106"/>
      <c r="G344" s="106"/>
      <c r="H344" s="106"/>
      <c r="I344" s="106"/>
      <c r="J344" s="106"/>
      <c r="K344" s="106"/>
      <c r="L344" s="106"/>
      <c r="M344" s="106"/>
    </row>
    <row r="345" spans="1:13" x14ac:dyDescent="0.25">
      <c r="A345" s="106"/>
      <c r="B345" s="106"/>
      <c r="D345" s="106"/>
      <c r="F345" s="106"/>
      <c r="G345" s="106"/>
      <c r="H345" s="106"/>
      <c r="I345" s="106"/>
      <c r="J345" s="106"/>
      <c r="K345" s="106"/>
      <c r="L345" s="106"/>
      <c r="M345" s="106"/>
    </row>
    <row r="346" spans="1:13" x14ac:dyDescent="0.25">
      <c r="A346" s="106"/>
      <c r="B346" s="106"/>
      <c r="D346" s="106"/>
      <c r="F346" s="106"/>
      <c r="G346" s="106"/>
      <c r="H346" s="106"/>
      <c r="I346" s="106"/>
      <c r="J346" s="106"/>
      <c r="K346" s="106"/>
      <c r="L346" s="106"/>
      <c r="M346" s="106"/>
    </row>
    <row r="347" spans="1:13" x14ac:dyDescent="0.25">
      <c r="A347" s="106"/>
      <c r="B347" s="106"/>
      <c r="D347" s="106"/>
      <c r="F347" s="106"/>
      <c r="G347" s="106"/>
      <c r="H347" s="106"/>
      <c r="I347" s="106"/>
      <c r="J347" s="106"/>
      <c r="K347" s="106"/>
      <c r="L347" s="106"/>
      <c r="M347" s="106"/>
    </row>
    <row r="348" spans="1:13" x14ac:dyDescent="0.25">
      <c r="A348" s="106"/>
      <c r="B348" s="106"/>
      <c r="D348" s="106"/>
      <c r="F348" s="106"/>
      <c r="G348" s="106"/>
      <c r="H348" s="106"/>
      <c r="I348" s="106"/>
      <c r="J348" s="106"/>
      <c r="K348" s="106"/>
      <c r="L348" s="106"/>
      <c r="M348" s="106"/>
    </row>
    <row r="349" spans="1:13" x14ac:dyDescent="0.25">
      <c r="A349" s="106"/>
      <c r="B349" s="106"/>
      <c r="D349" s="106"/>
      <c r="F349" s="106"/>
      <c r="G349" s="106"/>
      <c r="H349" s="106"/>
      <c r="I349" s="106"/>
      <c r="J349" s="106"/>
      <c r="K349" s="106"/>
      <c r="L349" s="106"/>
      <c r="M349" s="106"/>
    </row>
    <row r="350" spans="1:13" x14ac:dyDescent="0.25">
      <c r="A350" s="106"/>
      <c r="B350" s="106"/>
      <c r="D350" s="106"/>
      <c r="F350" s="106"/>
      <c r="G350" s="106"/>
      <c r="H350" s="106"/>
      <c r="I350" s="106"/>
      <c r="J350" s="106"/>
      <c r="K350" s="106"/>
      <c r="L350" s="106"/>
      <c r="M350" s="106"/>
    </row>
    <row r="351" spans="1:13" x14ac:dyDescent="0.25">
      <c r="A351" s="106"/>
      <c r="B351" s="106"/>
      <c r="D351" s="106"/>
      <c r="F351" s="106"/>
      <c r="G351" s="106"/>
      <c r="H351" s="106"/>
      <c r="I351" s="106"/>
      <c r="J351" s="106"/>
      <c r="K351" s="106"/>
      <c r="L351" s="106"/>
      <c r="M351" s="106"/>
    </row>
    <row r="352" spans="1:13" x14ac:dyDescent="0.25">
      <c r="A352" s="106"/>
      <c r="B352" s="106"/>
      <c r="D352" s="106"/>
      <c r="F352" s="106"/>
      <c r="G352" s="106"/>
      <c r="H352" s="106"/>
      <c r="I352" s="106"/>
      <c r="J352" s="106"/>
      <c r="K352" s="106"/>
      <c r="L352" s="106"/>
      <c r="M352" s="106"/>
    </row>
    <row r="353" spans="1:13" x14ac:dyDescent="0.25">
      <c r="A353" s="106"/>
      <c r="B353" s="106"/>
      <c r="D353" s="106"/>
      <c r="F353" s="106"/>
      <c r="G353" s="106"/>
      <c r="H353" s="106"/>
      <c r="I353" s="106"/>
      <c r="J353" s="106"/>
      <c r="K353" s="106"/>
      <c r="L353" s="106"/>
      <c r="M353" s="106"/>
    </row>
    <row r="354" spans="1:13" x14ac:dyDescent="0.25">
      <c r="A354" s="106"/>
      <c r="B354" s="106"/>
      <c r="D354" s="106"/>
      <c r="F354" s="106"/>
      <c r="G354" s="106"/>
      <c r="H354" s="106"/>
      <c r="I354" s="106"/>
      <c r="J354" s="106"/>
      <c r="K354" s="106"/>
      <c r="L354" s="106"/>
      <c r="M354" s="106"/>
    </row>
    <row r="355" spans="1:13" x14ac:dyDescent="0.25">
      <c r="A355" s="106"/>
      <c r="B355" s="106"/>
      <c r="D355" s="106"/>
      <c r="F355" s="106"/>
      <c r="G355" s="106"/>
      <c r="H355" s="106"/>
      <c r="I355" s="106"/>
      <c r="J355" s="106"/>
      <c r="K355" s="106"/>
      <c r="L355" s="106"/>
      <c r="M355" s="106"/>
    </row>
    <row r="356" spans="1:13" x14ac:dyDescent="0.25">
      <c r="A356" s="106"/>
      <c r="B356" s="106"/>
      <c r="D356" s="106"/>
      <c r="F356" s="106"/>
      <c r="G356" s="106"/>
      <c r="H356" s="106"/>
      <c r="I356" s="106"/>
      <c r="J356" s="106"/>
      <c r="K356" s="106"/>
      <c r="L356" s="106"/>
      <c r="M356" s="106"/>
    </row>
    <row r="357" spans="1:13" x14ac:dyDescent="0.25">
      <c r="A357" s="106"/>
      <c r="B357" s="106"/>
      <c r="D357" s="106"/>
      <c r="F357" s="106"/>
      <c r="G357" s="106"/>
      <c r="H357" s="106"/>
      <c r="I357" s="106"/>
      <c r="J357" s="106"/>
      <c r="K357" s="106"/>
      <c r="L357" s="106"/>
      <c r="M357" s="106"/>
    </row>
    <row r="358" spans="1:13" x14ac:dyDescent="0.25">
      <c r="A358" s="106"/>
      <c r="B358" s="106"/>
      <c r="D358" s="106"/>
      <c r="F358" s="106"/>
      <c r="G358" s="106"/>
      <c r="H358" s="106"/>
      <c r="I358" s="106"/>
      <c r="J358" s="106"/>
      <c r="K358" s="106"/>
      <c r="L358" s="106"/>
      <c r="M358" s="106"/>
    </row>
    <row r="359" spans="1:13" x14ac:dyDescent="0.25">
      <c r="A359" s="106"/>
      <c r="B359" s="106"/>
      <c r="D359" s="106"/>
      <c r="F359" s="106"/>
      <c r="G359" s="106"/>
      <c r="H359" s="106"/>
      <c r="I359" s="106"/>
      <c r="J359" s="106"/>
      <c r="K359" s="106"/>
      <c r="L359" s="106"/>
      <c r="M359" s="106"/>
    </row>
    <row r="360" spans="1:13" x14ac:dyDescent="0.25">
      <c r="A360" s="106"/>
      <c r="B360" s="106"/>
      <c r="D360" s="106"/>
      <c r="F360" s="106"/>
      <c r="G360" s="106"/>
      <c r="H360" s="106"/>
      <c r="I360" s="106"/>
      <c r="J360" s="106"/>
      <c r="K360" s="106"/>
      <c r="L360" s="106"/>
      <c r="M360" s="106"/>
    </row>
    <row r="361" spans="1:13" x14ac:dyDescent="0.25">
      <c r="A361" s="106"/>
      <c r="B361" s="106"/>
      <c r="D361" s="106"/>
      <c r="F361" s="106"/>
      <c r="G361" s="106"/>
      <c r="H361" s="106"/>
      <c r="I361" s="106"/>
      <c r="J361" s="106"/>
      <c r="K361" s="106"/>
      <c r="L361" s="106"/>
      <c r="M361" s="106"/>
    </row>
    <row r="362" spans="1:13" x14ac:dyDescent="0.25">
      <c r="A362" s="106"/>
      <c r="B362" s="106"/>
      <c r="D362" s="106"/>
      <c r="F362" s="106"/>
      <c r="G362" s="106"/>
      <c r="H362" s="106"/>
      <c r="I362" s="106"/>
      <c r="J362" s="106"/>
      <c r="K362" s="106"/>
      <c r="L362" s="106"/>
      <c r="M362" s="106"/>
    </row>
    <row r="363" spans="1:13" x14ac:dyDescent="0.25">
      <c r="A363" s="106"/>
      <c r="B363" s="106"/>
      <c r="D363" s="106"/>
      <c r="F363" s="106"/>
      <c r="G363" s="106"/>
      <c r="H363" s="106"/>
      <c r="I363" s="106"/>
      <c r="J363" s="106"/>
      <c r="K363" s="106"/>
      <c r="L363" s="106"/>
      <c r="M363" s="106"/>
    </row>
    <row r="364" spans="1:13" x14ac:dyDescent="0.25">
      <c r="A364" s="106"/>
      <c r="B364" s="106"/>
      <c r="D364" s="106"/>
      <c r="F364" s="106"/>
      <c r="G364" s="106"/>
      <c r="H364" s="106"/>
      <c r="I364" s="106"/>
      <c r="J364" s="106"/>
      <c r="K364" s="106"/>
      <c r="L364" s="106"/>
      <c r="M364" s="106"/>
    </row>
    <row r="365" spans="1:13" x14ac:dyDescent="0.25">
      <c r="A365" s="106"/>
      <c r="B365" s="106"/>
      <c r="D365" s="106"/>
      <c r="F365" s="106"/>
      <c r="G365" s="106"/>
      <c r="H365" s="106"/>
      <c r="I365" s="106"/>
      <c r="J365" s="106"/>
      <c r="K365" s="106"/>
      <c r="L365" s="106"/>
      <c r="M365" s="106"/>
    </row>
    <row r="366" spans="1:13" x14ac:dyDescent="0.25">
      <c r="A366" s="106"/>
      <c r="B366" s="106"/>
      <c r="D366" s="106"/>
      <c r="F366" s="106"/>
      <c r="G366" s="106"/>
      <c r="H366" s="106"/>
      <c r="I366" s="106"/>
      <c r="J366" s="106"/>
      <c r="K366" s="106"/>
      <c r="L366" s="106"/>
      <c r="M366" s="106"/>
    </row>
    <row r="367" spans="1:13" x14ac:dyDescent="0.25">
      <c r="A367" s="106"/>
      <c r="B367" s="106"/>
      <c r="D367" s="106"/>
      <c r="F367" s="106"/>
      <c r="G367" s="106"/>
      <c r="H367" s="106"/>
      <c r="I367" s="106"/>
      <c r="J367" s="106"/>
      <c r="K367" s="106"/>
      <c r="L367" s="106"/>
      <c r="M367" s="106"/>
    </row>
    <row r="368" spans="1:13" x14ac:dyDescent="0.25">
      <c r="A368" s="106"/>
      <c r="B368" s="106"/>
      <c r="D368" s="106"/>
      <c r="F368" s="106"/>
      <c r="G368" s="106"/>
      <c r="H368" s="106"/>
      <c r="I368" s="106"/>
      <c r="J368" s="106"/>
      <c r="K368" s="106"/>
      <c r="L368" s="106"/>
      <c r="M368" s="106"/>
    </row>
  </sheetData>
  <mergeCells count="24">
    <mergeCell ref="C4:G4"/>
    <mergeCell ref="A175:F175"/>
    <mergeCell ref="A172:F172"/>
    <mergeCell ref="A117:F117"/>
    <mergeCell ref="A124:F124"/>
    <mergeCell ref="A137:F137"/>
    <mergeCell ref="A144:F144"/>
    <mergeCell ref="A155:F155"/>
    <mergeCell ref="J7:L7"/>
    <mergeCell ref="A180:F180"/>
    <mergeCell ref="A21:F21"/>
    <mergeCell ref="K24:Y28"/>
    <mergeCell ref="A35:F35"/>
    <mergeCell ref="A46:F46"/>
    <mergeCell ref="A56:F56"/>
    <mergeCell ref="A64:F64"/>
    <mergeCell ref="A73:F73"/>
    <mergeCell ref="A84:F84"/>
    <mergeCell ref="A91:F91"/>
    <mergeCell ref="A93:A94"/>
    <mergeCell ref="A96:F96"/>
    <mergeCell ref="A162:F162"/>
    <mergeCell ref="A163:A164"/>
    <mergeCell ref="A166:F166"/>
  </mergeCells>
  <phoneticPr fontId="12" type="noConversion"/>
  <conditionalFormatting sqref="F66:G66 F58:F63 G144:G145 G124 G119:G122">
    <cfRule type="expression" dxfId="43" priority="23" stopIfTrue="1">
      <formula>#REF!=0</formula>
    </cfRule>
  </conditionalFormatting>
  <conditionalFormatting sqref="F74:G74">
    <cfRule type="expression" dxfId="42" priority="22" stopIfTrue="1">
      <formula>#REF!=0</formula>
    </cfRule>
  </conditionalFormatting>
  <conditionalFormatting sqref="F57:G57">
    <cfRule type="expression" dxfId="41" priority="21" stopIfTrue="1">
      <formula>#REF!=0</formula>
    </cfRule>
  </conditionalFormatting>
  <conditionalFormatting sqref="G123">
    <cfRule type="expression" dxfId="40" priority="19" stopIfTrue="1">
      <formula>#REF!=0</formula>
    </cfRule>
  </conditionalFormatting>
  <conditionalFormatting sqref="F119:F123">
    <cfRule type="expression" dxfId="39" priority="20" stopIfTrue="1">
      <formula>#REF!=0</formula>
    </cfRule>
  </conditionalFormatting>
  <conditionalFormatting sqref="F118">
    <cfRule type="expression" dxfId="38" priority="18" stopIfTrue="1">
      <formula>#REF!=0</formula>
    </cfRule>
  </conditionalFormatting>
  <conditionalFormatting sqref="G117">
    <cfRule type="expression" dxfId="37" priority="17" stopIfTrue="1">
      <formula>#REF!=0</formula>
    </cfRule>
  </conditionalFormatting>
  <conditionalFormatting sqref="G96">
    <cfRule type="expression" dxfId="36" priority="16" stopIfTrue="1">
      <formula>#REF!=0</formula>
    </cfRule>
  </conditionalFormatting>
  <conditionalFormatting sqref="G84">
    <cfRule type="expression" dxfId="35" priority="15" stopIfTrue="1">
      <formula>#REF!=0</formula>
    </cfRule>
  </conditionalFormatting>
  <conditionalFormatting sqref="G35">
    <cfRule type="expression" dxfId="34" priority="12" stopIfTrue="1">
      <formula>#REF!=0</formula>
    </cfRule>
  </conditionalFormatting>
  <conditionalFormatting sqref="G73">
    <cfRule type="expression" dxfId="33" priority="14" stopIfTrue="1">
      <formula>#REF!=0</formula>
    </cfRule>
  </conditionalFormatting>
  <conditionalFormatting sqref="G46:G47">
    <cfRule type="expression" dxfId="32" priority="13" stopIfTrue="1">
      <formula>#REF!=0</formula>
    </cfRule>
  </conditionalFormatting>
  <conditionalFormatting sqref="G56">
    <cfRule type="expression" dxfId="31" priority="10" stopIfTrue="1">
      <formula>#REF!=0</formula>
    </cfRule>
  </conditionalFormatting>
  <conditionalFormatting sqref="G64">
    <cfRule type="expression" dxfId="30" priority="11" stopIfTrue="1">
      <formula>#REF!=0</formula>
    </cfRule>
  </conditionalFormatting>
  <conditionalFormatting sqref="F138:G138">
    <cfRule type="expression" dxfId="29" priority="9" stopIfTrue="1">
      <formula>#REF!=0</formula>
    </cfRule>
  </conditionalFormatting>
  <conditionalFormatting sqref="G137">
    <cfRule type="expression" dxfId="28" priority="8" stopIfTrue="1">
      <formula>#REF!=0</formula>
    </cfRule>
  </conditionalFormatting>
  <conditionalFormatting sqref="G21:G22">
    <cfRule type="expression" dxfId="27" priority="7" stopIfTrue="1">
      <formula>#REF!=0</formula>
    </cfRule>
  </conditionalFormatting>
  <conditionalFormatting sqref="G155">
    <cfRule type="expression" dxfId="26" priority="6" stopIfTrue="1">
      <formula>#REF!=0</formula>
    </cfRule>
  </conditionalFormatting>
  <conditionalFormatting sqref="G91">
    <cfRule type="expression" dxfId="25" priority="5" stopIfTrue="1">
      <formula>#REF!=0</formula>
    </cfRule>
  </conditionalFormatting>
  <conditionalFormatting sqref="F93:G94">
    <cfRule type="expression" dxfId="24" priority="4" stopIfTrue="1">
      <formula>#REF!=0</formula>
    </cfRule>
  </conditionalFormatting>
  <conditionalFormatting sqref="F163:G164">
    <cfRule type="expression" dxfId="23" priority="2" stopIfTrue="1">
      <formula>#REF!=0</formula>
    </cfRule>
  </conditionalFormatting>
  <conditionalFormatting sqref="G162">
    <cfRule type="expression" dxfId="22" priority="3" stopIfTrue="1">
      <formula>#REF!=0</formula>
    </cfRule>
  </conditionalFormatting>
  <conditionalFormatting sqref="G166">
    <cfRule type="expression" dxfId="21" priority="1" stopIfTrue="1">
      <formula>#REF!=0</formula>
    </cfRule>
  </conditionalFormatting>
  <pageMargins left="0.70866141732283472" right="0.70866141732283472" top="0.74803149606299213" bottom="0.74803149606299213" header="0.31496062992125984" footer="0.31496062992125984"/>
  <pageSetup paperSize="9" scale="82" firstPageNumber="35" fitToHeight="0" orientation="portrait" r:id="rId1"/>
  <headerFooter>
    <oddFooter>&amp;C&amp;P of &amp;N&amp;R&amp;A</oddFooter>
  </headerFooter>
  <rowBreaks count="4" manualBreakCount="4">
    <brk id="40" max="6" man="1"/>
    <brk id="79" max="6" man="1"/>
    <brk id="112" max="6" man="1"/>
    <brk id="15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46</vt:i4>
      </vt:variant>
    </vt:vector>
  </HeadingPairs>
  <TitlesOfParts>
    <vt:vector size="70" baseType="lpstr">
      <vt:lpstr>COVER PAGE</vt:lpstr>
      <vt:lpstr>Preamble to the BOQ</vt:lpstr>
      <vt:lpstr>PACKAGE 3A</vt:lpstr>
      <vt:lpstr>Sch 1 WP 3A P&amp;Gs</vt:lpstr>
      <vt:lpstr>Sch 2 WP 3A SHERQ</vt:lpstr>
      <vt:lpstr>Sch 3 WP 3A Prov Sums</vt:lpstr>
      <vt:lpstr>Sch 4 WP 3A Civil</vt:lpstr>
      <vt:lpstr>Sch 5 WP 3A Pipelines</vt:lpstr>
      <vt:lpstr>Sch 6 WP 3A - CP</vt:lpstr>
      <vt:lpstr>Sch 7 WP 3A SED</vt:lpstr>
      <vt:lpstr>Summary - W3A</vt:lpstr>
      <vt:lpstr>PACKAGE 3B</vt:lpstr>
      <vt:lpstr>Sch 1 WP 3B P&amp;Gs</vt:lpstr>
      <vt:lpstr>Sch 2 WP 3B SHERQ</vt:lpstr>
      <vt:lpstr>Sch 3 WP 3B Prov Sums</vt:lpstr>
      <vt:lpstr>Sch 4 WP 3B Automation</vt:lpstr>
      <vt:lpstr>Sch 5 WP 3B Civil</vt:lpstr>
      <vt:lpstr>Sch 6 WP 3B Electrical</vt:lpstr>
      <vt:lpstr>Sch 7 WP 3B Mech</vt:lpstr>
      <vt:lpstr>Sch 8 WP 3B Pipelines</vt:lpstr>
      <vt:lpstr>Sch 9 WP 3B CP</vt:lpstr>
      <vt:lpstr>Sch 10 WP 3B SED</vt:lpstr>
      <vt:lpstr>Summary - W3B</vt:lpstr>
      <vt:lpstr>Summary - W3</vt:lpstr>
      <vt:lpstr>'Preamble to the BOQ'!_Toc390253330</vt:lpstr>
      <vt:lpstr>'Preamble to the BOQ'!_Toc390253331</vt:lpstr>
      <vt:lpstr>'Preamble to the BOQ'!_Toc390253332</vt:lpstr>
      <vt:lpstr>'Preamble to the BOQ'!_Toc390253333</vt:lpstr>
      <vt:lpstr>'Preamble to the BOQ'!_Toc390253334</vt:lpstr>
      <vt:lpstr>'Preamble to the BOQ'!_Toc390253335</vt:lpstr>
      <vt:lpstr>'Preamble to the BOQ'!_Toc390253336</vt:lpstr>
      <vt:lpstr>'Preamble to the BOQ'!_Toc390253337</vt:lpstr>
      <vt:lpstr>'Preamble to the BOQ'!_Toc390253338</vt:lpstr>
      <vt:lpstr>'Preamble to the BOQ'!_Toc390253339</vt:lpstr>
      <vt:lpstr>'Preamble to the BOQ'!_Toc390253340</vt:lpstr>
      <vt:lpstr>'Preamble to the BOQ'!_Toc390253341</vt:lpstr>
      <vt:lpstr>'Preamble to the BOQ'!_Toc390253342</vt:lpstr>
      <vt:lpstr>'Preamble to the BOQ'!_Toc390253343</vt:lpstr>
      <vt:lpstr>'Preamble to the BOQ'!_Toc390253344</vt:lpstr>
      <vt:lpstr>'Preamble to the BOQ'!_Toc390253345</vt:lpstr>
      <vt:lpstr>'COVER PAGE'!Print_Area</vt:lpstr>
      <vt:lpstr>'PACKAGE 3A'!Print_Area</vt:lpstr>
      <vt:lpstr>'PACKAGE 3B'!Print_Area</vt:lpstr>
      <vt:lpstr>'Sch 1 WP 3A P&amp;Gs'!Print_Area</vt:lpstr>
      <vt:lpstr>'Sch 1 WP 3B P&amp;Gs'!Print_Area</vt:lpstr>
      <vt:lpstr>'Sch 10 WP 3B SED'!Print_Area</vt:lpstr>
      <vt:lpstr>'Sch 2 WP 3A SHERQ'!Print_Area</vt:lpstr>
      <vt:lpstr>'Sch 3 WP 3A Prov Sums'!Print_Area</vt:lpstr>
      <vt:lpstr>'Sch 3 WP 3B Prov Sums'!Print_Area</vt:lpstr>
      <vt:lpstr>'Sch 4 WP 3A Civil'!Print_Area</vt:lpstr>
      <vt:lpstr>'Sch 4 WP 3B Automation'!Print_Area</vt:lpstr>
      <vt:lpstr>'Sch 5 WP 3A Pipelines'!Print_Area</vt:lpstr>
      <vt:lpstr>'Sch 5 WP 3B Civil'!Print_Area</vt:lpstr>
      <vt:lpstr>'Sch 6 WP 3A - CP'!Print_Area</vt:lpstr>
      <vt:lpstr>'Sch 6 WP 3B Electrical'!Print_Area</vt:lpstr>
      <vt:lpstr>'Sch 7 WP 3A SED'!Print_Area</vt:lpstr>
      <vt:lpstr>'Sch 7 WP 3B Mech'!Print_Area</vt:lpstr>
      <vt:lpstr>'Sch 8 WP 3B Pipelines'!Print_Area</vt:lpstr>
      <vt:lpstr>'Sch 9 WP 3B CP'!Print_Area</vt:lpstr>
      <vt:lpstr>'Summary - W3'!Print_Area</vt:lpstr>
      <vt:lpstr>'Summary - W3A'!Print_Area</vt:lpstr>
      <vt:lpstr>'Summary - W3B'!Print_Area</vt:lpstr>
      <vt:lpstr>'Sch 1 WP 3A P&amp;Gs'!Print_Titles</vt:lpstr>
      <vt:lpstr>'Sch 1 WP 3B P&amp;Gs'!Print_Titles</vt:lpstr>
      <vt:lpstr>'Sch 10 WP 3B SED'!Print_Titles</vt:lpstr>
      <vt:lpstr>'Sch 3 WP 3A Prov Sums'!Print_Titles</vt:lpstr>
      <vt:lpstr>'Sch 3 WP 3B Prov Sums'!Print_Titles</vt:lpstr>
      <vt:lpstr>'Sch 4 WP 3B Automation'!Print_Titles</vt:lpstr>
      <vt:lpstr>'Sch 5 WP 3A Pipelines'!Print_Titles</vt:lpstr>
      <vt:lpstr>'Sch 6 WP 3B Electrical'!Print_Titles</vt:lpstr>
    </vt:vector>
  </TitlesOfParts>
  <Company>BAGROUP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Mostert</dc:creator>
  <cp:lastModifiedBy>Tshepo Morare</cp:lastModifiedBy>
  <cp:lastPrinted>2021-10-26T11:23:53Z</cp:lastPrinted>
  <dcterms:created xsi:type="dcterms:W3CDTF">2004-11-26T08:31:44Z</dcterms:created>
  <dcterms:modified xsi:type="dcterms:W3CDTF">2022-11-16T07:49:52Z</dcterms:modified>
</cp:coreProperties>
</file>