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G:\My Drive\Company Shared\Richards Bay Office\QS Projects\Storm Damage Schools_Phase 14\000_3rd Round_8September2022\MANQONDO\Flashdrive Files\"/>
    </mc:Choice>
  </mc:AlternateContent>
  <xr:revisionPtr revIDLastSave="0" documentId="13_ncr:1_{D6F7019B-1BBE-441F-9D66-84BED9E2521F}" xr6:coauthVersionLast="47" xr6:coauthVersionMax="47" xr10:uidLastSave="{00000000-0000-0000-0000-000000000000}"/>
  <bookViews>
    <workbookView xWindow="-108" yWindow="-108" windowWidth="23256" windowHeight="12456" xr2:uid="{00000000-000D-0000-FFFF-FFFF00000000}"/>
  </bookViews>
  <sheets>
    <sheet name="Cover Page-Flash drive" sheetId="2" r:id="rId1"/>
    <sheet name="BOQ Manqondo PS" sheetId="3" r:id="rId2"/>
  </sheets>
  <externalReferences>
    <externalReference r:id="rId3"/>
    <externalReference r:id="rId4"/>
    <externalReference r:id="rId5"/>
    <externalReference r:id="rId6"/>
    <externalReference r:id="rId7"/>
  </externalReferences>
  <definedNames>
    <definedName name="_TOT1">[1]ENTRY!$A$13</definedName>
    <definedName name="CashFlow">#REF!</definedName>
    <definedName name="CIDB">#REF!</definedName>
    <definedName name="CIDB2">#REF!</definedName>
    <definedName name="Contract_Period">#REF!</definedName>
    <definedName name="equity">[1]ENTRY!$A$13</definedName>
    <definedName name="gh">[2]ENTRY!$A$13</definedName>
    <definedName name="OLE_LINK1" localSheetId="0">'Cover Page-Flash drive'!$C$40</definedName>
    <definedName name="PAGE5">#REF!</definedName>
    <definedName name="_xlnm.Print_Area" localSheetId="0">'Cover Page-Flash drive'!$A$1:$D$47</definedName>
    <definedName name="RAN">#REF!</definedName>
    <definedName name="Retention_Period">#REF!</definedName>
    <definedName name="RP">#REF!</definedName>
    <definedName name="TOT">[3]ENTRY!$A$13</definedName>
    <definedName name="TOTT">[4]ENTRY!$A$13</definedName>
    <definedName name="ttt">#REF!</definedName>
    <definedName name="ww">#REF!</definedName>
    <definedName name="www">#REF!</definedName>
    <definedName name="x">#REF!</definedName>
    <definedName name="xx">#REF!</definedName>
    <definedName name="xxx">[4]ENTRY!$A$13</definedName>
    <definedName name="ZNT30">[5]ENTRY!$A$13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2" i="3" l="1"/>
  <c r="E402" i="3" s="1"/>
  <c r="B4" i="3"/>
  <c r="D688" i="3"/>
  <c r="D684" i="3"/>
  <c r="E684" i="3" s="1"/>
  <c r="E401" i="3"/>
  <c r="E688" i="3"/>
  <c r="E683" i="3" l="1"/>
  <c r="E690" i="3" s="1"/>
  <c r="E674" i="3"/>
  <c r="E673" i="3"/>
  <c r="E672" i="3"/>
  <c r="E671" i="3"/>
  <c r="E670" i="3"/>
  <c r="E669" i="3"/>
  <c r="E668" i="3"/>
  <c r="E667" i="3"/>
  <c r="E666" i="3"/>
  <c r="E665" i="3"/>
  <c r="E662" i="3"/>
  <c r="E659" i="3"/>
  <c r="E656" i="3"/>
  <c r="E646" i="3"/>
  <c r="E647" i="3"/>
  <c r="E648" i="3"/>
  <c r="E649" i="3"/>
  <c r="E650" i="3"/>
  <c r="E651" i="3"/>
  <c r="E652" i="3"/>
  <c r="E653" i="3"/>
  <c r="E645" i="3"/>
  <c r="E644" i="3"/>
  <c r="E640" i="3"/>
  <c r="E639" i="3"/>
  <c r="E638" i="3"/>
  <c r="E634" i="3"/>
  <c r="E633" i="3"/>
  <c r="E632" i="3"/>
  <c r="E631" i="3"/>
  <c r="E630" i="3"/>
  <c r="E629" i="3"/>
  <c r="E628" i="3"/>
  <c r="E627" i="3"/>
  <c r="E626" i="3"/>
  <c r="E625" i="3"/>
  <c r="E624" i="3"/>
  <c r="E623" i="3"/>
  <c r="E622" i="3"/>
  <c r="E621" i="3"/>
  <c r="E620" i="3"/>
  <c r="E617" i="3"/>
  <c r="E605" i="3"/>
  <c r="E604" i="3"/>
  <c r="E600" i="3"/>
  <c r="E596" i="3"/>
  <c r="E595" i="3"/>
  <c r="E594" i="3"/>
  <c r="E589" i="3"/>
  <c r="E585" i="3"/>
  <c r="E584" i="3"/>
  <c r="E583" i="3"/>
  <c r="E579" i="3"/>
  <c r="E578" i="3"/>
  <c r="E562" i="3"/>
  <c r="E564" i="3" s="1"/>
  <c r="E707" i="3" s="1"/>
  <c r="E549" i="3"/>
  <c r="E548" i="3"/>
  <c r="E544" i="3"/>
  <c r="E540" i="3"/>
  <c r="E529" i="3"/>
  <c r="E528" i="3"/>
  <c r="E527" i="3"/>
  <c r="E526" i="3"/>
  <c r="E523" i="3"/>
  <c r="E522" i="3"/>
  <c r="E521" i="3"/>
  <c r="E520" i="3"/>
  <c r="E517" i="3"/>
  <c r="E516" i="3"/>
  <c r="E515" i="3"/>
  <c r="E514" i="3"/>
  <c r="E510" i="3"/>
  <c r="E509" i="3"/>
  <c r="E508" i="3"/>
  <c r="E507" i="3"/>
  <c r="E506" i="3"/>
  <c r="E502" i="3"/>
  <c r="E499" i="3"/>
  <c r="E498" i="3"/>
  <c r="E494" i="3"/>
  <c r="E493" i="3"/>
  <c r="E492" i="3"/>
  <c r="E491" i="3"/>
  <c r="E490" i="3"/>
  <c r="E486" i="3"/>
  <c r="E485" i="3"/>
  <c r="E479" i="3"/>
  <c r="E480" i="3"/>
  <c r="E481" i="3"/>
  <c r="E478" i="3"/>
  <c r="E474" i="3"/>
  <c r="E473" i="3"/>
  <c r="E472" i="3"/>
  <c r="E471" i="3"/>
  <c r="E470" i="3"/>
  <c r="E469" i="3"/>
  <c r="E466" i="3"/>
  <c r="E465" i="3"/>
  <c r="E464" i="3"/>
  <c r="E463" i="3"/>
  <c r="E459" i="3"/>
  <c r="E458" i="3"/>
  <c r="E457" i="3"/>
  <c r="E456" i="3"/>
  <c r="E453" i="3"/>
  <c r="E452" i="3"/>
  <c r="E447" i="3"/>
  <c r="E448" i="3"/>
  <c r="E449" i="3"/>
  <c r="E446" i="3"/>
  <c r="E445" i="3"/>
  <c r="E442" i="3"/>
  <c r="E437" i="3"/>
  <c r="E436" i="3"/>
  <c r="E435" i="3"/>
  <c r="E431" i="3"/>
  <c r="E430" i="3"/>
  <c r="E429" i="3"/>
  <c r="E428" i="3"/>
  <c r="E427" i="3"/>
  <c r="E423" i="3"/>
  <c r="E422" i="3"/>
  <c r="E421" i="3"/>
  <c r="E420" i="3"/>
  <c r="E419" i="3"/>
  <c r="E397" i="3"/>
  <c r="E394" i="3"/>
  <c r="E390" i="3"/>
  <c r="E386" i="3"/>
  <c r="E385" i="3"/>
  <c r="E384" i="3"/>
  <c r="E381" i="3"/>
  <c r="E380" i="3"/>
  <c r="E379" i="3"/>
  <c r="E378" i="3"/>
  <c r="E367" i="3"/>
  <c r="E365" i="3"/>
  <c r="E366" i="3"/>
  <c r="D367" i="3" s="1"/>
  <c r="E364" i="3"/>
  <c r="D365" i="3" s="1"/>
  <c r="E360" i="3"/>
  <c r="E355" i="3"/>
  <c r="E351" i="3"/>
  <c r="E348" i="3"/>
  <c r="E333" i="3"/>
  <c r="E332" i="3"/>
  <c r="E328" i="3"/>
  <c r="E327" i="3"/>
  <c r="E326" i="3"/>
  <c r="E325" i="3"/>
  <c r="E322" i="3"/>
  <c r="E321" i="3"/>
  <c r="E309" i="3"/>
  <c r="E306" i="3"/>
  <c r="E303" i="3"/>
  <c r="E311" i="3" s="1"/>
  <c r="E291" i="3"/>
  <c r="E288" i="3"/>
  <c r="E284" i="3"/>
  <c r="E280" i="3"/>
  <c r="E277" i="3"/>
  <c r="E272" i="3"/>
  <c r="E271" i="3"/>
  <c r="E268" i="3"/>
  <c r="E267" i="3"/>
  <c r="E266" i="3"/>
  <c r="E265" i="3"/>
  <c r="E264" i="3"/>
  <c r="E263" i="3"/>
  <c r="E262" i="3"/>
  <c r="E261" i="3"/>
  <c r="E260" i="3"/>
  <c r="E249" i="3"/>
  <c r="E245" i="3"/>
  <c r="E244" i="3"/>
  <c r="E243" i="3"/>
  <c r="E242" i="3"/>
  <c r="E239" i="3"/>
  <c r="E202" i="3"/>
  <c r="E201" i="3"/>
  <c r="E197" i="3"/>
  <c r="E194" i="3"/>
  <c r="E177" i="3"/>
  <c r="E174" i="3"/>
  <c r="E170" i="3"/>
  <c r="E169" i="3"/>
  <c r="E168" i="3"/>
  <c r="E149" i="3"/>
  <c r="E145" i="3"/>
  <c r="E141" i="3"/>
  <c r="E137" i="3"/>
  <c r="E134" i="3"/>
  <c r="E109" i="3"/>
  <c r="E104" i="3"/>
  <c r="E101" i="3"/>
  <c r="E98" i="3"/>
  <c r="E94" i="3"/>
  <c r="E77" i="3"/>
  <c r="E76" i="3"/>
  <c r="E75" i="3"/>
  <c r="E71" i="3"/>
  <c r="E67" i="3"/>
  <c r="E63" i="3"/>
  <c r="E59" i="3"/>
  <c r="E56" i="3"/>
  <c r="E55" i="3"/>
  <c r="E54" i="3"/>
  <c r="E53" i="3"/>
  <c r="E52" i="3"/>
  <c r="E49" i="3"/>
  <c r="E48" i="3"/>
  <c r="E45" i="3"/>
  <c r="E44" i="3"/>
  <c r="E43" i="3"/>
  <c r="E42" i="3"/>
  <c r="E41" i="3"/>
  <c r="E40" i="3"/>
  <c r="E39" i="3"/>
  <c r="E35" i="3"/>
  <c r="E36" i="3"/>
  <c r="E34" i="3"/>
  <c r="E31" i="3"/>
  <c r="E30" i="3"/>
  <c r="E27" i="3"/>
  <c r="E11" i="3"/>
  <c r="E12" i="3" s="1"/>
  <c r="E693" i="3" s="1"/>
  <c r="A4" i="3"/>
  <c r="E3" i="3"/>
  <c r="C3" i="3"/>
  <c r="B3" i="3"/>
  <c r="A3" i="3"/>
  <c r="A1" i="3"/>
  <c r="E251" i="3" l="1"/>
  <c r="E335" i="3"/>
  <c r="E702" i="3" s="1"/>
  <c r="E293" i="3"/>
  <c r="E700" i="3" s="1"/>
  <c r="E369" i="3"/>
  <c r="E703" i="3" s="1"/>
  <c r="E710" i="3"/>
  <c r="E676" i="3"/>
  <c r="E709" i="3" s="1"/>
  <c r="E607" i="3"/>
  <c r="E708" i="3" s="1"/>
  <c r="E551" i="3"/>
  <c r="E706" i="3" s="1"/>
  <c r="E531" i="3"/>
  <c r="E705" i="3" s="1"/>
  <c r="E404" i="3"/>
  <c r="E704" i="3" s="1"/>
  <c r="E701" i="3"/>
  <c r="E204" i="3"/>
  <c r="E698" i="3" s="1"/>
  <c r="E699" i="3"/>
  <c r="E179" i="3"/>
  <c r="E697" i="3" s="1"/>
  <c r="E111" i="3"/>
  <c r="E695" i="3" s="1"/>
  <c r="E151" i="3"/>
  <c r="E696" i="3" s="1"/>
  <c r="E79" i="3"/>
  <c r="E694" i="3" s="1"/>
  <c r="E711" i="3" l="1"/>
  <c r="E713" i="3" s="1"/>
  <c r="E71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Anisa Vaid</author>
  </authors>
  <commentList>
    <comment ref="B44" authorId="0" shapeId="0" xr:uid="{00000000-0006-0000-0000-000001000000}">
      <text>
        <r>
          <rPr>
            <b/>
            <sz val="9"/>
            <color indexed="81"/>
            <rFont val="Tahoma"/>
            <family val="2"/>
          </rPr>
          <t>NOTE:</t>
        </r>
        <r>
          <rPr>
            <sz val="9"/>
            <color indexed="81"/>
            <rFont val="Tahoma"/>
            <family val="2"/>
          </rPr>
          <t xml:space="preserve">
BIDDER TO FILL IN YELLOW FIELDS ONLY</t>
        </r>
      </text>
    </comment>
  </commentList>
</comments>
</file>

<file path=xl/sharedStrings.xml><?xml version="1.0" encoding="utf-8"?>
<sst xmlns="http://schemas.openxmlformats.org/spreadsheetml/2006/main" count="819" uniqueCount="554">
  <si>
    <t>TOTAL PROJECT COST:  Carried forward to T2.22.</t>
  </si>
  <si>
    <t>Value Added Tax (15%)</t>
  </si>
  <si>
    <t>TOTAL BUILDERS WORK</t>
  </si>
  <si>
    <t>SUMMARY:</t>
  </si>
  <si>
    <t>m2</t>
  </si>
  <si>
    <t xml:space="preserve">Extra over ordinary brickwork for approved Travertine FBA face brickwork </t>
  </si>
  <si>
    <t>m</t>
  </si>
  <si>
    <t xml:space="preserve">One brick wall in NFX clay bricks with 4:1 cement mortar </t>
  </si>
  <si>
    <t xml:space="preserve">Finishing top surfaces of concrete smooth with a wood float to surface beds </t>
  </si>
  <si>
    <t>m3</t>
  </si>
  <si>
    <t xml:space="preserve">Apply Chlordane or Aldrin type soil insecticides in strict accordance with manufacturers instructions and complying with SANS Specifications 1165 and 1165 respectively, to ground surfaces under surface beds, etc. </t>
  </si>
  <si>
    <t xml:space="preserve">Filling from excavated material under water tank slab including levelling and compacting to 95% Mod AASHTO density </t>
  </si>
  <si>
    <t xml:space="preserve">Backfilling from excavated material to trenches, holes, etc. and compact to 95% Mod AASHTO density </t>
  </si>
  <si>
    <t xml:space="preserve">Risk of collapse to sides of trench and hole excavations not exceeding 1,5m deep. </t>
  </si>
  <si>
    <t>The following in Tank Stands</t>
  </si>
  <si>
    <t>No</t>
  </si>
  <si>
    <t xml:space="preserve">Approved 5000 litre Polyethylene Low-Profile water tank with Ø40mm inlet, Ø40mm overflow and Ø40mm outlet, Ø480mm lid with 100 x 75mm opening for rainwater pipe and fitted with Ø20mm an approved threaded one piece uv stabilised ABS ball valve complete with 40/20mm uv stabilised ABS reducing bush, Ø20mm uv stabilised ABS long screw parallel thread and Ø20mm uv stabilised pp/nylon insert male elbow on outlet side of valve, embedded in pedestal to a minimum 400mm above ground level and tied down with 2 No. Ø4mm galvanised double strap stay wires tied to galvanised M12 eye bolts drilled and fixed to corners of concrete supporting base </t>
  </si>
  <si>
    <t>RAINWATER TANKS &amp; STANDS</t>
  </si>
  <si>
    <t xml:space="preserve">SUPPLEMENTARY PREAMBLESTrade NamesWhere trade names are specified equal materials approved by the Principal Agent may be usedSoil Poisoning Certificate The Tenderer shall provide a Guarantee Certificate signed by an Applicator registered with the Department of Agriculture confirming that the service was carried out in accordance with Act HG36/1947- Department of Agriculture and SANS 10124:2006 </t>
  </si>
  <si>
    <t>MODEL PREAMBLES  The tenderer is referred to the "Model Preambles for Trades 2008" for supplementary and comprehensive expansion of descriptions, appropriate provision for which shall be deemed to have been included in all relevant rates</t>
  </si>
  <si>
    <t>Doors</t>
  </si>
  <si>
    <t>Prepare, sand and apply three coats approved exterior clear low-gloss finish polywax sealer with UV-protection and water repellence, sanding lightly between coats on :</t>
  </si>
  <si>
    <t>ON WOOD</t>
  </si>
  <si>
    <t>Plastered walls internally</t>
  </si>
  <si>
    <t>Plastered walls externally</t>
  </si>
  <si>
    <t xml:space="preserve">Prepare and apply one coat approved all-purpose plaster primer, one coat approved universal undercoat and two coats approved durable and washable pure acrylic emulsion sheen paint on: </t>
  </si>
  <si>
    <t>ON PLASTER, ETC.</t>
  </si>
  <si>
    <t>PAINTWORK TO NEW WORK</t>
  </si>
  <si>
    <t>Prepare and brush surface to remove all loose contaminants, clean and apply one coat approved galvanised iron primer and two coats approved water-based enamel paint on:</t>
  </si>
  <si>
    <t>ON METAL</t>
  </si>
  <si>
    <t xml:space="preserve">Prepare and brush surface to remove all loose contaminants, clean down, make good cracks and minor defects with an approved interior/exterior filler paste, apply one coat approved all-purpose plaster primer, one coat approved universal undercoat and two coats approved durable and washable pure acrylic emulsion sheen paint on: </t>
  </si>
  <si>
    <t>PAINTWORK TO PREVIOUSLY PAINTED WORK</t>
  </si>
  <si>
    <t xml:space="preserve">PREPARATORY WORK TO EXISTING WORK  Previously painted metal surfaces  Surfaces shall be thoroughly rubbed and cleaned down. Blistered or peeling paint shall be completely removed down to bare metal  Previously painted wood surfaces  Surfaces shall be thoroughly cleaned down. Blistered or peeling paint shall be completely removed and cracks and crevices shall be primed, filled with suitable filler and finished smooth   </t>
  </si>
  <si>
    <t>PAINTWORK (PROVISIONAL)</t>
  </si>
  <si>
    <t>BILL NO. 12</t>
  </si>
  <si>
    <t>Panes exceeding 0,1m² and not exceeding 0,5m²</t>
  </si>
  <si>
    <t>6.38mm Clear Safety Glass</t>
  </si>
  <si>
    <t xml:space="preserve">SUPPLEMENTARY PREAMBLESGlazing Certificate of Compliance The Tenderer shall provide a Certificate of Compliance signed by a registered member of SAGGA, confirming that the glazing complies withSANS 10400-N:2012 </t>
  </si>
  <si>
    <t>BILL NO. 11</t>
  </si>
  <si>
    <t>SUM</t>
  </si>
  <si>
    <t>Remove all redundant equipment, store and dispose at an approved dump site. A disposal certificate to be supplied.</t>
  </si>
  <si>
    <t xml:space="preserve">Provide Earthing certificate for entire site, to include earth resistance test of each down conductor earth electrode, measured by an Earthing specialist by means of an approved instrument. </t>
  </si>
  <si>
    <t>Test and commission complete installation as per SANS 10142-1.</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</si>
  <si>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500mm below finished ground level.</t>
  </si>
  <si>
    <t>Supply and installation and termination of copper PVC/SWA/ECC cables laid in ducts, trenches, horizontal racks or vertical ducts.  Rates shall include the supply and fixing of supports with regard to installation of cables. Rates shall include the PVC cable ties  as required. All cables are Copper PVC/SWA/ECC cables per SANS 1507.</t>
  </si>
  <si>
    <t>LOW VOLTAGE CABLES</t>
  </si>
  <si>
    <t xml:space="preserve">Provide test joint points at 500mm AFGL at each down conductor location. The test joint shall comprise of two lugs and a 10mm galvanized steel bolt and nut enclosed in a suitable GRP enclosure. </t>
  </si>
  <si>
    <t>Install Earthing &amp; Lightning Protection per SANS 10313, 62305 and 10142. To be undertaken by specialist earthing and lightning contractor. Refer to specification Part A. Item 14</t>
  </si>
  <si>
    <t>EARTHING, BONDING AND LIGHTNING PROTECTION</t>
  </si>
  <si>
    <t xml:space="preserve">PHOTO CELLS </t>
  </si>
  <si>
    <t xml:space="preserve">30 Amp 2 pole 230V, weather proof </t>
  </si>
  <si>
    <t>Remove and replace isolator in GRP extension box. To be supplied complete with 100 x 100 x 50mm box</t>
  </si>
  <si>
    <t xml:space="preserve">ISOLATORS </t>
  </si>
  <si>
    <t>RJ11 Telephone Outlet complete with Cover</t>
  </si>
  <si>
    <t>Supply, installation and connection of 16Amp switched socket outlets in single, two or three compartment power skirting</t>
  </si>
  <si>
    <t xml:space="preserve">16 Amp 3 pin double SSO (White) </t>
  </si>
  <si>
    <t>Remove and replace 16Amp switched socket outlets in existing 100 x 100 x 50mm boxes with white coloured cover plates</t>
  </si>
  <si>
    <t>SWITCHED SOCKET OUTLETS</t>
  </si>
  <si>
    <t xml:space="preserve">Single Lever, one way switch </t>
  </si>
  <si>
    <t>Remove and replace, 16 Amp light switches in existing flush 50 x 100 x 50mm boxes, including white coloured cover plates.</t>
  </si>
  <si>
    <t xml:space="preserve">LIGHT SWITCHES </t>
  </si>
  <si>
    <t xml:space="preserve">15Amp single phase Circuit breaker </t>
  </si>
  <si>
    <t>12 Way Surface Mounted</t>
  </si>
  <si>
    <t>16 Way Surface Mounted</t>
  </si>
  <si>
    <t>DISTRIBUTION BOARDS</t>
  </si>
  <si>
    <t xml:space="preserve">School Siren and Push Button with Latch in Timer </t>
  </si>
  <si>
    <t>Telephone Distribution Board</t>
  </si>
  <si>
    <t xml:space="preserve">Administration Block Alarm System including connection cables </t>
  </si>
  <si>
    <t>MISCELLANEOUS</t>
  </si>
  <si>
    <t xml:space="preserve">230V, 1500mm T5 Fluorescent Tubes. Colour Cool White </t>
  </si>
  <si>
    <t>Re-lamp existing lights with lamps as noted below:</t>
  </si>
  <si>
    <t>Type D. Post Top mounted luminaire, Including pole, with  glass-filled nylon dome with non-discolouring high-impact acrylic diffuser. High-pressure die-cast aluminium spigot base. Minimum IP 65, Corrosion and vandal resistant luminaire complete with 1x 18W CFL lamp, electronic control gear and all necessary accessories. All external bolts to be stainless steel. Minimum 1200lm. Cool White. Colour Dark Grey or as per architect. Mounted on 3.6m Pole at 3m mounting height. Price to include pole complete with fitting.</t>
  </si>
  <si>
    <t>Type B. Wall mounted  die-cast aluminium body with glass diffuser. IP 65, Corrosion and vandal resistant luminaire, complete with 2 x CFL lamp, electronic control gear and all necessary accessories. All external bolts to be stainless steel. Minimum 2400 lm.2 x 18W Cool White. Colour black or as per architect.</t>
  </si>
  <si>
    <t>Type A. 1500mm (5ft) Surface mounted,  open channel fluorescent luminaire. Metal Body. 2 x T5 fluorescent lamps complete with electronic control gear and telescopic ends. Minimum 8750 Lumens. 2 x 35W Cool White. Colour white or as per architect.</t>
  </si>
  <si>
    <t>Supply &amp; Install New Light Fittings</t>
  </si>
  <si>
    <t>LIGHTING EQUIPMENT</t>
  </si>
  <si>
    <t xml:space="preserve">4,0mm² </t>
  </si>
  <si>
    <t>Supply and install copper PVC insulated conductors in conduit or trunking system in walls, floors or in roof space for lights, plugs and power points, including connection to switches and equipment.</t>
  </si>
  <si>
    <t>CIRCUIT WIRING</t>
  </si>
  <si>
    <t>Power skirting Inside and Outside corners</t>
  </si>
  <si>
    <t>100 x 100 x 50 mm deep mounted on surface for isolators / SSO units</t>
  </si>
  <si>
    <t>20mm PVC round boxes complete with lids &amp; mounting screws</t>
  </si>
  <si>
    <t>Remove &amp; replace PVC conduit in walls, floors or ceiling spaces as specified for lighting, small power and other auxiliary outlets, including couplings, bushes, bending, drawboxes and fixing, etc in accordance with non-metallic conduit and accessories as per SANS 950</t>
  </si>
  <si>
    <t>CONDUIT AND CONDUIT BOXES</t>
  </si>
  <si>
    <t>The contractor is to Remove and replace existing Lighting fixtures, DB's and other outlets that are affected or non-compliant in terms of SANS codes. Rates are to include for removing and re-fixing existing fixtures to new positions where applicable. All installations to be made safe in terms of SANS 10142-1</t>
  </si>
  <si>
    <t>Repair / Replace the electrical installation in  Classrooms, Admin Blocks, Toilets, etc. that is to be refurbished or non-compliant in terms of SANS 10142-1. Note that all asbestos roofs on building are to be removed and replaced. Necessary safety gear to be used when working in this environment</t>
  </si>
  <si>
    <t>REPAIRS AND RENOVATIONS TO EXISTING BUILDINGS</t>
  </si>
  <si>
    <t>BILL NO. 10</t>
  </si>
  <si>
    <t>Extra over down pipe for shoe</t>
  </si>
  <si>
    <t>Extra over down pipe for bend</t>
  </si>
  <si>
    <t xml:space="preserve">100 x 75mm Down pipe secured to wall at 1000mm centres with and including pre-painted aluminium straps fixed to walls with nail plugs and/or fixed to steel supports with galvanised self-tapping screws </t>
  </si>
  <si>
    <t xml:space="preserve">0.6mm Aluminium down pipes pre-painted internally and externally with double coat Polymer Silicon baked enamel </t>
  </si>
  <si>
    <t xml:space="preserve">RAINWATER DISPOSAL </t>
  </si>
  <si>
    <t>BILL NO. 9</t>
  </si>
  <si>
    <t>SCREEDS</t>
  </si>
  <si>
    <t>BILL NO. 8</t>
  </si>
  <si>
    <t>LOCKS AND HANDLES</t>
  </si>
  <si>
    <t>SUPPLEMENTARY PREAMBLES  Keys/locks  Each lock is to be distinctly numbered with consecutive numbers and each key is to be stamped with corresponding number to the lock that it controls. All locks are to have two keys  Trade Names  Where trade names are specified equal materials approved by the Principal Agent may be used  Fixing  Fixing of ironmongery is deemed to be fixed to timber unless otherwise described</t>
  </si>
  <si>
    <t>IRONMONGERY (PROVISIONAL)</t>
  </si>
  <si>
    <t>BILL NO. 7</t>
  </si>
  <si>
    <t xml:space="preserve">Approved 75mm paper-covered polystyrene core cornice glued to ceiling board and to wall with an approved acrylic filler and adhesive </t>
  </si>
  <si>
    <t>Cornices</t>
  </si>
  <si>
    <t>Trapdoors</t>
  </si>
  <si>
    <t>BRANDERED CEILINGS</t>
  </si>
  <si>
    <t>SUPPLEMENTARY PREAMBLES  Descriptions  Items described as "nailed" shall be deemed to be fixed with hardened steel nails or pins or shot pinned to brickwork or concrete  Trade Names  Where trade names are specified equal materials approved by the Principal Agent may be used</t>
  </si>
  <si>
    <t>CEILINGS, PARTITIONS &amp; ACCESS FLOORING (PROVISIONAL)</t>
  </si>
  <si>
    <t>BILL NO. 6</t>
  </si>
  <si>
    <t>FRAMED DOORS, ETC.</t>
  </si>
  <si>
    <t>EAVES, VERGES, ETC</t>
  </si>
  <si>
    <t>Two coats Carbolinium on sawn roof timbers</t>
  </si>
  <si>
    <t>ROOF SUNDRIES</t>
  </si>
  <si>
    <t>Grade S5 Treated Sawn South African Pine</t>
  </si>
  <si>
    <t>ROOF CONSTRUCTION</t>
  </si>
  <si>
    <t>CARPENTRY AND JOINERY (PROVISIONAL)</t>
  </si>
  <si>
    <t>BILL NO. 5</t>
  </si>
  <si>
    <t>BILL NO. 4</t>
  </si>
  <si>
    <t>Temporary barriers, screens, etc including removal and allow for re-use</t>
  </si>
  <si>
    <t>TEMPORARY BARRIERS, SCREENS, ETC</t>
  </si>
  <si>
    <t xml:space="preserve">Gypsum plasterboard or fibre cement ceilings including cornices and cover strips from brandering to remain, including preparing branders for new ceiling (elsewhere measured) </t>
  </si>
  <si>
    <t>REMOVAL OF EXISTING WORK</t>
  </si>
  <si>
    <t>MODEL PREAMBLES The tenderer is referred to the "Model Preambles for  Trades 2008" for supplementary and comprehensive expansion of descriptions, appropriate provision for which shall be deemed to have been included in all relevant rates</t>
  </si>
  <si>
    <t>ALTERATIONS (PROVISIONAL)</t>
  </si>
  <si>
    <t>BILL NO. 2</t>
  </si>
  <si>
    <t>Item</t>
  </si>
  <si>
    <t>See C2.2 - Preliminaries for GCC for Construction works - 2nd Edition (2010)</t>
  </si>
  <si>
    <t>BUILDING AGREEMENT AND PRELIMINARIES</t>
  </si>
  <si>
    <t>BILL NO. 1 PRELIMINARIES (PROVISIONAL)</t>
  </si>
  <si>
    <t>AMOUNT</t>
  </si>
  <si>
    <t>RATE</t>
  </si>
  <si>
    <t>QTY</t>
  </si>
  <si>
    <t>UNIT</t>
  </si>
  <si>
    <t>DESCRIPTION</t>
  </si>
  <si>
    <t>Total for Bill No. 1</t>
  </si>
  <si>
    <t>Total for Bill No. 2</t>
  </si>
  <si>
    <t>Total for Bill No. 3</t>
  </si>
  <si>
    <t>Total for Bill No. 4</t>
  </si>
  <si>
    <t>Total for Bill No. 5</t>
  </si>
  <si>
    <t>Total for Bill No. 6</t>
  </si>
  <si>
    <t>Total for Bill No. 7</t>
  </si>
  <si>
    <t>Total for Bill No. 8</t>
  </si>
  <si>
    <t>Total for Bill No. 9</t>
  </si>
  <si>
    <t>Total for Bill No. 10</t>
  </si>
  <si>
    <t>Total for Bill No. 11</t>
  </si>
  <si>
    <t>Total for Bill No. 12</t>
  </si>
  <si>
    <t>PROVINCIAL ADMINISTRATION OF KWAZULU-NATAL</t>
  </si>
  <si>
    <t xml:space="preserve"> </t>
  </si>
  <si>
    <t>BILLS OF QUANTITIES</t>
  </si>
  <si>
    <t>with GCC for Construction Works - Second Edition 2010</t>
  </si>
  <si>
    <t>RETURNABLE DOCUMENT</t>
  </si>
  <si>
    <t>SCHOOL NAME</t>
  </si>
  <si>
    <t>WIMS NO.</t>
  </si>
  <si>
    <t>CONTRACT PERIOD</t>
  </si>
  <si>
    <t>TYPE OF CONTRACT</t>
  </si>
  <si>
    <t>Employer:</t>
  </si>
  <si>
    <t>Region:</t>
  </si>
  <si>
    <t>Head: Public Works</t>
  </si>
  <si>
    <t>Tel Number:</t>
  </si>
  <si>
    <t>Fax Number:</t>
  </si>
  <si>
    <t>Project Code:</t>
  </si>
  <si>
    <t>Document Date:</t>
  </si>
  <si>
    <t>Contract Period:</t>
  </si>
  <si>
    <t>CIDB Registration number:</t>
  </si>
  <si>
    <t xml:space="preserve">Central Suppliers Database Registration Number: </t>
  </si>
  <si>
    <t>FLASH DRIVE</t>
  </si>
  <si>
    <t>Bidding Entity:</t>
  </si>
  <si>
    <t>BIDDERS TO NOTE THAT ALL FIELDS HIGHLIGTHED IN YELLOW TO BE FILLED IN ONLY</t>
  </si>
  <si>
    <t>ECDP Number:        N/A</t>
  </si>
  <si>
    <t>Head Public Works: Operations</t>
  </si>
  <si>
    <t>KZN Department of Public Works</t>
  </si>
  <si>
    <t>X9041</t>
  </si>
  <si>
    <t>Pietermaritzburg</t>
  </si>
  <si>
    <t>3200</t>
  </si>
  <si>
    <t>033 - 355 5569</t>
  </si>
  <si>
    <t>N/A</t>
  </si>
  <si>
    <t>Engineer/Principal Agent</t>
  </si>
  <si>
    <t>Private Bag X 9041</t>
  </si>
  <si>
    <t>Tel Number:     033 - 355 5569</t>
  </si>
  <si>
    <t>Fax Number:    N/A</t>
  </si>
  <si>
    <t>DEPARTMENT OF PUBLIC WORKS</t>
  </si>
  <si>
    <t xml:space="preserve">Ilifa/Bingelela Consulting Professionals JV </t>
  </si>
  <si>
    <t>P.O. Box 102278</t>
  </si>
  <si>
    <t>Meerensee</t>
  </si>
  <si>
    <t>Richards Bay</t>
  </si>
  <si>
    <t>035 7534580 - Tel Number</t>
  </si>
  <si>
    <t>jrichards@bingelela.com</t>
  </si>
  <si>
    <t>MANQONDO PRIMARY SCHOOL</t>
  </si>
  <si>
    <t>063384</t>
  </si>
  <si>
    <t>Galvanised wire mesh reinforcement 150mm wide built into walls</t>
  </si>
  <si>
    <t xml:space="preserve">Ref 193 mesh reinforcement in concrete surface beds, slabs, etc. </t>
  </si>
  <si>
    <t xml:space="preserve">Smooth formwork to edges, risers, ends, etc. not exceeding 300mm high or wide </t>
  </si>
  <si>
    <t xml:space="preserve">25MPa/19mm reinforced concrete in surface beds </t>
  </si>
  <si>
    <t xml:space="preserve">25MPa/19mm unreinforced concrete in strip footings </t>
  </si>
  <si>
    <t>Compaction of ground surface under pavings etc including scarifying for a depth of 150mm, breaking down oversize material, adding suitable material where necessary and compacting to 98% Mod AASHHTO density</t>
  </si>
  <si>
    <t>Keeping excavations free of all water other than subterranean water</t>
  </si>
  <si>
    <t xml:space="preserve">Excavations in earth not exceeding 2m deep for trenches </t>
  </si>
  <si>
    <t>EXTERNAL WORKS (PROVISIONAL)</t>
  </si>
  <si>
    <t>Door frames</t>
  </si>
  <si>
    <t xml:space="preserve">ON METAL </t>
  </si>
  <si>
    <t>Fibre-cement fascias &amp; bargeboards</t>
  </si>
  <si>
    <t>Gypsum plasterboard ceilings, coverstrips, cornices, etc,. internally including priming and stopping up nail heads.</t>
  </si>
  <si>
    <t xml:space="preserve">Window frames (both sides measured) </t>
  </si>
  <si>
    <t>SUPPLEMENTARY PREAMBLES  Trade Names  Where trade names are specified, equal materials approved by the Principal Agent may be used  Colours, etc.  Unless otherwise described all paintwork shall be deemed to have colour value in excess of 7 on Munsell system in accordance with SANS 1091</t>
  </si>
  <si>
    <t>GLAZING TO STEEL WITH PUTTY</t>
  </si>
  <si>
    <t>GLAZING (PROVISIONAL)</t>
  </si>
  <si>
    <t xml:space="preserve">25mm Thick on floors </t>
  </si>
  <si>
    <t>PLASTERING (PROVISIONAL)</t>
  </si>
  <si>
    <t xml:space="preserve">Provide Certificate of Compliance (CoC) as per SANS 10142-1. One for each DB and the associated circuits connected to the DB and one for the overall installation </t>
  </si>
  <si>
    <t>TESTING &amp; COMMISSIONING</t>
  </si>
  <si>
    <t>Hard Rock</t>
  </si>
  <si>
    <t>Soft Rock</t>
  </si>
  <si>
    <t xml:space="preserve">In soft or pickable soil </t>
  </si>
  <si>
    <t>1200mm x 16mm diameter Copper earth electrodes driven in ground, including 'Cadweld' joining sleeves as required.</t>
  </si>
  <si>
    <t>Replace 10 Amp day light switch per SANS 1777</t>
  </si>
  <si>
    <t xml:space="preserve">30 Amp 2 pole 230V </t>
  </si>
  <si>
    <t>RJ45 Data Outlet complete with cover</t>
  </si>
  <si>
    <t>Cradles and Blank covers for telephone/data outlet points.</t>
  </si>
  <si>
    <t>16Amp 3 pin dedicated complete with plug top (Red)</t>
  </si>
  <si>
    <t>40Amp Double pole Single Phase Main Circuit breaker</t>
  </si>
  <si>
    <t>Class II 10kA single pole SPD unit</t>
  </si>
  <si>
    <t>60Amp double pole Earth Leakage Unit</t>
  </si>
  <si>
    <t xml:space="preserve">20Amp single phase Circuit breaker </t>
  </si>
  <si>
    <t>Upgrade DB to bring up to SANS standard and Supply &amp; Install circuit breakers as required. All circuit breakers to match DB kA rating with minimum  6kA Schneider/ CBI breakers. To include all wiring, labels, blanks and safety labels for DB.</t>
  </si>
  <si>
    <t>Type E. Pole mounted flood-light luminaire, including pole, 2 x High-pressure die-cast aluminium light fitting. Heat &amp; impact resistant diffuser. Minimum IP 65 compartments for lamp and control gear, with stainless steel screws including finger grips for aiming luminaire.  All external bolts to be stainless steel. Minimum 20 000lm. Cool White. Colour Black or as per architect. Mounted on 4.6m Pole at 4m mounting height. Price to include pole, complete with 2x 250W Metal Halide fittings, lamp, electronic control gear and all necessary accessories.</t>
  </si>
  <si>
    <t>Type C. Ceiling/Wall mounted  high pressure die-cast aluminium base with opal high-impact acrylic diffuser. Minimum IP 65, Corrosion and vandal resistant luminaire complete with 2x CFL lamps, electronic control gear and all necessary accessories. All external bolts to be stainless steel. Minimum 2400lm.2 x 18W Cool White. Colour black or as per architect.</t>
  </si>
  <si>
    <t>Remove and re-install existing light fitting due to replacement of ceilings or due to loose fixing in ceiling or wall.</t>
  </si>
  <si>
    <t>Re-install Existing Fittings</t>
  </si>
  <si>
    <t>Remove existing light fitting &amp; replace with existing or with new lighting fixtures. Located in ceilings and/or walls</t>
  </si>
  <si>
    <t xml:space="preserve">2,5mm² </t>
  </si>
  <si>
    <t>Power skirting Conduit Entry Boxes</t>
  </si>
  <si>
    <t>Power skirting Cover Plates</t>
  </si>
  <si>
    <t>Power skirting End Caps</t>
  </si>
  <si>
    <t xml:space="preserve">3 Compartment galvanised and painted power skirting (Grey) </t>
  </si>
  <si>
    <t>Supply and installation of surface mounted power skirting as specified in detail specification, complete with cover plates - plug assemblies not included.</t>
  </si>
  <si>
    <t>DUCTING AND POWER SKIRTING</t>
  </si>
  <si>
    <t>ELECTRICAL WORK (PROVISIONAL)</t>
  </si>
  <si>
    <t>PLUMBING &amp; DRAINAGE (PROVISIONAL)</t>
  </si>
  <si>
    <t>1,2mm Double rebated frames with mitred, welded and reinforced corners and fitted with one pair of 100mm five-knuckle loose pin steel hinges for each door or each leaf of double doors, suitable for one brick walls:</t>
  </si>
  <si>
    <t>Trade Names and Proprietary Products: All descriptions or clauses where trades names or proprietary products are specified, are deemed to include the phrase "or other approved".</t>
  </si>
  <si>
    <t>Descriptions and Preambles Tenderers are referred to Trades to follow hereafter for preambles and full descriptions of materials and items not fully described in this Trade and which shall apply equally to work in this Trade, unless otherwise described.</t>
  </si>
  <si>
    <t>METALWORK (PROVISIONAL)</t>
  </si>
  <si>
    <t>Approved door lock and handle set comprising satin chromed cast zinc handles and galvanised 4-lever mortice lock case</t>
  </si>
  <si>
    <t xml:space="preserve">Extra over ceiling for 600 x 600mm trap door of 32 x 44mm wrought hardwood rebated framing and 38 x 114mm sawn softwood kerb spiked to rafters, etc., and filled in with matching ceiling board in opening.  </t>
  </si>
  <si>
    <t xml:space="preserve">Ceilings including 38 x50mm sawn softwood brandering at 450mm centres in one direction to trusses </t>
  </si>
  <si>
    <t>Approved 9.5mm Gypsum plasterboard ceilings including 38 x 50mm sawn softwood brandering at 450mm centres in one direction to trusses</t>
  </si>
  <si>
    <t xml:space="preserve">40mm Framed, ledged and braced batten door size 813 x 2032mm high of 40 x 110mm wide top rail and stiles, 20 x 150mm middle ledge, 20 x 225mm bottom ledge and 20 x 110mm braces </t>
  </si>
  <si>
    <t>Wrot Meranti framed, ledged and braced batten doors hung to steel frames:</t>
  </si>
  <si>
    <t xml:space="preserve">38 x 114mm Bearer between trusses for gutter fixing </t>
  </si>
  <si>
    <t xml:space="preserve">SANS approved weld mesh type temporary barrier fencing 1,5m high fixed to and including 100mm diameter gum poles set securely min 300mm deep in ground at maximum 3m spacing </t>
  </si>
  <si>
    <t>Glass from steel windows including cleaning out rebates and preparing for new glass (elsewhere measured)</t>
  </si>
  <si>
    <t>Carefully take out and remove</t>
  </si>
  <si>
    <t>Chase out plaster down to brick face ± 100mm wide either side of crack to form recess, insert galvanised chicken mesh strip and re-plaster with 1:4 cement mortar, including floating up smooth to match existing</t>
  </si>
  <si>
    <t>Make good internal cement plaster</t>
  </si>
  <si>
    <t>REMEDIAL WORK</t>
  </si>
  <si>
    <t>25mm Screed from floors</t>
  </si>
  <si>
    <t>Hack up/off and remove floor screeds, plaster and prepare surfaces for new</t>
  </si>
  <si>
    <t>PREPARATORY WORK TO EXISTING SURFACES</t>
  </si>
  <si>
    <t>Door lock and furniture and preparing to receive new (elsewhere measured)</t>
  </si>
  <si>
    <t xml:space="preserve">Timber single door and steel frame 813 x 2032mm high overall from one brick wall to remain, including temporary propping and preparing opening to receive new frame (elsewhere measured) </t>
  </si>
  <si>
    <t>"Forming openings" for doors or windows, etc. implies that the plaster or any other covering is to be hacked off and an opening formed sufficient in size to receive the building in of the frame and cramps, and the forming of new damp proof courses, lintels, sills, etc. After building in of the new frame, the opening is to be built up against the frame, plaster or faced brickwork to be made good both sides and reveals and floor screeds prepared for finishings to match existing  "Making good" implies that all necessary repairs are to be made to reinstate articles that may be damaged through the removal or otherwise, and the supplying of any new materials to match existing work, and is to include any necessary repairs to adjacent finishings such as floors, skirtings, plaster, painting, etc. and such making good is to match adjoining work in all respects and in all trades  The Contractor will be required to take all dimensions affecting the existing buildings on the site and he will be held solely responsible for the accuracy of all such dimensions where used in the manufacture of new items (doors, windows, fittings, etc.)  The Contractor is to acknowledge that sequencing of the work will be necessary to accommodate the operational aspects of the school. The Contractor is to accordingly factor the above requirement in the construction programme and pricing  "Breaking down and removing" walls, etc. implies that the wall is to be taken down to the extent shown on the drawings, or as may be described, and that all necessary shoring is to be provided and allowed for to ensure the safety of the building during the pulling down, or until new walls where disturbed or affected by the removal, are to be made good and left ready for plaster or other finishings as described  Where removal is included in the heading, sub-heading or item description, prices shall be deemed to include for the necessary costs of removal and appropriate disposal of materials including, but not limited to labour, transportation and disposal costs. No further claims in this regard will be entertained  "Building up openings" implies that after the removal of any doors, windows or screens that may be described to be taken down, the opening is to be filled up solid (or to the thickness as shown) with new brickwork and is to include all necessary cutting away to form toothings to thoroughly bond to the new work and new finishes to both sides as described  Removal of asbestos material  The removal of asbestos shall be carried out by a certified entity, registered in accordance with Occupational Health and Safety Act, 1993 - Asbestos Regulations 2001 and all necessary precautions must be taken when working with and disposing of asbestos cement products and the disposal of waste water resulting from cleaning operations, etc.  Asbestos in all forms/building elements that is to be removed, shall be carried out strict accordance with aforementioned regulation and a certificate issued by the entity as contemplated in the above, shall be provided per block for the removal thereof, where the term block shall in this context refer to any single, free standing building structure, regardless of size or purpose  Corresponding disposal certificates shall be issued by the facility at which the asbestos is disposed off, with said facility to, prior to the disposal of any asbestos material provide satisfactory proof that the facility is duly registered and fully compliant in terms of the act, to receive the asbestos material  Under no circumstances is the Contractor nor any of his duly authorised representatives to sell and/ or give away asbestos material to any member/s of the school community, the community in general or the public at large. Should this be found to be occurring, the Contractor will be held responsible contractually and may further be prosecuted criminally  The cost for complying with the above, and all requirements of regulation as reflected above is to be priced for in terms for removal of asbestos material. No further claims in this regard will therefore be entertained</t>
  </si>
  <si>
    <t>Damage to existing finishesThe Contractor will be held responsible for all damage however caused to existing finishes and fittings, etc. and he must make good all damage at his own expense to the approval of the Principal Agent Breaking down, demolition and alteration activities and tasks, hacking off of existing plaster, etc. is to be executed with care so as to prevent damage to remaining floor and wall surfaces and finishes (where these are to be retained). Tenders will be deemed to include allowance for any necessary protection of existing surfaces and structures as may be necessary to effect the above, as the cost of repairing damage to existing surfaces and structures will be solely for the Contractors accountResponsibility for siteThe Contractor is to note that upon possession of the site by himself, and extending until practical completion is achieved, he is solely responsible for the site, site security, general upkeep and cleaning of the site and all other responsibilities in maintaining a construction site in conformance with but not limited to, the Construction Regulations 2014, all local by-laws, all user client regulations and procedures. Tenderers are therefore urged to study all available material and to investigate the site fully and areas contiguous to the site, in order to determine the range and extent of responsibility. No additional monetary and/or time claims will be entertained in respect of the aboveExplosivesNo explosives whatsoever maybe used for demolition purposes unless otherwise statedGeneralThe Contractor shall carry out the whole of the works with as little mess and noise as possible and with a minimum amount of disturbance to adjoining classroom blocks and their students. He shall provide proper protection of the works and provide, erect and remove when directed, any temporary tarpaulins that may be necessary during the progress of the works, all to the satisfaction of the Principal AgentWater supply pipes and other piping that may be encountered and found necessary to disconnect or cut, shall be effectively stopped off or grubbed up and removed, and any new connections that may be necessary shall be made with proper fittings, to the satisfaction of the Principal AgentDoors,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separately"Taking out and removing doors, windows, etc" implies that the door, etc. is to be carefully taken down together with the fame, linings, architraves, window sills, etc. complete and where brick lintels occur, it must be supported and propped until the openings are built up or new doors or windows built in positionPrices for taking out and removing doors and frames shall include for removing door stops, cabin hooks, etc. and making good floor and wall finishes to match existing.</t>
  </si>
  <si>
    <t>SUPPLEMENTARY PREAMBLES  View  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  Existing Furniture, Equipment, etc  The Contractor shall not remove or damage any furniture, equipment or similar items that belong to the Department except when specifically described. The Contractor must give the Principal Agent sufficient notice if the removal of any items are required before any prescribed alterations can be done</t>
  </si>
  <si>
    <t>Preliminaries.</t>
  </si>
  <si>
    <t>HOT DIP GALVANISED WELDED SECURITY GATES</t>
  </si>
  <si>
    <t xml:space="preserve">Security gate comprising 40 x 40 x 3mm square tubing frame with two 40 x 6mm horizontal flat bar rails and 19mm diameter vertical bars equally spaced at 110mm centres, hung to and including 45 x 45 x 3mm square section frame with three 25mm diameter x 80mm bullet hinges, bolted to wall with eight M13 x 100mm expansion bolts with heads tack welded to prevent removal, including padlock sliding pin and holding lug, complete with suitable approved  padlock </t>
  </si>
  <si>
    <t xml:space="preserve">Gate size 843mm x 2250mm high </t>
  </si>
  <si>
    <t xml:space="preserve">150 x 150mm Square gutter fixed to falls with aluminium brackets screwed to eaves purlin/false timber through fibre cement fascia with galvanised screws OR bolted to fibre cement fascia or steel supporting structure with galvanised bolts, nuts and washers at 500mm centres </t>
  </si>
  <si>
    <t xml:space="preserve">Extra over gutter for 100 x 75mm outlet with nozzle </t>
  </si>
  <si>
    <t xml:space="preserve">Extra over gutter for drop-box </t>
  </si>
  <si>
    <t xml:space="preserve">Extra over gutter for stop end </t>
  </si>
  <si>
    <t>1.00</t>
  </si>
  <si>
    <t>Breaking up and removing concrete</t>
  </si>
  <si>
    <t xml:space="preserve">Unreinforced concrete surface beds </t>
  </si>
  <si>
    <t>Carefully breaking down and removing from site</t>
  </si>
  <si>
    <t xml:space="preserve">Half brick walls in beamfilling </t>
  </si>
  <si>
    <t xml:space="preserve">One brick walls in beamfilling </t>
  </si>
  <si>
    <t>Taking off/out/down and removing from site</t>
  </si>
  <si>
    <t>Chalkboard and frame exceeding 2.5m2 and not exceeding 5m2, including making good to plaster, etc.</t>
  </si>
  <si>
    <t>Pinboard and frame exceeding 2.5m2 and not exceeding 5m2, including making good to plaster, etc.</t>
  </si>
  <si>
    <t xml:space="preserve">Asbestos roof sheeting including timber purlins, underlay, etc complete and the provision of a certificate of safe disposal for asbestos. (measured on flat) </t>
  </si>
  <si>
    <t xml:space="preserve">Sheet iron roof sheeting including timber purlins, underlay, etc complete. (measured on flat) </t>
  </si>
  <si>
    <t xml:space="preserve">uPVC, fibre-cement or sheet metal rainwater pipes and holder bats </t>
  </si>
  <si>
    <t xml:space="preserve">uPVC, fibre-cement or sheet metal rainwater gutters </t>
  </si>
  <si>
    <t xml:space="preserve">Fibre-cement fascia and barge boards </t>
  </si>
  <si>
    <t>Carefully taking out and removing doors and frames from brickwork to remain (new door and frame measured elsewhere)</t>
  </si>
  <si>
    <t xml:space="preserve">Timber single door and frame not exceeding 2,5m² </t>
  </si>
  <si>
    <t xml:space="preserve">Steel security gate and frame not exceeding 2,5m² </t>
  </si>
  <si>
    <t>Carefully taking out and removing</t>
  </si>
  <si>
    <t>Putty from existing glazed window frames, prepare rebates for and re-putty.</t>
  </si>
  <si>
    <t>Window sliding stay</t>
  </si>
  <si>
    <t>Window latch</t>
  </si>
  <si>
    <t>Air vents</t>
  </si>
  <si>
    <t>Taking out/off and removing sanitary fittings including making good wall finishes, temporarily stopping off services and re-connecting to new fittings (paintwork &amp; new fittings elsewhere measured)</t>
  </si>
  <si>
    <t xml:space="preserve">Polyethylene pit WC pedestal and footpiece and preparing opening to receive new (elsewhere measured) </t>
  </si>
  <si>
    <t>TEMPORARY ACCOMMODATION</t>
  </si>
  <si>
    <t xml:space="preserve">Provide temporary accommodation units (park homes) for Educational Facilities during construction in phases as herein measured, including levelling of area, positioning on site, two tier steps for access and connected to electrical supply. Park homes to be standard classroom size and need to be minimum 7m x 7m or nearest standard size </t>
  </si>
  <si>
    <t xml:space="preserve">Rental of temporary accommodation unit approximate size 7m x 7m wide, including standard windows, burglar bars, curtains and tracks, two tier steps for access, light fittings and electrical certificate of compliance, for a period of Twelve (12) calender months </t>
  </si>
  <si>
    <t>Electrical Compliance Certificate</t>
  </si>
  <si>
    <t xml:space="preserve">Transportation and establishment on site and de-establishment on completion, temporary accommodation units approximate size 7 x 7m </t>
  </si>
  <si>
    <t xml:space="preserve">BILL NO. 3 </t>
  </si>
  <si>
    <t>EARTHWORKS (PROVISIONAL)</t>
  </si>
  <si>
    <t>SUPPLEMENTARY PREAMBLES  Nature of ground  The nature of the ground is assumed to be sandy, therefore  "soft excavation",  but possibly interspersed with "intermediate material" or "hard rock"</t>
  </si>
  <si>
    <t>Carting away  Descriptions of carting away of excavated material shall be deemed to include loading excavated material onto trucks directly from the excavations or, alternatively, from stock piles situated on the building site</t>
  </si>
  <si>
    <t>Filling  Before any material is used for filling the full test results of such materials must be submitted to the Employer for his approval and prices are to include therefore. All filling material to be supplied by the Contractor , shall be found by him and shall be his sole responsibility.</t>
  </si>
  <si>
    <t>EXCAVATION, FILLING, ETC</t>
  </si>
  <si>
    <t>Excavation in soft material not exceeding 2 metres deep below natural or reduced ground level for</t>
  </si>
  <si>
    <t>Reduce levels under surface bed</t>
  </si>
  <si>
    <t>Filling, etc</t>
  </si>
  <si>
    <t>Approved earth filling supplied by the Contractor, well watered and compacted in layers not exceeding 150mm to a density as specified</t>
  </si>
  <si>
    <t>G5 Filling under surface beds and compacted to 98% MOD AASHTO</t>
  </si>
  <si>
    <t>River sand filling supplied by the Contractor</t>
  </si>
  <si>
    <t>25mm Thick under solid floors, etc.</t>
  </si>
  <si>
    <t>Compaction of surfaces</t>
  </si>
  <si>
    <t xml:space="preserve">Scarify to a depth of 150mm and level and re-compact earth to 93% MOD AASHTO </t>
  </si>
  <si>
    <t>SOIL POISONING</t>
  </si>
  <si>
    <t>Apply 'Chlorodane' or 'aldrin' soil insecticides in strict accordance with manufacturers instructions and SABS 1164-1165.</t>
  </si>
  <si>
    <t xml:space="preserve">Termite poisoning of ground surfaces  under solid floors </t>
  </si>
  <si>
    <t>CONCRETE, FORMWORK &amp; REINFORCEMENT (PROVISIONAL}</t>
  </si>
  <si>
    <t>SUPPLEMENTARY PREAMBLES</t>
  </si>
  <si>
    <t>Concrete</t>
  </si>
  <si>
    <t>In situ concrete  All concrete work will be done in accordance with the applicable departmental specifications and SABS 1200G and where any discrepancies occur the former shall take preference</t>
  </si>
  <si>
    <t>Cement  Cement must be Portland cement in accordance with SABS 471, unless otherwise described</t>
  </si>
  <si>
    <t>Formwork</t>
  </si>
  <si>
    <t>The vertical strutting shall be carried down to such construction as is sufficiently strong to afford the required support without damage and shall remain in position until the newly constructed work is able to support itself.</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</si>
  <si>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</si>
  <si>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Formwork must be considered to be propped up to heights not exceeding 3,5m high unless otherwise stated.</t>
  </si>
  <si>
    <t>Where rough formwork has been used after stripping thereof the concrete shall immediately be well wetted and wire brushed whilst the concrete is still green and then slushed over with 2:1 cement grout to form a key for finishes.  Where smooth formwork is used, concrete surfaces shall be hacked adequately and a 13mm thick (3:1) sand cement plaster applied in one coat and finished smooth, even and level with a wood trowel at no extra cost to the employer.  Decorative features in concrete shall be priced as part of the formwok.</t>
  </si>
  <si>
    <t>REINFORCED CONCRETE</t>
  </si>
  <si>
    <t xml:space="preserve">Concrete Class 25/19 in </t>
  </si>
  <si>
    <t>Surface beds</t>
  </si>
  <si>
    <t>TEST CUBES</t>
  </si>
  <si>
    <t>Allow for preparing set of three 152 x 152 x 152mm concrete test cubes cast from batches of concrete required for the contract as specified, made, stored, cured and tested in accordance with SABS methods 861 and 863 including use of approved cube moulds, transporting, paying all charges and submitting reports to Employer (Provisional)</t>
  </si>
  <si>
    <t>MOVEMENT JOINTS, ETC (PROVISIONAL)</t>
  </si>
  <si>
    <t xml:space="preserve">Saw cut joints and reaming </t>
  </si>
  <si>
    <t xml:space="preserve">3 x 25mm Saw cut joints in top of concrete </t>
  </si>
  <si>
    <t>CONCRETE SUNDRIES</t>
  </si>
  <si>
    <t>Finishing top surfaces of concrete</t>
  </si>
  <si>
    <t xml:space="preserve">Power float finish to surface beds, slabs, etc </t>
  </si>
  <si>
    <t>STEEL REINFORCEMENT (PROVISIONAL)</t>
  </si>
  <si>
    <t>Mesh reinforcement in concrete surface beds, slabs, etc.</t>
  </si>
  <si>
    <t>Mesh reinforcement ref 245</t>
  </si>
  <si>
    <t>MASONRY (PROVISIONAL)</t>
  </si>
  <si>
    <t>SUPPLEMENTARY PREAMBLES  Sizes in descriptions  Where sizes in descriptions are given in brick units, "one brick" shall represent the length and "half brick" the width of a brick  Bricks  Clay and concrete bricks are to comply with NHBRC Part 2, Section 3  Bagged and sealed walls  Walls in two skins described as "bagged and sealed" shall be deemed to include having the outer face of the inner skin bagged with 1:6 cement and sand mixture and sealed with two coats bitumen emulsion waterproofing coating  Face bricks  Bricks shall be ordered timeously to obtain uniformity in size and colour</t>
  </si>
  <si>
    <t xml:space="preserve">Hollow walls etc  Descriptions of hollow walls shall be deemed to include leaving every fifth perpend of the bottom course of the external skin open as a weep hole. </t>
  </si>
  <si>
    <t>Pointing  All pointing of exposed joints to be concave</t>
  </si>
  <si>
    <t>Samples  Samples of all masonry building units, except those of walls described as "load bearing", shall consist of a minimum of 6 units. Samples of building units to be used in walls described as "load bearing" shall consist of 30 units from every 30 000 units delivered to site</t>
  </si>
  <si>
    <t>BRICKWORK</t>
  </si>
  <si>
    <t xml:space="preserve">Brickwork of NFP bricks in class II mortar: </t>
  </si>
  <si>
    <t>Half brick wall in beamfilling</t>
  </si>
  <si>
    <t>Half brick bund wall</t>
  </si>
  <si>
    <t>One brick wall in beamfilling</t>
  </si>
  <si>
    <t>BRICKWORK SUNDRIES</t>
  </si>
  <si>
    <t>Galvanised hoop iron cramps, ties, etc</t>
  </si>
  <si>
    <t xml:space="preserve">30 x 1,6mm Roof tie 1,5m long with one end built 6 courses into brickwork and other end wrapped around and nailed to timber rafter </t>
  </si>
  <si>
    <t>AIR BRICKS</t>
  </si>
  <si>
    <t>229x152mm Terra-cotta vermin proof air brick</t>
  </si>
  <si>
    <t>WATERPROOFING</t>
  </si>
  <si>
    <t xml:space="preserve">PREAMBLESThe Model Preambles for Trades (2008 edition) as published by the Association of South African Quantity Surveyors shall be deemed to be incorporated in these bills of quantities and no claims arising from brevity of description of items fully described in the said Model Preambles will be entertained </t>
  </si>
  <si>
    <t>Waterproofing of roofs, basements, etc shall be laid under a ten year guarantee.  Waterproofing to roofs shall be laid to even falls to outlets etc with necessary ridges, hips and valleys. Descriptions of sheet or membrane waterproofing shall be deemed to include additional labour to turn-ups and turn-downs</t>
  </si>
  <si>
    <t>DAMPPROOFING OF WALLS AND FLOORS</t>
  </si>
  <si>
    <t>375µm Brikgrip DPC embossed black polyethylene sheeting</t>
  </si>
  <si>
    <t>One layer to walls, under sills, etc.</t>
  </si>
  <si>
    <t>250µm Gunplas USB Green polyethylene waterproof sheeting, with minimum 200mm overlaps at intersections, sealed at laps with Gunplas pressure sensitive tape</t>
  </si>
  <si>
    <t>One layer damp proofing under surface beds</t>
  </si>
  <si>
    <t>JOINT SEALANTS ETC. (PROVISIONAL)</t>
  </si>
  <si>
    <t>"Sikaflex Pro 3 I-Cure" or similar approved joint sealant in</t>
  </si>
  <si>
    <t>10 x 10mm In expansion joints in floors</t>
  </si>
  <si>
    <t>6 x 10mm Sealant in horizontal saw cut floor joint 13mm deep</t>
  </si>
  <si>
    <t>ROOF COVERINGS (PROVISIONAL)</t>
  </si>
  <si>
    <t>SUPPLEMENTARY PREAMBLES Sheeting ProfileThe roof sheeting shall be GRS or similar approved IBR 686 profile from certified ZincAL® 0.55mm steel. A certificate verifying compliance shall be issued by the manufacturer. The profile shall have 5 trapezoidal ribs at 171.5mm centres giving a net cover of 686mm with each pan incorporating a stiffener rib. The rib height shall be 37mm</t>
  </si>
  <si>
    <t xml:space="preserve">Material and Finish for IBR 686 Roof Sheeting  ZincAL AZ150 coated steel G550 with a ColorPLUS colour coated finish to one side with a Cool Grey backing coat </t>
  </si>
  <si>
    <t>Fixing IBR 686 profile ZincAL AZ150  The sheeting shall be laid with side-laps on the leeward side of the prevailing wind direction. An approved side-lap sealant shall be incorporated on roofing with a pitch of less than 15 degrees. All fixing holes shall be drilled and not punched. Roof sheets shall be fixed by means of No.14 Topspeed Hex Head screws 65mm long for steel purlins or 90mm long for timber purlins and shall incorporate 19mm diameter galvanised washers with rubber gasket . Side-lap stitching shall be effected at no more than 600mm centres with 25mm long Topspeed Hex Head screws and shall incorporate 19mm diameter galvanised washers with rubber gasket.</t>
  </si>
  <si>
    <t>Roof sheets shall additionally be fixed through each rib to the furthermost eaves purlin as well as apex purlin by means of No.14 Topspeed Hex Head screws 65mm long for steel purlins or 90mm long for timber purlins and shall also incorporate 19mm diameter galvanised washers with rubber gasket.</t>
  </si>
  <si>
    <t>IBR 686 profile ZincAL AZ150 Flashings  Stop endings must be formed at apex to form a dam and the pan turned down to form drip. The roof sheeting shall be closed as necessary with purpose made flashings and shall incorporate serrated closers and poly closers where necessary. Flashing shall be fixed to roofing by means of No. 14 Topspeed Hex head screws 25mm long with 19mm diameter galvanised washers with rubber gaskets on roof and for side cladding</t>
  </si>
  <si>
    <t>Safety  The contractor shall exercise special care when handling long length sheeting, particularly in windy conditions. Should work be interrupted for any reason, all loose sheeting and incomplete sections must be adequately secured against possible movement by wind and gravity</t>
  </si>
  <si>
    <t>Installation  Every precaution shall be taken to prevent damage to roof sheets during all stages of construction. Duck boards should be used when necessary to protect the sheeting from damage. Sheeting which has become deformed or damaged in any way, should be replaced. Care shall be taken to ensure that no sheeting or flashing will be cut with abrasive disc on roof surfaces in order to prevent steel particles from penetrating coated surfaces</t>
  </si>
  <si>
    <t>Handling and Storage  The contractor shall ensure that all materials used on site for cladding, etc. are transported, handled and stored in accordance with the manufacturer's recommendations. Material damaged shall be rejected and replaced with undamaged material at the contractor's expense. Repair of damaged material will not generally be permitted. Rates are to include for preventing damage and protecting sheets through all stages of construction</t>
  </si>
  <si>
    <t>Guarantee  IBR 686 profile ZincAL AZ150 or equal approved sheeting shall be laid  in strict accordance with manufacturer's specifications by an approved contractor. The employer shall be provided with a ten year written guarantee on materials and a five year written guarantee on workmanship and water-tightness after final inspection of the roofs, by the manufacturer</t>
  </si>
  <si>
    <t>Inspection Prior to Installation or ErectionBefore commencing with installation, the contractor shall verify that the following items have been checked and accepted: a. The entire structure or the portion thereof to be sheeted has been correctly aligned, levelled and groutedb. Purlins and sheeting rails are at the correct spacing and are within the specified tolerancesc. The corners of the roof are square and the wall framework is perpendicular or as specifiedd. No protrusions such as bolt heads, splice plates, cleats, etc. appear on the face of the frameworke. All members to which roofing and cladding are to be fixed in aesthetically sensitive areas are true and squaref. Paint and any other materials that may be incompatible with the sheeting, have been painted over or so dealt with that direct contact with the sheeting is avoidedg. The contact faces between the purlins or girts and the cladding are in the same plane. Should the alignment be inadequate, the contractor shall request instructions from the engineer before proceeding with the fixing of the cladding</t>
  </si>
  <si>
    <t>Protrusion through Sheeted Surfaces  Protrusions such as pipes, ducts and the like, shall be adequately flashed where they pass through the sheeting surface. Where ribs have to be cut away to permit penetration, additional framing is to be installed as required to support the sheeting. Depending on the position of the penetration through the roof, special attention shall be given to back flashing the sheeting to the ridge or point of water entry. In all cases, all cutting and flashings shall be so arranged that adequate provision is made for the drainage of all troughs and corrugations</t>
  </si>
  <si>
    <t>Quality Assurance  The manufacturer shall be assessed and certified as comply with ISO 9001:2008 Quality Management System</t>
  </si>
  <si>
    <t>Cleaning of Roofs, etc  All debris arising from the fixing of the cladding shall be removed from the sheeting as the fixing progresses. In addition, off-cuts of insulation, surplus fasteners and sealants, mandrels from pop rivets, off-cuts of flashings and sheeting, surplus flashing, food packaging, cartoons, bottles, cans, etc. shall not be left on the roof or in the gutters. Care shall be taken to ensure that no such material enters, blocks or partially impedes the flow of water into the outlets, downpipes, etc.</t>
  </si>
  <si>
    <t>PROFILED METAL SHEETING AND ACCESSORIES</t>
  </si>
  <si>
    <t>Roof sheeting shall be IBR 686 roll-formed from certified ZincAL AZ150 coated steel G550 0.55mm (Heavy Industrial) with an approved colour ColorPLUS finish to one side and standard Cool Grey backing coat to other side, fixed in single lengths to steel/timber purlins/girts using class 3 fasteners in strict accordance with the manufacturer's specification for coastal areas by an approved Contractor (all bending of troughs to form dams and drips to be included in the rate for the sheeting)</t>
  </si>
  <si>
    <t xml:space="preserve">Roof covering with pitch not exceeding 25 degrees </t>
  </si>
  <si>
    <t xml:space="preserve">Flashings shall be manufactured from ZincAL AZ150 coated steel G550 0.55mm (Heavy Industrial) with an approved colour ColorPLUS finish to one side and standard Cool Grey backing coat to other side and fixed in strict accordance with the manufacturer's specification </t>
  </si>
  <si>
    <t>Ridge Cap 462mm girth 3 times bent including broad flute serrated closers and Poly-Closers</t>
  </si>
  <si>
    <t>Sondor polyclosures to match profile of roof sheeting</t>
  </si>
  <si>
    <t xml:space="preserve">Barge Flash 462mm girth 1 times bent </t>
  </si>
  <si>
    <t>Broad flute serrated closer to match profile of roof sheeting</t>
  </si>
  <si>
    <t>ROOF AND WALL INSULATION</t>
  </si>
  <si>
    <t>Approved heavy duty industrial grade double-sided fire retardant foil laminate under-roof insulation</t>
  </si>
  <si>
    <t>Insulation laid taut over trusses or rafters (at approximately 750mm centres) and fixed under purlins concurrent with roof covering including galvanised steel straining wires at 500mm centres.</t>
  </si>
  <si>
    <t>38 x 114mm Rafters</t>
  </si>
  <si>
    <t>50 x 76mm Cross bracing to trusses</t>
  </si>
  <si>
    <t xml:space="preserve">50 x 76mm Barge board trimmer battens </t>
  </si>
  <si>
    <t>50 x 76mm Gable trims</t>
  </si>
  <si>
    <t xml:space="preserve">50 x 76mm Purlins </t>
  </si>
  <si>
    <t>50 x 76mm Splayed eaves purlins</t>
  </si>
  <si>
    <t xml:space="preserve">50 x 50mm Fascia stiffening purlins </t>
  </si>
  <si>
    <t>50 x 50mm Fascia hangers in short lengths</t>
  </si>
  <si>
    <t xml:space="preserve">Approved galvanised steel two way hurricane clips </t>
  </si>
  <si>
    <t>Approved Fibre-cement Fascias &amp; Barge Boards</t>
  </si>
  <si>
    <t xml:space="preserve">Fibre cement fascia boards, medium density plain, fittings and fixing accessories fixed to timber supporting structure with Ø4mm x 50mm long galvanised mild steel counter sunk screws or to steel supporting structure with Ø6mm x 30mm long galvanised mild steel bolts, nuts and washers (Supporting structure measured elsewhere), inclusive of plastic H-profile fascia joiners </t>
  </si>
  <si>
    <t xml:space="preserve">10 x 225mm Fascia boards fixed to timber supporting structure with 4mm diameter x 50mm long galvanised mild steel counter sunk screws </t>
  </si>
  <si>
    <t xml:space="preserve">Fibre cement fascia boards, medium density plain (used as barge boards), fittings and fixing accessories fixed to timber supporting structure with Ø4mm x 50mm long galvanised mild steel counter sunk screws, or to steel supporting structure with Ø6mm x 30mm long galvanised mild steel bolts, nuts and washers (Supporting structure measured elsewhere), inclusive of plastic H-profile fascia joiners and cutting and waste at apex/ </t>
  </si>
  <si>
    <t xml:space="preserve">12 x 300mm Fascia boards fixed to timber supporting structure with Ø4mm x 50mm long galvanised mild steel counter sunk screws </t>
  </si>
  <si>
    <t>FLUSH DOORS</t>
  </si>
  <si>
    <t>Semi-solid core flush panel door with hardwood edge strips and commercial ply finish suitable for painting both sides hung to steel frames:</t>
  </si>
  <si>
    <t>40mm Thick door, size 762 x 1982mm</t>
  </si>
  <si>
    <t>BUMPER RAILS</t>
  </si>
  <si>
    <t>Purpose made 200mm wide bumper rails ex 19mm shutterboard with slightly rounded exposed edges fixed to walls with countersunk and pelleted plugs and screws</t>
  </si>
  <si>
    <t>Approved silver anodised aluminium Indicator Bolt as per ASSA ABLOY Code: AL8294AS or similar</t>
  </si>
  <si>
    <t>HINGES, BOLTS, ETC.</t>
  </si>
  <si>
    <t>Approved 38mm diameter rubber door stop, plugged and screwed to wall with 50mm long brass screw</t>
  </si>
  <si>
    <t>Approved 150mm satin chrome plated brass cabin hook and eye fixed on and including 200 x 114 x 38mm Meranti block with chamfered edges and bolted to brickwork with two M13 x 100mm expansion bolts</t>
  </si>
  <si>
    <t>Approved 175mm brass plated window sliding stay to match existing</t>
  </si>
  <si>
    <t>Approved brass window latch to match existing</t>
  </si>
  <si>
    <t>PINNING BOARDS, WRITING BOARDS, PROJECTION SCREENS, ETC</t>
  </si>
  <si>
    <t>Vitrex or similar approved boards including all fixing to brickwork in accordance with the manufacturer's instructions</t>
  </si>
  <si>
    <t>Model 2100 chalkboard overall size 4800 x 1200mm high comprising two Code 2109 boards fixed side-by-side, complete with continuous anodised aluminium chalk rail</t>
  </si>
  <si>
    <t xml:space="preserve">Model 2300, Code 2309 pinboard overall size 2400 x 1200mm high </t>
  </si>
  <si>
    <t>HOT DIPPED GALVANIZED STEEL DOOR FRAMES</t>
  </si>
  <si>
    <t>1,2mm Double rebated frames with mitred, welded and reinforced corners and fitted with one-and-a-half pairs of 100mm five-knuckle loose pin steel hinges for each door or each leaf of double doors, and with one pair of 75mm five-knuckle loose pin steel hinges for each fanlight, suitable for half brick walls:</t>
  </si>
  <si>
    <t>Frame for door 762 x 2032mm high</t>
  </si>
  <si>
    <t>Frame for door 813 x 2032mm high</t>
  </si>
  <si>
    <t>STEEL MESH REINFORCEMENT BURGLAR PROOFING</t>
  </si>
  <si>
    <t>Mesh reinforcement in confined roof space above ceilings fixed to timber truss tie-beams</t>
  </si>
  <si>
    <t>Mesh reinforcement Ref. 617</t>
  </si>
  <si>
    <t>PROVISIONAL AMOUNTS</t>
  </si>
  <si>
    <t>Smart Interactive Board</t>
  </si>
  <si>
    <t xml:space="preserve">Allow the Provisional Amount of R120 000.00 for the supply and installation of one (1) smart interactive board (screen) to be installed in the team teaching or general multi-purpose classroom or standard classroom as directed  </t>
  </si>
  <si>
    <t>Allow for Profit and Attendance on the abovementioned Amount</t>
  </si>
  <si>
    <t>%</t>
  </si>
  <si>
    <t xml:space="preserve">Allow the Provisional Amount for training to be given on the functioning of the smart interactive screen  </t>
  </si>
  <si>
    <t xml:space="preserve">0.6mm Extruded seamless aluminium gutters pre-painted with double coat Polymer Silicon baked enamel </t>
  </si>
  <si>
    <t>SANITARY FITTINGS</t>
  </si>
  <si>
    <t>The following in waterless sanitary fittings fixed in position complete:</t>
  </si>
  <si>
    <t xml:space="preserve">"Atlas Plastics" Model V.I.P. 200 pit pedestal and footpiece complete with seat and lid and setting in position over opening in concrete slab </t>
  </si>
  <si>
    <t>SANITARY PIPE WORK</t>
  </si>
  <si>
    <t>uPVC (S&amp;V) pipes to comply with SABS 967</t>
  </si>
  <si>
    <t xml:space="preserve">110mm Pipe in ventilation stack 3.5m high fixed vertically to wall at 1000mm centres with and including aluminium brackets </t>
  </si>
  <si>
    <t>Extra over uPVC (S&amp;V) pipes for fittings:</t>
  </si>
  <si>
    <t xml:space="preserve">110mm Air vent cowl </t>
  </si>
  <si>
    <t>PROVISIONAL AMOUNT</t>
  </si>
  <si>
    <t>Desludge Septic Tank</t>
  </si>
  <si>
    <t xml:space="preserve">Allow the Provisional Amount of R10 000.00 for the desludging of existing Ablution Block Septic Tank  </t>
  </si>
  <si>
    <t>P8000 Galvanised Trunking complete with Cover</t>
  </si>
  <si>
    <t xml:space="preserve">20mm PVC conduit </t>
  </si>
  <si>
    <t>20mm Bozal conduit</t>
  </si>
  <si>
    <t>1,5 mm²</t>
  </si>
  <si>
    <t>230V, 11W ES/BC Compact Fluorescent lamps. Colour Cool White.</t>
  </si>
  <si>
    <t>50mm PVC Sleeve</t>
  </si>
  <si>
    <t>Remove and replace distribution boards, complete with doors where applicable, frames, subframes, chassis, fixtures, fittings, spare space, busbar etc. as per specification and drawings. All shop drawings to be approved prior to manufacture . Refer to Schematic for full details and cicuit breaker count.</t>
  </si>
  <si>
    <t>Wall mounted Fan</t>
  </si>
  <si>
    <t>Allow for Municipal Eskom Meter</t>
  </si>
  <si>
    <t xml:space="preserve">60Amp three phase 4-pole main Circuit Breaker </t>
  </si>
  <si>
    <t xml:space="preserve">Two Lever one way switch </t>
  </si>
  <si>
    <t>IP65 Single Lever switch</t>
  </si>
  <si>
    <t>One Lever two way switch</t>
  </si>
  <si>
    <t xml:space="preserve">16 Amp 3 pin Single (White) </t>
  </si>
  <si>
    <t>Provisional - for changes in Computer Room</t>
  </si>
  <si>
    <t xml:space="preserve">16 Amp 3-pin single (White) </t>
  </si>
  <si>
    <t>Ø8mm Aluminium lightning protection conductor. To include all holding down clamps, down conductors and bonding to earth ring</t>
  </si>
  <si>
    <t>Bond the metal roofs at each corner of the building  bonded to the earth electrode in the ground. To include lugs, brass screws, nuts and washers.</t>
  </si>
  <si>
    <t>50mm² stranded BCEW down conductor in surface mounted PVC conduit complete with saddles.</t>
  </si>
  <si>
    <t>6.0mm x 3 Core  ECC.</t>
  </si>
  <si>
    <t>6.0mm x 3 Core  ECC - (Termination)</t>
  </si>
  <si>
    <t xml:space="preserve">16mm x 3 Core  ECC. </t>
  </si>
  <si>
    <t>16mm x 3 Core  ECC - (Termination)</t>
  </si>
  <si>
    <t>Warning tape installed 300mm below ground level, above cables in trench</t>
  </si>
  <si>
    <t>BILL NO. 13</t>
  </si>
  <si>
    <t>(1:4) Cement mortar screeds finished with a steel trowel on concrete:</t>
  </si>
  <si>
    <t>INTERNAL PLASTER</t>
  </si>
  <si>
    <t xml:space="preserve">One coat (1:4) cement plaster finished with a steel trowel </t>
  </si>
  <si>
    <t>On walls</t>
  </si>
  <si>
    <t>EXTERNAL PLASTER</t>
  </si>
  <si>
    <t xml:space="preserve">One coat (1:4) cement plaster finished with a wood trowel </t>
  </si>
  <si>
    <t xml:space="preserve">On narrow widths </t>
  </si>
  <si>
    <t xml:space="preserve">Security gates (both sides measured) </t>
  </si>
  <si>
    <t xml:space="preserve">Door frames </t>
  </si>
  <si>
    <t>On bumper rails, skirtings, etc. not exceeding 300mm wide</t>
  </si>
  <si>
    <t>STORMWATER MANAGEMENT</t>
  </si>
  <si>
    <t>The following in cutting and shaping platforms to slope away from buildings</t>
  </si>
  <si>
    <t xml:space="preserve">Cut, shape and compact in-situ material to 95% MOD AASHTO maximum density </t>
  </si>
  <si>
    <t xml:space="preserve">Fill in-situ material from platform shaping in layers not exceeding 150mm and compact to 95% MOD AASHTO maximum density </t>
  </si>
  <si>
    <t xml:space="preserve">Fill imported G7 quality material in layers not exceeding 150mm and compact to 95% MOD AASHTO maximum density </t>
  </si>
  <si>
    <t>STORMWATER DISPOSAL</t>
  </si>
  <si>
    <t>The following in V-drains</t>
  </si>
  <si>
    <t>Excavate in earth not exceeding 2m deep to reduce levels under V-drains</t>
  </si>
  <si>
    <t>G5 earthfilling under V-drains compacted to 95% Mod AASHTO density</t>
  </si>
  <si>
    <t>Reinforced concrete Class 25/19 in V-drains cast in panels to falls</t>
  </si>
  <si>
    <t xml:space="preserve">6 x 25mm Saw cut joints in top of concrete </t>
  </si>
  <si>
    <t>Wood float finish to top of V-drains</t>
  </si>
  <si>
    <t>Mesh Ref. 193 in concrete V-drains</t>
  </si>
  <si>
    <t>Rough formwork to sides not exceeding 300mm high or wide</t>
  </si>
  <si>
    <t>10mm Closed Cell expanded polyethylene foam in expansion/isolation joints not exceeding 300mm high</t>
  </si>
  <si>
    <t>Sikaflex Pro 3 I-Cure polyurethane sealing compound in 10 x 10mm expansion joints including raking out polyethylene as necessary</t>
  </si>
  <si>
    <t>Stormwater Spreader</t>
  </si>
  <si>
    <t xml:space="preserve">Class A galvanised Reno Mattress size 4m x 1m x 300mm deep with Kaytech U14 Bidim and filled with 100-250mm suitable un-weathered rock, erected in position complete, including all necessary excavation, levelling, scarifying, compacting, etc. </t>
  </si>
  <si>
    <t>Stormwater Disperser</t>
  </si>
  <si>
    <t>Disperser 1500mm long tapering from 900mm to 1500mm wide  x 150mm thick, complete with sixteen cement bricks embedded on-end into concrete and protruding 100mm minimum size 2m x 1m composed of two layers of rocks at end of stormwater channel</t>
  </si>
  <si>
    <t>V-Drain Crossings</t>
  </si>
  <si>
    <t xml:space="preserve">2000x1500x6mm Hot dipped galvanised Vastrap plate complete with 70x70x3mm hot dipped galvanised steel angle section support frame </t>
  </si>
  <si>
    <t>The following in Apron</t>
  </si>
  <si>
    <t>Excavate in earth not exceeding 2m deep to reduce levels under aprons</t>
  </si>
  <si>
    <t>Reinforced concrete Class 25/19 in aprons cast in panels to falls</t>
  </si>
  <si>
    <t>Wood float finish to top of aprons</t>
  </si>
  <si>
    <t>Mesh Ref. 193 in concrete aprons</t>
  </si>
  <si>
    <t>BILL NO. 14</t>
  </si>
  <si>
    <t xml:space="preserve">NOTE: The following allowances are for specialist activities to be performed </t>
  </si>
  <si>
    <t>PROVISIONAL SUMS</t>
  </si>
  <si>
    <t>Asbestos Removal</t>
  </si>
  <si>
    <t>Allow the Sum of R100 000.00 for the Asbestos Inspection Authority (AIA) to be appointed by the Department of Public Works via the awarded contractor. The Awarded contractor will be expected to provide three (3) quotes for AIA services for approval and acceptance  by the Department of Public Works and will then be appointed by the Contractor and paid by the Contractor . The appointed AIA and the appointed Asbestos contractor for removal and disposal will not be the same entity / company. Refer to duties for AIA and Asbestos contractor attached” The  duties and responsibilities of the appointed AIA Inspection Authority are briefly the following in terms of the Asbestos Abatement  Regulations of 2020:1.	If there is no Asbestos Inventory available, the AIA will develop the Inventory for the Client.2.	If there is an Asbestos Inventory, the AIA will review the Inventory and Risk Assessment and  amend if needed.3.	Based on the Inventory, recommend an anticipated Scope of Work and advise the Client of what category of Asbestos Contractor needs to be appointed.4.	When the asbestos Contractor is appointed, in consultation with the Asbestos Contractor develop and approve the Plan of Work.5.	Upon approval of the Asbestos Plan, at least 7 days before work is scheduled to take place, submit the plan to Department of Employment and Labour.6.	Ensure that acknowledgement of the Work Plan Submission to the Department of Employment and Labour is received within the 7 day period.7.	Ensure that Medical Fitness certificates and Asbestos training records are available.8.	Provide guidance and site specific instructions to the Asbestos removal and disposal Sub- Contractor.9.	Inspect work activities and if needed to stop work which is not in accordance with the approved work plan or posing a risk to health and safety of persons.10.	Perform planned air monitoring to determine exposure levels.11.	Conduct analysis of air monitoring samples.12.	Provide the Client with a report on findings and issue a Clearance to the Client as well as ensuring that the Client is provided with Disposal certificates.</t>
  </si>
  <si>
    <t>Allow for Profit and Attendance on the abovementioned Sum</t>
  </si>
  <si>
    <t>Kitchen Equipment</t>
  </si>
  <si>
    <t xml:space="preserve">Allow the Provisional Sum of R15 000.00 for items in the Kitchen to be attended to i.e. Gas Installation, Worktops and Sinks as required    </t>
  </si>
  <si>
    <t>Preliminaries</t>
  </si>
  <si>
    <t>Alterations (Provisional)</t>
  </si>
  <si>
    <t>Earthworks (Provisional</t>
  </si>
  <si>
    <t>Concrete, Formwork &amp; Reinforcement (Provisional)</t>
  </si>
  <si>
    <t>Masonry (Provisional)</t>
  </si>
  <si>
    <t>Waterproofing (Provisional)</t>
  </si>
  <si>
    <t>Roof Coverings (Provisional)</t>
  </si>
  <si>
    <t>Carpentry &amp; Joinery (Provisional)</t>
  </si>
  <si>
    <t>Ceilings, Partitions &amp; Access Flooring (Provisional)</t>
  </si>
  <si>
    <t>Ironmongery (Provisional)</t>
  </si>
  <si>
    <t>Metalwork (Provisional)</t>
  </si>
  <si>
    <t>Plumbing &amp; Drainage (Provisional)</t>
  </si>
  <si>
    <t>Electrical Work (Provisional)</t>
  </si>
  <si>
    <t>Plastering (Provisional)</t>
  </si>
  <si>
    <t>Glazing (Provisional)</t>
  </si>
  <si>
    <t>Paintwork (Provisional)</t>
  </si>
  <si>
    <t>External Works (Provisional)</t>
  </si>
  <si>
    <t>Provisional Sums</t>
  </si>
  <si>
    <t>CIDB Grading         4GB or higher</t>
  </si>
  <si>
    <t>As per Tender Advert</t>
  </si>
  <si>
    <t>6 Calendar Months</t>
  </si>
  <si>
    <t>Bid Number:           ZNTD 05381W</t>
  </si>
  <si>
    <t>Quantity Surveyor</t>
  </si>
  <si>
    <t>Bingelela Consulting Professionals</t>
  </si>
  <si>
    <t>035 753 4580 - Tel Number</t>
  </si>
  <si>
    <t>OPEN</t>
  </si>
  <si>
    <t>6 CALENDAR MONTHS</t>
  </si>
  <si>
    <t>Total for Bill No. 13</t>
  </si>
  <si>
    <t>Total for Bill No. 14</t>
  </si>
  <si>
    <t>BILL NO. 15</t>
  </si>
  <si>
    <t>Total for Bill No. 15</t>
  </si>
  <si>
    <t>BILL NO. 16</t>
  </si>
  <si>
    <t>Total for Bill No. 16</t>
  </si>
  <si>
    <t>BILL NO. 17</t>
  </si>
  <si>
    <t>Total for Bill No. 17</t>
  </si>
  <si>
    <t>BILL NO. 18</t>
  </si>
  <si>
    <t>Total for Bill No. 18</t>
  </si>
  <si>
    <t xml:space="preserve">PHASE 14: STORM DAMAGED PROGRAMME: REPAIRS AND RENOVATIONS TO STORM DAMAGED SCHOOLS THROUGHOUT THE PROVINCE OF KWAZULU-NATAL: ETHEKWINI REGION: CLUSTER 90: MONQONDO PRIMARY SCHOOL - OPEN BIDS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</si>
</sst>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0.00_-;\-&quot;R&quot;* #,##0.00_-;_-&quot;R&quot;* &quot;-&quot;??_-;_-@_-"/>
    <numFmt numFmtId="164" formatCode="[$-F800]dddd\,\ mmmm\ dd\,\ yyyy"/>
    <numFmt numFmtId="165" formatCode="[$-409]d\-mmm\-yyyy;@"/>
  </numFmts>
  <fonts count="31" x14ac:knownFonts="1">
    <font>
      <sz val="11"/>
      <color theme="1"/>
      <name val="Calibri"/>
      <family val="2"/>
      <scheme val="minor"/>
    </font>
    <font>
      <sz val="10"/>
      <name val="Arial"/>
      <family val="2"/>
    </font>
    <font>
      <b/>
      <sz val="18"/>
      <name val="Arial"/>
      <family val="2"/>
    </font>
    <font>
      <b/>
      <sz val="16"/>
      <name val="Arial"/>
      <family val="2"/>
    </font>
    <font>
      <sz val="36"/>
      <color indexed="10"/>
      <name val="Arial"/>
      <family val="2"/>
    </font>
    <font>
      <b/>
      <sz val="8"/>
      <color indexed="12"/>
      <name val="Arial"/>
      <family val="2"/>
    </font>
    <font>
      <b/>
      <sz val="22"/>
      <name val="Arial"/>
      <family val="2"/>
    </font>
    <font>
      <sz val="14"/>
      <name val="Arial"/>
      <family val="2"/>
    </font>
    <font>
      <b/>
      <i/>
      <u/>
      <sz val="22"/>
      <name val="Arial"/>
      <family val="2"/>
    </font>
    <font>
      <sz val="16"/>
      <name val="Arial"/>
      <family val="2"/>
    </font>
    <font>
      <b/>
      <sz val="16"/>
      <color indexed="8"/>
      <name val="Arial"/>
      <family val="2"/>
    </font>
    <font>
      <b/>
      <sz val="12"/>
      <name val="Arial"/>
      <family val="2"/>
    </font>
    <font>
      <b/>
      <sz val="12"/>
      <color indexed="8"/>
      <name val="Arial"/>
      <family val="2"/>
    </font>
    <font>
      <sz val="12"/>
      <name val="Arial"/>
      <family val="2"/>
    </font>
    <font>
      <b/>
      <u/>
      <sz val="12"/>
      <name val="Arial"/>
      <family val="2"/>
    </font>
    <font>
      <b/>
      <sz val="8"/>
      <name val="Arial"/>
      <family val="2"/>
    </font>
    <font>
      <sz val="72"/>
      <name val="Arial"/>
      <family val="2"/>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sz val="12"/>
      <color theme="1"/>
      <name val="Calibri"/>
      <family val="2"/>
      <scheme val="minor"/>
    </font>
    <font>
      <b/>
      <u/>
      <sz val="12"/>
      <color theme="1"/>
      <name val="Calibri"/>
      <family val="2"/>
      <scheme val="minor"/>
    </font>
    <font>
      <b/>
      <u/>
      <sz val="11"/>
      <color theme="1"/>
      <name val="Calibri"/>
      <family val="2"/>
      <scheme val="minor"/>
    </font>
    <font>
      <b/>
      <sz val="12"/>
      <color theme="1"/>
      <name val="Calibri"/>
      <family val="2"/>
      <scheme val="minor"/>
    </font>
    <font>
      <sz val="12"/>
      <color theme="1"/>
      <name val="Arial"/>
      <family val="2"/>
    </font>
    <font>
      <sz val="10"/>
      <color theme="1"/>
      <name val="Arial"/>
      <family val="2"/>
    </font>
    <font>
      <b/>
      <sz val="11"/>
      <name val="Calibri"/>
      <family val="2"/>
      <scheme val="minor"/>
    </font>
    <font>
      <b/>
      <sz val="11"/>
      <color indexed="8"/>
      <name val="Calibri"/>
      <family val="2"/>
      <scheme val="minor"/>
    </font>
    <font>
      <b/>
      <sz val="18"/>
      <color rgb="FFFF0000"/>
      <name val="Calibri"/>
      <family val="2"/>
      <scheme val="minor"/>
    </font>
    <font>
      <u/>
      <sz val="11"/>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FFF00"/>
        <bgColor indexed="64"/>
      </patternFill>
    </fill>
  </fills>
  <borders count="15">
    <border>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bottom style="thick">
        <color theme="1" tint="4.9989318521683403E-2"/>
      </bottom>
      <diagonal/>
    </border>
    <border>
      <left style="thin">
        <color indexed="64"/>
      </left>
      <right style="thin">
        <color indexed="64"/>
      </right>
      <top/>
      <bottom style="thin">
        <color indexed="64"/>
      </bottom>
      <diagonal/>
    </border>
  </borders>
  <cellStyleXfs count="4">
    <xf numFmtId="0" fontId="0" fillId="0" borderId="0"/>
    <xf numFmtId="44" fontId="19" fillId="0" borderId="0" applyFont="0" applyFill="0" applyBorder="0" applyAlignment="0" applyProtection="0"/>
    <xf numFmtId="0" fontId="1" fillId="0" borderId="0"/>
    <xf numFmtId="9" fontId="19" fillId="0" borderId="0" applyFont="0" applyFill="0" applyBorder="0" applyAlignment="0" applyProtection="0"/>
  </cellStyleXfs>
  <cellXfs count="126">
    <xf numFmtId="0" fontId="0" fillId="0" borderId="0" xfId="0"/>
    <xf numFmtId="0" fontId="0" fillId="0" borderId="0" xfId="0" applyAlignment="1">
      <alignment vertical="top" wrapText="1"/>
    </xf>
    <xf numFmtId="0" fontId="0" fillId="0" borderId="2" xfId="0" applyBorder="1"/>
    <xf numFmtId="0" fontId="0" fillId="0" borderId="2" xfId="0" applyBorder="1" applyAlignment="1">
      <alignment vertical="top" wrapText="1"/>
    </xf>
    <xf numFmtId="0" fontId="23" fillId="2" borderId="2" xfId="0" applyFont="1" applyFill="1" applyBorder="1"/>
    <xf numFmtId="0" fontId="20" fillId="0" borderId="2" xfId="0" applyFont="1" applyBorder="1" applyAlignment="1">
      <alignment horizontal="right"/>
    </xf>
    <xf numFmtId="0" fontId="20" fillId="3" borderId="3" xfId="0" applyFont="1" applyFill="1" applyBorder="1" applyAlignment="1">
      <alignment horizontal="left" vertical="center" wrapText="1"/>
    </xf>
    <xf numFmtId="0" fontId="0" fillId="0" borderId="2" xfId="0" applyBorder="1" applyAlignment="1">
      <alignment horizontal="left" vertical="center" wrapText="1"/>
    </xf>
    <xf numFmtId="0" fontId="24" fillId="2" borderId="3" xfId="0" applyFont="1" applyFill="1" applyBorder="1" applyAlignment="1">
      <alignment horizontal="left" vertical="center" wrapText="1"/>
    </xf>
    <xf numFmtId="0" fontId="1" fillId="0" borderId="0" xfId="2"/>
    <xf numFmtId="0" fontId="3" fillId="0" borderId="0" xfId="2" applyFont="1" applyAlignment="1">
      <alignment horizontal="left"/>
    </xf>
    <xf numFmtId="0" fontId="4" fillId="0" borderId="0" xfId="2" applyFont="1" applyAlignment="1">
      <alignment vertical="center" textRotation="90"/>
    </xf>
    <xf numFmtId="0" fontId="1" fillId="0" borderId="0" xfId="2" applyAlignment="1">
      <alignment vertical="top"/>
    </xf>
    <xf numFmtId="0" fontId="12" fillId="0" borderId="3" xfId="2" applyFont="1" applyBorder="1" applyAlignment="1">
      <alignment horizontal="center" vertical="center" wrapText="1"/>
    </xf>
    <xf numFmtId="0" fontId="12" fillId="0" borderId="3" xfId="2" quotePrefix="1" applyFont="1" applyBorder="1" applyAlignment="1">
      <alignment horizontal="center" vertical="center" wrapText="1"/>
    </xf>
    <xf numFmtId="0" fontId="13" fillId="0" borderId="0" xfId="2" applyFont="1"/>
    <xf numFmtId="0" fontId="1" fillId="0" borderId="0" xfId="2" applyAlignment="1">
      <alignment vertical="center"/>
    </xf>
    <xf numFmtId="0" fontId="13" fillId="0" borderId="0" xfId="2" applyFont="1" applyAlignment="1">
      <alignment vertical="center" wrapText="1"/>
    </xf>
    <xf numFmtId="0" fontId="11" fillId="0" borderId="0" xfId="2" applyFont="1" applyAlignment="1">
      <alignment horizontal="left"/>
    </xf>
    <xf numFmtId="0" fontId="14" fillId="0" borderId="0" xfId="2" applyFont="1" applyAlignment="1">
      <alignment wrapText="1"/>
    </xf>
    <xf numFmtId="0" fontId="13" fillId="0" borderId="0" xfId="2" applyFont="1" applyAlignment="1">
      <alignment wrapText="1"/>
    </xf>
    <xf numFmtId="0" fontId="13" fillId="0" borderId="0" xfId="2" applyFont="1" applyAlignment="1">
      <alignment horizontal="left" wrapText="1"/>
    </xf>
    <xf numFmtId="0" fontId="11" fillId="0" borderId="0" xfId="2" applyFont="1" applyAlignment="1">
      <alignment wrapText="1"/>
    </xf>
    <xf numFmtId="49" fontId="13" fillId="0" borderId="0" xfId="2" applyNumberFormat="1" applyFont="1" applyAlignment="1">
      <alignment horizontal="left" wrapText="1"/>
    </xf>
    <xf numFmtId="0" fontId="25" fillId="0" borderId="0" xfId="2" applyFont="1"/>
    <xf numFmtId="49" fontId="25" fillId="0" borderId="0" xfId="2" applyNumberFormat="1" applyFont="1" applyAlignment="1">
      <alignment horizontal="left" wrapText="1"/>
    </xf>
    <xf numFmtId="0" fontId="25" fillId="0" borderId="13" xfId="2" applyFont="1" applyBorder="1"/>
    <xf numFmtId="0" fontId="25" fillId="0" borderId="0" xfId="2" applyFont="1" applyAlignment="1">
      <alignment wrapText="1"/>
    </xf>
    <xf numFmtId="0" fontId="26" fillId="0" borderId="0" xfId="2" applyFont="1"/>
    <xf numFmtId="0" fontId="15" fillId="0" borderId="0" xfId="2" applyFont="1" applyAlignment="1">
      <alignment horizontal="left"/>
    </xf>
    <xf numFmtId="0" fontId="13" fillId="0" borderId="5" xfId="2" applyFont="1" applyBorder="1" applyAlignment="1">
      <alignment horizontal="left"/>
    </xf>
    <xf numFmtId="0" fontId="13" fillId="0" borderId="0" xfId="2" applyFont="1" applyAlignment="1">
      <alignment horizontal="left"/>
    </xf>
    <xf numFmtId="0" fontId="1" fillId="0" borderId="6" xfId="2" applyBorder="1" applyAlignment="1">
      <alignment horizontal="left"/>
    </xf>
    <xf numFmtId="0" fontId="1" fillId="0" borderId="7" xfId="2" applyBorder="1"/>
    <xf numFmtId="0" fontId="1" fillId="0" borderId="8" xfId="2" applyBorder="1"/>
    <xf numFmtId="0" fontId="1" fillId="0" borderId="0" xfId="2" applyAlignment="1">
      <alignment horizontal="left"/>
    </xf>
    <xf numFmtId="0" fontId="16" fillId="0" borderId="0" xfId="2" applyFont="1" applyAlignment="1">
      <alignment textRotation="45"/>
    </xf>
    <xf numFmtId="0" fontId="5" fillId="0" borderId="0" xfId="2" applyFont="1" applyAlignment="1">
      <alignment horizontal="left" wrapText="1" indent="3"/>
    </xf>
    <xf numFmtId="0" fontId="13" fillId="0" borderId="1" xfId="2" applyFont="1" applyBorder="1" applyAlignment="1" applyProtection="1">
      <alignment horizontal="left" vertical="center" wrapText="1"/>
      <protection locked="0"/>
    </xf>
    <xf numFmtId="44" fontId="19" fillId="0" borderId="2" xfId="1" applyFont="1" applyFill="1" applyBorder="1" applyProtection="1"/>
    <xf numFmtId="44" fontId="19" fillId="2" borderId="2" xfId="1" applyFont="1" applyFill="1" applyBorder="1" applyProtection="1"/>
    <xf numFmtId="44" fontId="19" fillId="0" borderId="2" xfId="1" applyFont="1" applyBorder="1" applyProtection="1"/>
    <xf numFmtId="44" fontId="20" fillId="3" borderId="3" xfId="1" applyFont="1" applyFill="1" applyBorder="1" applyAlignment="1" applyProtection="1">
      <alignment horizontal="left" vertical="center"/>
    </xf>
    <xf numFmtId="44" fontId="19" fillId="0" borderId="2" xfId="1" applyFont="1" applyBorder="1" applyAlignment="1" applyProtection="1">
      <alignment horizontal="left" vertical="center"/>
    </xf>
    <xf numFmtId="44" fontId="24" fillId="2" borderId="3" xfId="1" applyFont="1" applyFill="1" applyBorder="1" applyAlignment="1" applyProtection="1">
      <alignment horizontal="left" vertical="center"/>
    </xf>
    <xf numFmtId="0" fontId="11" fillId="2" borderId="3" xfId="2" applyFont="1" applyFill="1" applyBorder="1" applyAlignment="1">
      <alignment horizontal="center" vertical="center" wrapText="1"/>
    </xf>
    <xf numFmtId="0" fontId="25" fillId="0" borderId="0" xfId="2" quotePrefix="1" applyFont="1" applyAlignment="1">
      <alignment horizontal="left" wrapText="1"/>
    </xf>
    <xf numFmtId="0" fontId="27" fillId="2" borderId="3" xfId="2" applyFont="1" applyFill="1" applyBorder="1" applyAlignment="1">
      <alignment horizontal="center" vertical="center" wrapText="1"/>
    </xf>
    <xf numFmtId="0" fontId="28" fillId="0" borderId="3" xfId="2" applyFont="1" applyBorder="1" applyAlignment="1">
      <alignment horizontal="center" vertical="center" wrapText="1"/>
    </xf>
    <xf numFmtId="0" fontId="28" fillId="0" borderId="3" xfId="2" quotePrefix="1" applyFont="1" applyBorder="1" applyAlignment="1">
      <alignment horizontal="center" vertical="center" wrapText="1"/>
    </xf>
    <xf numFmtId="0" fontId="25" fillId="0" borderId="0" xfId="2" applyFont="1" applyAlignment="1">
      <alignment vertical="top" wrapText="1"/>
    </xf>
    <xf numFmtId="0" fontId="26" fillId="0" borderId="0" xfId="2" applyFont="1" applyAlignment="1">
      <alignment vertical="top"/>
    </xf>
    <xf numFmtId="164" fontId="25" fillId="0" borderId="0" xfId="2" applyNumberFormat="1" applyFont="1" applyAlignment="1">
      <alignment vertical="top" wrapText="1"/>
    </xf>
    <xf numFmtId="165" fontId="25" fillId="0" borderId="0" xfId="2" applyNumberFormat="1" applyFont="1" applyAlignment="1">
      <alignment horizontal="left" vertical="top" wrapText="1"/>
    </xf>
    <xf numFmtId="0" fontId="0" fillId="0" borderId="2" xfId="0" applyBorder="1" applyAlignment="1">
      <alignment horizontal="left" vertical="top" wrapText="1"/>
    </xf>
    <xf numFmtId="44" fontId="0" fillId="4" borderId="2" xfId="1" applyFont="1" applyFill="1" applyBorder="1" applyProtection="1">
      <protection locked="0"/>
    </xf>
    <xf numFmtId="0" fontId="20" fillId="6" borderId="3" xfId="0" applyFont="1" applyFill="1" applyBorder="1" applyAlignment="1">
      <alignment horizontal="left" vertical="center"/>
    </xf>
    <xf numFmtId="0" fontId="20" fillId="6" borderId="3" xfId="0" applyFont="1" applyFill="1" applyBorder="1" applyAlignment="1">
      <alignment horizontal="center" vertical="center"/>
    </xf>
    <xf numFmtId="44" fontId="20" fillId="6" borderId="3" xfId="1" applyFont="1" applyFill="1" applyBorder="1" applyAlignment="1" applyProtection="1">
      <alignment horizontal="center" vertical="center"/>
    </xf>
    <xf numFmtId="0" fontId="0" fillId="2" borderId="2" xfId="0" applyFill="1" applyBorder="1" applyAlignment="1">
      <alignment horizontal="center" vertical="center"/>
    </xf>
    <xf numFmtId="0" fontId="0" fillId="0" borderId="2" xfId="0" applyBorder="1" applyAlignment="1">
      <alignment horizontal="center" vertical="center"/>
    </xf>
    <xf numFmtId="44" fontId="0" fillId="0" borderId="2" xfId="1" applyFont="1" applyBorder="1" applyProtection="1"/>
    <xf numFmtId="44" fontId="20" fillId="0" borderId="4" xfId="1" applyFont="1" applyBorder="1" applyProtection="1"/>
    <xf numFmtId="0" fontId="23" fillId="2" borderId="2" xfId="0" applyFont="1" applyFill="1" applyBorder="1" applyAlignment="1">
      <alignment horizontal="center" vertical="center"/>
    </xf>
    <xf numFmtId="0" fontId="21" fillId="2" borderId="14" xfId="0" applyFont="1" applyFill="1" applyBorder="1" applyAlignment="1">
      <alignment horizontal="center"/>
    </xf>
    <xf numFmtId="0" fontId="22" fillId="2" borderId="14" xfId="0" applyFont="1" applyFill="1" applyBorder="1" applyAlignment="1">
      <alignment vertical="top" wrapText="1"/>
    </xf>
    <xf numFmtId="44" fontId="21" fillId="2" borderId="14" xfId="1" applyFont="1" applyFill="1" applyBorder="1" applyProtection="1"/>
    <xf numFmtId="0" fontId="20" fillId="3" borderId="3" xfId="0" applyFont="1" applyFill="1" applyBorder="1" applyAlignment="1">
      <alignment horizontal="left" vertical="center"/>
    </xf>
    <xf numFmtId="0" fontId="0" fillId="0" borderId="2" xfId="0" applyBorder="1" applyAlignment="1">
      <alignment horizontal="left" vertical="center"/>
    </xf>
    <xf numFmtId="0" fontId="24" fillId="2" borderId="3" xfId="0" applyFont="1" applyFill="1" applyBorder="1" applyAlignment="1">
      <alignment horizontal="left" vertical="center"/>
    </xf>
    <xf numFmtId="0" fontId="0" fillId="0" borderId="0" xfId="0" applyAlignment="1">
      <alignment horizontal="center" vertical="center"/>
    </xf>
    <xf numFmtId="44" fontId="23" fillId="2" borderId="2" xfId="1" applyFont="1" applyFill="1" applyBorder="1" applyProtection="1"/>
    <xf numFmtId="44" fontId="0" fillId="0" borderId="2" xfId="1" applyFont="1" applyBorder="1"/>
    <xf numFmtId="44" fontId="0" fillId="0" borderId="0" xfId="1" applyFont="1"/>
    <xf numFmtId="44" fontId="27" fillId="2" borderId="3" xfId="1" applyFont="1" applyFill="1" applyBorder="1" applyAlignment="1">
      <alignment horizontal="center" vertical="center" wrapText="1"/>
    </xf>
    <xf numFmtId="44" fontId="28" fillId="0" borderId="3" xfId="1" applyFont="1" applyBorder="1" applyAlignment="1">
      <alignment horizontal="center" vertical="center" wrapText="1"/>
    </xf>
    <xf numFmtId="0" fontId="27" fillId="2" borderId="3" xfId="2" applyFont="1" applyFill="1" applyBorder="1" applyAlignment="1">
      <alignment horizontal="left" vertical="center" wrapText="1"/>
    </xf>
    <xf numFmtId="0" fontId="20" fillId="0" borderId="2" xfId="0" applyFont="1" applyBorder="1" applyAlignment="1">
      <alignment vertical="top" wrapText="1"/>
    </xf>
    <xf numFmtId="0" fontId="23" fillId="0" borderId="2" xfId="0" applyFont="1" applyBorder="1" applyAlignment="1">
      <alignment vertical="top" wrapText="1"/>
    </xf>
    <xf numFmtId="44" fontId="0" fillId="2" borderId="2" xfId="1" applyFont="1" applyFill="1" applyBorder="1"/>
    <xf numFmtId="0" fontId="20" fillId="2" borderId="2" xfId="0" applyFont="1" applyFill="1" applyBorder="1" applyAlignment="1">
      <alignment vertical="top" wrapText="1"/>
    </xf>
    <xf numFmtId="0" fontId="20" fillId="2" borderId="2" xfId="0" applyFont="1" applyFill="1" applyBorder="1" applyAlignment="1">
      <alignment horizontal="center" vertical="center"/>
    </xf>
    <xf numFmtId="44" fontId="20" fillId="2" borderId="2" xfId="1" applyFont="1" applyFill="1" applyBorder="1"/>
    <xf numFmtId="0" fontId="23" fillId="2" borderId="2" xfId="0" applyFont="1" applyFill="1" applyBorder="1" applyAlignment="1">
      <alignment vertical="top" wrapText="1"/>
    </xf>
    <xf numFmtId="44" fontId="23" fillId="2" borderId="2" xfId="1" applyFont="1" applyFill="1" applyBorder="1"/>
    <xf numFmtId="0" fontId="30" fillId="0" borderId="2" xfId="0" applyFont="1" applyBorder="1" applyAlignment="1">
      <alignment vertical="top" wrapText="1"/>
    </xf>
    <xf numFmtId="44" fontId="19" fillId="2" borderId="2" xfId="1" applyFont="1" applyFill="1" applyBorder="1"/>
    <xf numFmtId="44" fontId="0" fillId="0" borderId="2" xfId="1" applyFont="1" applyBorder="1" applyAlignment="1">
      <alignment vertical="center"/>
    </xf>
    <xf numFmtId="0" fontId="22" fillId="2" borderId="14" xfId="0" applyFont="1" applyFill="1" applyBorder="1" applyAlignment="1">
      <alignment vertical="center" wrapText="1"/>
    </xf>
    <xf numFmtId="9" fontId="0" fillId="4" borderId="2" xfId="3" applyFont="1" applyFill="1" applyBorder="1" applyAlignment="1" applyProtection="1">
      <alignment horizontal="center" vertical="center"/>
      <protection locked="0"/>
    </xf>
    <xf numFmtId="44" fontId="0" fillId="7" borderId="2" xfId="1" applyFont="1" applyFill="1" applyBorder="1"/>
    <xf numFmtId="44" fontId="0" fillId="0" borderId="2" xfId="1" applyFont="1" applyFill="1" applyBorder="1" applyProtection="1"/>
    <xf numFmtId="0" fontId="11" fillId="0" borderId="0" xfId="2" applyFont="1" applyAlignment="1">
      <alignment horizontal="left" wrapText="1"/>
    </xf>
    <xf numFmtId="0" fontId="13" fillId="0" borderId="0" xfId="2" applyFont="1" applyAlignment="1">
      <alignment horizontal="left" wrapText="1"/>
    </xf>
    <xf numFmtId="0" fontId="13" fillId="4" borderId="9" xfId="2" applyFont="1" applyFill="1" applyBorder="1" applyAlignment="1" applyProtection="1">
      <alignment horizontal="left"/>
      <protection locked="0"/>
    </xf>
    <xf numFmtId="0" fontId="13" fillId="4" borderId="10" xfId="2" applyFont="1" applyFill="1" applyBorder="1" applyAlignment="1" applyProtection="1">
      <alignment horizontal="left"/>
      <protection locked="0"/>
    </xf>
    <xf numFmtId="0" fontId="11" fillId="4" borderId="9" xfId="2" applyFont="1" applyFill="1" applyBorder="1" applyAlignment="1" applyProtection="1">
      <alignment horizontal="center" vertical="center" wrapText="1"/>
      <protection locked="0"/>
    </xf>
    <xf numFmtId="0" fontId="11" fillId="4" borderId="10" xfId="2" applyFont="1" applyFill="1" applyBorder="1" applyAlignment="1" applyProtection="1">
      <alignment horizontal="center" vertical="center" wrapText="1"/>
      <protection locked="0"/>
    </xf>
    <xf numFmtId="0" fontId="13" fillId="4" borderId="9" xfId="2" applyFont="1" applyFill="1" applyBorder="1" applyAlignment="1" applyProtection="1">
      <alignment horizontal="center"/>
      <protection locked="0"/>
    </xf>
    <xf numFmtId="0" fontId="13" fillId="4" borderId="10" xfId="2" applyFont="1" applyFill="1" applyBorder="1" applyAlignment="1" applyProtection="1">
      <alignment horizontal="center"/>
      <protection locked="0"/>
    </xf>
    <xf numFmtId="0" fontId="13" fillId="0" borderId="0" xfId="2" applyFont="1" applyAlignment="1">
      <alignment horizontal="left" vertical="center" wrapText="1"/>
    </xf>
    <xf numFmtId="0" fontId="13" fillId="0" borderId="0" xfId="2" applyFont="1" applyAlignment="1">
      <alignment horizontal="left" vertical="center"/>
    </xf>
    <xf numFmtId="0" fontId="14" fillId="0" borderId="0" xfId="2" applyFont="1" applyAlignment="1">
      <alignment horizontal="left" wrapText="1"/>
    </xf>
    <xf numFmtId="0" fontId="13" fillId="0" borderId="0" xfId="2" applyFont="1" applyAlignment="1">
      <alignment horizontal="left" vertical="top" wrapText="1"/>
    </xf>
    <xf numFmtId="0" fontId="9" fillId="0" borderId="0" xfId="2" applyFont="1" applyAlignment="1">
      <alignment horizontal="center" vertical="top"/>
    </xf>
    <xf numFmtId="0" fontId="10" fillId="0" borderId="7" xfId="2" applyFont="1" applyBorder="1" applyAlignment="1">
      <alignment horizontal="center" vertical="center" wrapText="1"/>
    </xf>
    <xf numFmtId="0" fontId="10" fillId="0" borderId="11" xfId="2" applyFont="1" applyBorder="1" applyAlignment="1">
      <alignment horizontal="left" vertical="center" wrapText="1"/>
    </xf>
    <xf numFmtId="0" fontId="13" fillId="0" borderId="0" xfId="2" applyFont="1"/>
    <xf numFmtId="0" fontId="14" fillId="0" borderId="0" xfId="2" applyFont="1" applyAlignment="1">
      <alignment horizontal="left" vertical="top" wrapText="1"/>
    </xf>
    <xf numFmtId="0" fontId="8" fillId="0" borderId="0" xfId="2" applyFont="1" applyAlignment="1">
      <alignment horizontal="center" vertical="top"/>
    </xf>
    <xf numFmtId="0" fontId="2" fillId="0" borderId="0" xfId="2" applyFont="1" applyAlignment="1">
      <alignment horizontal="center"/>
    </xf>
    <xf numFmtId="0" fontId="6" fillId="0" borderId="0" xfId="2" applyFont="1" applyAlignment="1">
      <alignment horizontal="center"/>
    </xf>
    <xf numFmtId="0" fontId="7" fillId="5" borderId="0" xfId="2" applyFont="1" applyFill="1" applyAlignment="1">
      <alignment horizontal="center"/>
    </xf>
    <xf numFmtId="0" fontId="24" fillId="2" borderId="12" xfId="0" applyFont="1" applyFill="1" applyBorder="1" applyAlignment="1">
      <alignment horizontal="center" wrapText="1"/>
    </xf>
    <xf numFmtId="0" fontId="24" fillId="2" borderId="9" xfId="0" applyFont="1" applyFill="1" applyBorder="1" applyAlignment="1">
      <alignment horizontal="center" wrapText="1"/>
    </xf>
    <xf numFmtId="0" fontId="24" fillId="2" borderId="10" xfId="0" applyFont="1" applyFill="1" applyBorder="1" applyAlignment="1">
      <alignment horizontal="center" wrapText="1"/>
    </xf>
    <xf numFmtId="0" fontId="27" fillId="2" borderId="12" xfId="2" applyFont="1" applyFill="1" applyBorder="1" applyAlignment="1">
      <alignment horizontal="center" vertical="center" wrapText="1"/>
    </xf>
    <xf numFmtId="0" fontId="27" fillId="2" borderId="10" xfId="2" applyFont="1" applyFill="1" applyBorder="1" applyAlignment="1">
      <alignment horizontal="center" vertical="center" wrapText="1"/>
    </xf>
    <xf numFmtId="0" fontId="28" fillId="0" borderId="12" xfId="2" applyFont="1" applyBorder="1" applyAlignment="1">
      <alignment horizontal="center" vertical="center" wrapText="1"/>
    </xf>
    <xf numFmtId="0" fontId="28" fillId="0" borderId="10" xfId="2" applyFont="1" applyBorder="1" applyAlignment="1">
      <alignment horizontal="center" vertical="center" wrapText="1"/>
    </xf>
    <xf numFmtId="0" fontId="28" fillId="0" borderId="12" xfId="2" quotePrefix="1" applyFont="1" applyBorder="1" applyAlignment="1" applyProtection="1">
      <alignment horizontal="center" vertical="center" wrapText="1"/>
      <protection locked="0"/>
    </xf>
    <xf numFmtId="0" fontId="28" fillId="0" borderId="9" xfId="2" quotePrefix="1" applyFont="1" applyBorder="1" applyAlignment="1" applyProtection="1">
      <alignment horizontal="center" vertical="center" wrapText="1"/>
      <protection locked="0"/>
    </xf>
    <xf numFmtId="0" fontId="28" fillId="0" borderId="10" xfId="2" quotePrefix="1" applyFont="1" applyBorder="1" applyAlignment="1" applyProtection="1">
      <alignment horizontal="center" vertical="center" wrapText="1"/>
      <protection locked="0"/>
    </xf>
    <xf numFmtId="0" fontId="29" fillId="0" borderId="12" xfId="2" applyFont="1" applyBorder="1" applyAlignment="1">
      <alignment horizontal="center" vertical="center" wrapText="1"/>
    </xf>
    <xf numFmtId="0" fontId="29" fillId="0" borderId="9" xfId="2" applyFont="1" applyBorder="1" applyAlignment="1">
      <alignment horizontal="center" vertical="center" wrapText="1"/>
    </xf>
    <xf numFmtId="0" fontId="29" fillId="0" borderId="10" xfId="2" applyFont="1" applyBorder="1" applyAlignment="1">
      <alignment horizontal="center" vertical="center" wrapText="1"/>
    </xf>
  </cellXfs>
  <cellStyles count="4">
    <cellStyle name="Currency" xfId="1" builtinId="4"/>
    <cellStyle name="Normal" xfId="0" builtinId="0"/>
    <cellStyle name="Normal 2" xfId="2"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1371600</xdr:colOff>
      <xdr:row>2</xdr:row>
      <xdr:rowOff>180975</xdr:rowOff>
    </xdr:from>
    <xdr:to>
      <xdr:col>3</xdr:col>
      <xdr:colOff>66675</xdr:colOff>
      <xdr:row>7</xdr:row>
      <xdr:rowOff>114300</xdr:rowOff>
    </xdr:to>
    <xdr:pic>
      <xdr:nvPicPr>
        <xdr:cNvPr id="2059" name="Picture 1">
          <a:extLst>
            <a:ext uri="{FF2B5EF4-FFF2-40B4-BE49-F238E27FC236}">
              <a16:creationId xmlns:a16="http://schemas.microsoft.com/office/drawing/2014/main" id="{00000000-0008-0000-0000-00000B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771525"/>
          <a:ext cx="500062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NTERNET\BILLS%20UNDER%20R1M%20INCL%20CPAP\START%20HE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W%20Data%20for%20SAABEX\GCC%20latest%20doc\WEB%20PAGE\INTERNET\BILLS%20UNDER%20R1M%20INCL%20CPAP\START%20HE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NTERNET\BILLS%20UNDER%20R1M%20INCL%20CPAP\START%20HER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W%20Data%20for%20SAABEX\GCC%20latest%20doc\INTERNET\BILLS%20UNDER%20R1M%20INCL%20CPAP\START%20HE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WEB%20PAGE\INTERNET\BILLS%20UNDER%20R1M%20INCL%20CPAP\START%20HE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T1.2_DOW03"/>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59999389629810485"/>
    <pageSetUpPr fitToPage="1"/>
  </sheetPr>
  <dimension ref="A1:N73"/>
  <sheetViews>
    <sheetView showGridLines="0" tabSelected="1" showRuler="0" topLeftCell="A24" zoomScale="85" zoomScaleNormal="85" zoomScaleSheetLayoutView="70" zoomScalePageLayoutView="80" workbookViewId="0">
      <selection activeCell="B44" sqref="B44:D44"/>
    </sheetView>
  </sheetViews>
  <sheetFormatPr defaultColWidth="8.88671875" defaultRowHeight="13.2" x14ac:dyDescent="0.25"/>
  <cols>
    <col min="1" max="1" width="42.44140625" style="35" customWidth="1"/>
    <col min="2" max="2" width="24" style="9" customWidth="1"/>
    <col min="3" max="3" width="28.109375" style="9" customWidth="1"/>
    <col min="4" max="4" width="30.88671875" style="9" customWidth="1"/>
    <col min="5" max="16384" width="8.88671875" style="9"/>
  </cols>
  <sheetData>
    <row r="1" spans="1:5" ht="22.8" x14ac:dyDescent="0.4">
      <c r="A1" s="110" t="s">
        <v>144</v>
      </c>
      <c r="B1" s="110"/>
      <c r="C1" s="110"/>
      <c r="D1" s="110"/>
    </row>
    <row r="2" spans="1:5" ht="22.8" x14ac:dyDescent="0.4">
      <c r="A2" s="110" t="s">
        <v>178</v>
      </c>
      <c r="B2" s="110"/>
      <c r="C2" s="110"/>
      <c r="D2" s="110"/>
    </row>
    <row r="3" spans="1:5" ht="20.25" customHeight="1" x14ac:dyDescent="0.4">
      <c r="A3" s="10"/>
      <c r="D3" s="11" t="s">
        <v>145</v>
      </c>
    </row>
    <row r="4" spans="1:5" ht="24" customHeight="1" x14ac:dyDescent="0.4">
      <c r="A4" s="10"/>
      <c r="D4" s="11"/>
      <c r="E4" s="37"/>
    </row>
    <row r="5" spans="1:5" ht="21" x14ac:dyDescent="0.4">
      <c r="A5" s="10"/>
      <c r="D5" s="11"/>
    </row>
    <row r="6" spans="1:5" ht="21" x14ac:dyDescent="0.4">
      <c r="A6" s="10"/>
      <c r="D6" s="11"/>
    </row>
    <row r="7" spans="1:5" ht="21" x14ac:dyDescent="0.4">
      <c r="A7" s="10"/>
      <c r="D7" s="11"/>
    </row>
    <row r="8" spans="1:5" ht="21" x14ac:dyDescent="0.4">
      <c r="A8" s="10"/>
      <c r="D8" s="11"/>
    </row>
    <row r="9" spans="1:5" ht="39.75" customHeight="1" x14ac:dyDescent="0.5">
      <c r="A9" s="111"/>
      <c r="B9" s="111"/>
      <c r="C9" s="111"/>
      <c r="D9" s="111"/>
    </row>
    <row r="10" spans="1:5" ht="28.2" x14ac:dyDescent="0.5">
      <c r="A10" s="111" t="s">
        <v>146</v>
      </c>
      <c r="B10" s="111"/>
      <c r="C10" s="111"/>
      <c r="D10" s="111"/>
    </row>
    <row r="12" spans="1:5" ht="17.399999999999999" x14ac:dyDescent="0.3">
      <c r="A12" s="112" t="s">
        <v>147</v>
      </c>
      <c r="B12" s="112"/>
      <c r="C12" s="112"/>
      <c r="D12" s="112"/>
    </row>
    <row r="14" spans="1:5" s="12" customFormat="1" ht="27.6" x14ac:dyDescent="0.3">
      <c r="A14" s="109" t="s">
        <v>148</v>
      </c>
      <c r="B14" s="109"/>
      <c r="C14" s="109"/>
      <c r="D14" s="109"/>
    </row>
    <row r="15" spans="1:5" s="12" customFormat="1" ht="21" customHeight="1" x14ac:dyDescent="0.3">
      <c r="A15" s="104" t="s">
        <v>163</v>
      </c>
      <c r="B15" s="104"/>
      <c r="C15" s="104"/>
      <c r="D15" s="104"/>
    </row>
    <row r="16" spans="1:5" ht="108.75" customHeight="1" x14ac:dyDescent="0.25">
      <c r="A16" s="105" t="s">
        <v>553</v>
      </c>
      <c r="B16" s="105"/>
      <c r="C16" s="105"/>
      <c r="D16" s="105"/>
    </row>
    <row r="17" spans="1:9" ht="33.75" customHeight="1" x14ac:dyDescent="0.25">
      <c r="A17" s="45" t="s">
        <v>149</v>
      </c>
      <c r="B17" s="45" t="s">
        <v>150</v>
      </c>
      <c r="C17" s="45" t="s">
        <v>151</v>
      </c>
      <c r="D17" s="45" t="s">
        <v>152</v>
      </c>
    </row>
    <row r="18" spans="1:9" ht="25.5" customHeight="1" x14ac:dyDescent="0.25">
      <c r="A18" s="13" t="s">
        <v>185</v>
      </c>
      <c r="B18" s="14" t="s">
        <v>186</v>
      </c>
      <c r="C18" s="13" t="s">
        <v>542</v>
      </c>
      <c r="D18" s="13" t="s">
        <v>541</v>
      </c>
    </row>
    <row r="19" spans="1:9" ht="25.5" customHeight="1" thickBot="1" x14ac:dyDescent="0.3">
      <c r="A19" s="106"/>
      <c r="B19" s="106"/>
      <c r="C19" s="106"/>
      <c r="D19" s="106"/>
    </row>
    <row r="20" spans="1:9" ht="8.4" customHeight="1" thickTop="1" x14ac:dyDescent="0.25">
      <c r="A20" s="107"/>
      <c r="B20" s="107"/>
      <c r="C20" s="107"/>
      <c r="D20" s="107"/>
    </row>
    <row r="21" spans="1:9" s="12" customFormat="1" ht="19.95" customHeight="1" x14ac:dyDescent="0.25">
      <c r="A21" s="108" t="s">
        <v>174</v>
      </c>
      <c r="B21" s="108"/>
      <c r="C21" s="108" t="s">
        <v>538</v>
      </c>
      <c r="D21" s="108"/>
      <c r="F21" s="9"/>
    </row>
    <row r="22" spans="1:9" s="16" customFormat="1" ht="15" x14ac:dyDescent="0.3">
      <c r="A22" s="103" t="s">
        <v>179</v>
      </c>
      <c r="B22" s="103"/>
      <c r="C22" s="103" t="s">
        <v>539</v>
      </c>
      <c r="D22" s="103"/>
    </row>
    <row r="23" spans="1:9" s="16" customFormat="1" ht="15" x14ac:dyDescent="0.3">
      <c r="A23" s="100" t="s">
        <v>180</v>
      </c>
      <c r="B23" s="100"/>
      <c r="C23" s="100" t="s">
        <v>180</v>
      </c>
      <c r="D23" s="100"/>
    </row>
    <row r="24" spans="1:9" s="16" customFormat="1" ht="15" x14ac:dyDescent="0.3">
      <c r="A24" s="100" t="s">
        <v>181</v>
      </c>
      <c r="B24" s="100"/>
      <c r="C24" s="100" t="s">
        <v>182</v>
      </c>
      <c r="D24" s="100"/>
    </row>
    <row r="25" spans="1:9" s="16" customFormat="1" ht="15" x14ac:dyDescent="0.3">
      <c r="A25" s="100" t="s">
        <v>182</v>
      </c>
      <c r="B25" s="100"/>
      <c r="C25" s="100">
        <v>3900</v>
      </c>
      <c r="D25" s="100"/>
    </row>
    <row r="26" spans="1:9" s="16" customFormat="1" ht="15" x14ac:dyDescent="0.3">
      <c r="A26" s="100">
        <v>3900</v>
      </c>
      <c r="B26" s="100"/>
      <c r="E26" s="17"/>
      <c r="F26" s="17"/>
      <c r="G26" s="17"/>
      <c r="H26" s="17"/>
      <c r="I26" s="17"/>
    </row>
    <row r="27" spans="1:9" s="16" customFormat="1" ht="15" customHeight="1" x14ac:dyDescent="0.3">
      <c r="A27" s="100" t="s">
        <v>183</v>
      </c>
      <c r="B27" s="100"/>
      <c r="C27" s="100" t="s">
        <v>540</v>
      </c>
      <c r="D27" s="100"/>
    </row>
    <row r="28" spans="1:9" s="16" customFormat="1" ht="15" customHeight="1" x14ac:dyDescent="0.3">
      <c r="A28" s="100" t="s">
        <v>184</v>
      </c>
      <c r="B28" s="100"/>
      <c r="C28" s="100" t="s">
        <v>184</v>
      </c>
      <c r="D28" s="100"/>
    </row>
    <row r="29" spans="1:9" s="16" customFormat="1" ht="20.25" customHeight="1" x14ac:dyDescent="0.3">
      <c r="A29" s="101"/>
      <c r="B29" s="101"/>
      <c r="C29" s="100"/>
      <c r="D29" s="100"/>
    </row>
    <row r="30" spans="1:9" ht="6" customHeight="1" x14ac:dyDescent="0.3">
      <c r="A30" s="18"/>
      <c r="B30" s="15"/>
      <c r="C30" s="15"/>
      <c r="D30" s="15"/>
    </row>
    <row r="31" spans="1:9" ht="15.6" x14ac:dyDescent="0.3">
      <c r="A31" s="19" t="s">
        <v>153</v>
      </c>
      <c r="B31" s="15"/>
      <c r="C31" s="102" t="s">
        <v>154</v>
      </c>
      <c r="D31" s="102"/>
    </row>
    <row r="32" spans="1:9" ht="15.75" customHeight="1" x14ac:dyDescent="0.25">
      <c r="A32" s="20" t="s">
        <v>155</v>
      </c>
      <c r="B32" s="15"/>
      <c r="C32" s="93" t="s">
        <v>167</v>
      </c>
      <c r="D32" s="93"/>
    </row>
    <row r="33" spans="1:14" ht="15.75" customHeight="1" x14ac:dyDescent="0.25">
      <c r="A33" s="20" t="s">
        <v>168</v>
      </c>
      <c r="B33" s="15"/>
      <c r="C33" s="93" t="s">
        <v>168</v>
      </c>
      <c r="D33" s="93"/>
    </row>
    <row r="34" spans="1:14" ht="15.75" customHeight="1" x14ac:dyDescent="0.25">
      <c r="A34" s="20" t="s">
        <v>175</v>
      </c>
      <c r="B34" s="15"/>
      <c r="C34" s="93" t="s">
        <v>169</v>
      </c>
      <c r="D34" s="93"/>
    </row>
    <row r="35" spans="1:14" ht="15.75" customHeight="1" x14ac:dyDescent="0.3">
      <c r="A35" s="22" t="s">
        <v>170</v>
      </c>
      <c r="B35" s="15"/>
      <c r="C35" s="92" t="s">
        <v>170</v>
      </c>
      <c r="D35" s="92"/>
    </row>
    <row r="36" spans="1:14" ht="15" customHeight="1" x14ac:dyDescent="0.25">
      <c r="A36" s="21">
        <v>3200</v>
      </c>
      <c r="B36" s="15"/>
      <c r="C36" s="93" t="s">
        <v>171</v>
      </c>
      <c r="D36" s="93"/>
    </row>
    <row r="37" spans="1:14" ht="18.75" customHeight="1" x14ac:dyDescent="0.25">
      <c r="A37" s="20" t="s">
        <v>176</v>
      </c>
      <c r="B37" s="15"/>
      <c r="C37" s="21" t="s">
        <v>156</v>
      </c>
      <c r="D37" s="23" t="s">
        <v>172</v>
      </c>
    </row>
    <row r="38" spans="1:14" ht="18.75" customHeight="1" x14ac:dyDescent="0.25">
      <c r="A38" s="24" t="s">
        <v>177</v>
      </c>
      <c r="B38" s="24"/>
      <c r="C38" s="24" t="s">
        <v>157</v>
      </c>
      <c r="D38" s="25" t="s">
        <v>173</v>
      </c>
    </row>
    <row r="39" spans="1:14" ht="7.2" customHeight="1" thickBot="1" x14ac:dyDescent="0.3">
      <c r="A39" s="26"/>
      <c r="B39" s="26"/>
      <c r="C39" s="26"/>
      <c r="D39" s="26"/>
    </row>
    <row r="40" spans="1:14" ht="15" customHeight="1" thickTop="1" x14ac:dyDescent="0.25">
      <c r="A40" s="27" t="s">
        <v>537</v>
      </c>
      <c r="B40" s="28"/>
      <c r="C40" s="27" t="s">
        <v>158</v>
      </c>
      <c r="D40" s="46" t="s">
        <v>186</v>
      </c>
    </row>
    <row r="41" spans="1:14" ht="16.5" customHeight="1" x14ac:dyDescent="0.25">
      <c r="A41" s="50" t="s">
        <v>534</v>
      </c>
      <c r="B41" s="51"/>
      <c r="C41" s="52" t="s">
        <v>159</v>
      </c>
      <c r="D41" s="53" t="s">
        <v>535</v>
      </c>
    </row>
    <row r="42" spans="1:14" ht="15" x14ac:dyDescent="0.25">
      <c r="A42" s="27" t="s">
        <v>166</v>
      </c>
      <c r="B42" s="24"/>
      <c r="C42" s="15" t="s">
        <v>160</v>
      </c>
      <c r="D42" s="15" t="s">
        <v>536</v>
      </c>
    </row>
    <row r="43" spans="1:14" ht="4.5" customHeight="1" x14ac:dyDescent="0.25">
      <c r="A43" s="29"/>
    </row>
    <row r="44" spans="1:14" ht="33" customHeight="1" x14ac:dyDescent="0.25">
      <c r="A44" s="38" t="s">
        <v>164</v>
      </c>
      <c r="B44" s="96" t="s">
        <v>145</v>
      </c>
      <c r="C44" s="96"/>
      <c r="D44" s="97"/>
    </row>
    <row r="45" spans="1:14" ht="21.75" customHeight="1" x14ac:dyDescent="0.25">
      <c r="A45" s="30" t="s">
        <v>161</v>
      </c>
      <c r="B45" s="98"/>
      <c r="C45" s="98"/>
      <c r="D45" s="99"/>
    </row>
    <row r="46" spans="1:14" ht="21.75" customHeight="1" x14ac:dyDescent="0.25">
      <c r="A46" s="30" t="s">
        <v>162</v>
      </c>
      <c r="B46" s="31"/>
      <c r="C46" s="94"/>
      <c r="D46" s="95"/>
    </row>
    <row r="47" spans="1:14" ht="4.95" customHeight="1" x14ac:dyDescent="0.25">
      <c r="A47" s="32"/>
      <c r="B47" s="33"/>
      <c r="C47" s="33"/>
      <c r="D47" s="34"/>
    </row>
    <row r="48" spans="1:14" ht="12.75" customHeight="1" x14ac:dyDescent="0.25">
      <c r="E48" s="36"/>
      <c r="F48" s="36"/>
      <c r="G48" s="36"/>
      <c r="H48" s="36"/>
      <c r="I48" s="36"/>
      <c r="J48" s="36"/>
      <c r="K48" s="36"/>
      <c r="L48" s="36"/>
      <c r="M48" s="36"/>
      <c r="N48" s="36"/>
    </row>
    <row r="49" spans="5:14" x14ac:dyDescent="0.25">
      <c r="E49" s="36"/>
      <c r="F49" s="36"/>
      <c r="G49" s="36"/>
      <c r="H49" s="36"/>
      <c r="I49" s="36"/>
      <c r="J49" s="36"/>
      <c r="K49" s="36"/>
      <c r="L49" s="36"/>
      <c r="M49" s="36"/>
      <c r="N49" s="36"/>
    </row>
    <row r="50" spans="5:14" x14ac:dyDescent="0.25">
      <c r="E50" s="36"/>
      <c r="F50" s="36"/>
      <c r="G50" s="36"/>
      <c r="H50" s="36"/>
      <c r="I50" s="36"/>
      <c r="J50" s="36"/>
      <c r="K50" s="36"/>
      <c r="L50" s="36"/>
      <c r="M50" s="36"/>
      <c r="N50" s="36"/>
    </row>
    <row r="51" spans="5:14" x14ac:dyDescent="0.25">
      <c r="E51" s="36"/>
      <c r="F51" s="36"/>
      <c r="G51" s="36"/>
      <c r="H51" s="36"/>
      <c r="I51" s="36"/>
      <c r="J51" s="36"/>
      <c r="K51" s="36"/>
      <c r="L51" s="36"/>
      <c r="M51" s="36"/>
      <c r="N51" s="36"/>
    </row>
    <row r="52" spans="5:14" x14ac:dyDescent="0.25">
      <c r="E52" s="36"/>
      <c r="F52" s="36"/>
      <c r="G52" s="36"/>
      <c r="H52" s="36"/>
      <c r="I52" s="36"/>
      <c r="J52" s="36"/>
      <c r="K52" s="36"/>
      <c r="L52" s="36"/>
      <c r="M52" s="36"/>
      <c r="N52" s="36"/>
    </row>
    <row r="53" spans="5:14" x14ac:dyDescent="0.25">
      <c r="E53" s="36"/>
      <c r="F53" s="36"/>
      <c r="G53" s="36"/>
      <c r="H53" s="36"/>
      <c r="I53" s="36"/>
      <c r="J53" s="36"/>
      <c r="K53" s="36"/>
      <c r="L53" s="36"/>
      <c r="M53" s="36"/>
      <c r="N53" s="36"/>
    </row>
    <row r="54" spans="5:14" x14ac:dyDescent="0.25">
      <c r="E54" s="36"/>
      <c r="F54" s="36"/>
      <c r="G54" s="36"/>
      <c r="H54" s="36"/>
      <c r="I54" s="36"/>
      <c r="J54" s="36"/>
      <c r="K54" s="36"/>
      <c r="L54" s="36"/>
      <c r="M54" s="36"/>
      <c r="N54" s="36"/>
    </row>
    <row r="55" spans="5:14" x14ac:dyDescent="0.25">
      <c r="E55" s="36"/>
      <c r="F55" s="36"/>
      <c r="G55" s="36"/>
      <c r="H55" s="36"/>
      <c r="I55" s="36"/>
      <c r="J55" s="36"/>
      <c r="K55" s="36"/>
      <c r="L55" s="36"/>
      <c r="M55" s="36"/>
      <c r="N55" s="36"/>
    </row>
    <row r="56" spans="5:14" x14ac:dyDescent="0.25">
      <c r="E56" s="36"/>
      <c r="F56" s="36"/>
      <c r="G56" s="36"/>
      <c r="H56" s="36"/>
      <c r="I56" s="36"/>
      <c r="J56" s="36"/>
      <c r="K56" s="36"/>
      <c r="L56" s="36"/>
      <c r="M56" s="36"/>
      <c r="N56" s="36"/>
    </row>
    <row r="57" spans="5:14" x14ac:dyDescent="0.25">
      <c r="E57" s="36"/>
      <c r="F57" s="36"/>
      <c r="G57" s="36"/>
      <c r="H57" s="36"/>
      <c r="I57" s="36"/>
      <c r="J57" s="36"/>
      <c r="K57" s="36"/>
      <c r="L57" s="36"/>
      <c r="M57" s="36"/>
      <c r="N57" s="36"/>
    </row>
    <row r="58" spans="5:14" x14ac:dyDescent="0.25">
      <c r="E58" s="36"/>
      <c r="F58" s="36"/>
      <c r="G58" s="36"/>
      <c r="H58" s="36"/>
      <c r="I58" s="36"/>
      <c r="J58" s="36"/>
      <c r="K58" s="36"/>
      <c r="L58" s="36"/>
      <c r="M58" s="36"/>
      <c r="N58" s="36"/>
    </row>
    <row r="59" spans="5:14" x14ac:dyDescent="0.25">
      <c r="E59" s="36"/>
      <c r="F59" s="36"/>
      <c r="G59" s="36"/>
      <c r="H59" s="36"/>
      <c r="I59" s="36"/>
      <c r="J59" s="36"/>
      <c r="K59" s="36"/>
      <c r="L59" s="36"/>
      <c r="M59" s="36"/>
      <c r="N59" s="36"/>
    </row>
    <row r="60" spans="5:14" x14ac:dyDescent="0.25">
      <c r="E60" s="36"/>
      <c r="F60" s="36"/>
      <c r="G60" s="36"/>
      <c r="H60" s="36"/>
      <c r="I60" s="36"/>
      <c r="J60" s="36"/>
      <c r="K60" s="36"/>
      <c r="L60" s="36"/>
      <c r="M60" s="36"/>
      <c r="N60" s="36"/>
    </row>
    <row r="61" spans="5:14" x14ac:dyDescent="0.25">
      <c r="E61" s="36"/>
      <c r="F61" s="36"/>
      <c r="G61" s="36"/>
      <c r="H61" s="36"/>
      <c r="I61" s="36"/>
      <c r="J61" s="36"/>
      <c r="K61" s="36"/>
      <c r="L61" s="36"/>
      <c r="M61" s="36"/>
      <c r="N61" s="36"/>
    </row>
    <row r="62" spans="5:14" x14ac:dyDescent="0.25">
      <c r="E62" s="36"/>
      <c r="F62" s="36"/>
      <c r="G62" s="36"/>
      <c r="H62" s="36"/>
      <c r="I62" s="36"/>
      <c r="J62" s="36"/>
      <c r="K62" s="36"/>
      <c r="L62" s="36"/>
      <c r="M62" s="36"/>
      <c r="N62" s="36"/>
    </row>
    <row r="63" spans="5:14" x14ac:dyDescent="0.25">
      <c r="E63" s="36"/>
      <c r="F63" s="36"/>
      <c r="G63" s="36"/>
      <c r="H63" s="36"/>
      <c r="I63" s="36"/>
      <c r="J63" s="36"/>
      <c r="K63" s="36"/>
      <c r="L63" s="36"/>
      <c r="M63" s="36"/>
      <c r="N63" s="36"/>
    </row>
    <row r="64" spans="5:14" x14ac:dyDescent="0.25">
      <c r="E64" s="36"/>
      <c r="F64" s="36"/>
      <c r="G64" s="36"/>
      <c r="H64" s="36"/>
      <c r="I64" s="36"/>
      <c r="J64" s="36"/>
      <c r="K64" s="36"/>
      <c r="L64" s="36"/>
      <c r="M64" s="36"/>
      <c r="N64" s="36"/>
    </row>
    <row r="65" spans="5:14" x14ac:dyDescent="0.25">
      <c r="E65" s="36"/>
      <c r="F65" s="36"/>
      <c r="G65" s="36"/>
      <c r="H65" s="36"/>
      <c r="I65" s="36"/>
      <c r="J65" s="36"/>
      <c r="K65" s="36"/>
      <c r="L65" s="36"/>
      <c r="M65" s="36"/>
      <c r="N65" s="36"/>
    </row>
    <row r="66" spans="5:14" x14ac:dyDescent="0.25">
      <c r="E66" s="36"/>
      <c r="F66" s="36"/>
      <c r="G66" s="36"/>
      <c r="H66" s="36"/>
      <c r="I66" s="36"/>
      <c r="J66" s="36"/>
      <c r="K66" s="36"/>
      <c r="L66" s="36"/>
      <c r="M66" s="36"/>
      <c r="N66" s="36"/>
    </row>
    <row r="67" spans="5:14" x14ac:dyDescent="0.25">
      <c r="E67" s="36"/>
      <c r="F67" s="36"/>
      <c r="G67" s="36"/>
      <c r="H67" s="36"/>
      <c r="I67" s="36"/>
      <c r="J67" s="36"/>
      <c r="K67" s="36"/>
      <c r="L67" s="36"/>
      <c r="M67" s="36"/>
      <c r="N67" s="36"/>
    </row>
    <row r="68" spans="5:14" x14ac:dyDescent="0.25">
      <c r="E68" s="36"/>
      <c r="F68" s="36"/>
      <c r="G68" s="36"/>
      <c r="H68" s="36"/>
      <c r="I68" s="36"/>
      <c r="J68" s="36"/>
      <c r="K68" s="36"/>
      <c r="L68" s="36"/>
      <c r="M68" s="36"/>
      <c r="N68" s="36"/>
    </row>
    <row r="69" spans="5:14" x14ac:dyDescent="0.25">
      <c r="E69" s="36"/>
      <c r="F69" s="36"/>
      <c r="G69" s="36"/>
      <c r="H69" s="36"/>
      <c r="I69" s="36"/>
      <c r="J69" s="36"/>
      <c r="K69" s="36"/>
      <c r="L69" s="36"/>
      <c r="M69" s="36"/>
      <c r="N69" s="36"/>
    </row>
    <row r="70" spans="5:14" x14ac:dyDescent="0.25">
      <c r="E70" s="36"/>
      <c r="F70" s="36"/>
      <c r="G70" s="36"/>
      <c r="H70" s="36"/>
      <c r="I70" s="36"/>
      <c r="J70" s="36"/>
      <c r="K70" s="36"/>
      <c r="L70" s="36"/>
      <c r="M70" s="36"/>
      <c r="N70" s="36"/>
    </row>
    <row r="71" spans="5:14" x14ac:dyDescent="0.25">
      <c r="E71" s="36"/>
      <c r="F71" s="36"/>
      <c r="G71" s="36"/>
      <c r="H71" s="36"/>
      <c r="I71" s="36"/>
      <c r="J71" s="36"/>
      <c r="K71" s="36"/>
      <c r="L71" s="36"/>
      <c r="M71" s="36"/>
      <c r="N71" s="36"/>
    </row>
    <row r="72" spans="5:14" x14ac:dyDescent="0.25">
      <c r="E72" s="36"/>
      <c r="F72" s="36"/>
      <c r="G72" s="36"/>
      <c r="H72" s="36"/>
      <c r="I72" s="36"/>
      <c r="J72" s="36"/>
      <c r="K72" s="36"/>
      <c r="L72" s="36"/>
      <c r="M72" s="36"/>
      <c r="N72" s="36"/>
    </row>
    <row r="73" spans="5:14" x14ac:dyDescent="0.25">
      <c r="E73" s="36"/>
      <c r="F73" s="36"/>
      <c r="G73" s="36"/>
      <c r="H73" s="36"/>
      <c r="I73" s="36"/>
      <c r="J73" s="36"/>
      <c r="K73" s="36"/>
      <c r="L73" s="36"/>
      <c r="M73" s="36"/>
      <c r="N73" s="36"/>
    </row>
  </sheetData>
  <sheetProtection algorithmName="SHA-512" hashValue="R6SXWNHfdInGW3jdQEICPK0e3zmTckBAuF8uZrqyxi7CxAs/tlnBKjqUsKS0yTvUZdjNT2iJO+tpt+QhLUXwrg==" saltValue="mWlgobPjzpBdwmB342jS1A==" spinCount="100000" sheet="1" objects="1" scenarios="1" selectLockedCells="1"/>
  <mergeCells count="36">
    <mergeCell ref="A14:D14"/>
    <mergeCell ref="A1:D1"/>
    <mergeCell ref="A2:D2"/>
    <mergeCell ref="A9:D9"/>
    <mergeCell ref="A10:D10"/>
    <mergeCell ref="A12:D12"/>
    <mergeCell ref="A15:D15"/>
    <mergeCell ref="A16:D16"/>
    <mergeCell ref="A19:D19"/>
    <mergeCell ref="A20:D20"/>
    <mergeCell ref="A21:B21"/>
    <mergeCell ref="C21:D21"/>
    <mergeCell ref="A22:B22"/>
    <mergeCell ref="C22:D22"/>
    <mergeCell ref="A23:B23"/>
    <mergeCell ref="C23:D23"/>
    <mergeCell ref="A24:B24"/>
    <mergeCell ref="C24:D24"/>
    <mergeCell ref="C34:D34"/>
    <mergeCell ref="A25:B25"/>
    <mergeCell ref="C25:D25"/>
    <mergeCell ref="A26:B26"/>
    <mergeCell ref="A27:B27"/>
    <mergeCell ref="C27:D27"/>
    <mergeCell ref="A28:B28"/>
    <mergeCell ref="C28:D28"/>
    <mergeCell ref="A29:B29"/>
    <mergeCell ref="C29:D29"/>
    <mergeCell ref="C31:D31"/>
    <mergeCell ref="C32:D32"/>
    <mergeCell ref="C33:D33"/>
    <mergeCell ref="C35:D35"/>
    <mergeCell ref="C36:D36"/>
    <mergeCell ref="C46:D46"/>
    <mergeCell ref="B44:D44"/>
    <mergeCell ref="B45:D45"/>
  </mergeCells>
  <pageMargins left="0.31" right="0.23622047244094491" top="0.74803149606299213" bottom="0.23622047244094491" header="0.27559055118110237" footer="0.15748031496062992"/>
  <pageSetup paperSize="9" scale="78" fitToHeight="0" orientation="portrait" r:id="rId1"/>
  <headerFooter alignWithMargins="0">
    <oddHeader xml:space="preserve">&amp;RDepartment of Public Works
Effective Date: November 2018
Version: 4
</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715"/>
  <sheetViews>
    <sheetView zoomScale="60" zoomScaleNormal="60" workbookViewId="0">
      <pane ySplit="6" topLeftCell="A7" activePane="bottomLeft" state="frozen"/>
      <selection pane="bottomLeft" activeCell="D11" sqref="D11"/>
    </sheetView>
  </sheetViews>
  <sheetFormatPr defaultRowHeight="14.4" x14ac:dyDescent="0.3"/>
  <cols>
    <col min="1" max="1" width="161.44140625" style="1" customWidth="1"/>
    <col min="2" max="2" width="11" style="70" customWidth="1"/>
    <col min="3" max="3" width="9.44140625" style="70" customWidth="1"/>
    <col min="4" max="4" width="17" style="73" customWidth="1"/>
    <col min="5" max="5" width="22.88671875" style="73" customWidth="1"/>
  </cols>
  <sheetData>
    <row r="1" spans="1:5" ht="33.75" customHeight="1" x14ac:dyDescent="0.3">
      <c r="A1" s="113" t="str">
        <f>'Cover Page-Flash drive'!A16:D16</f>
        <v xml:space="preserve">PHASE 14: STORM DAMAGED PROGRAMME: REPAIRS AND RENOVATIONS TO STORM DAMAGED SCHOOLS THROUGHOUT THE PROVINCE OF KWAZULU-NATAL: ETHEKWINI REGION: CLUSTER 90: MONQONDO PRIMARY SCHOOL - OPEN BIDS                                                                                                                                                                                                                                                                        </v>
      </c>
      <c r="B1" s="114"/>
      <c r="C1" s="114"/>
      <c r="D1" s="114"/>
      <c r="E1" s="115"/>
    </row>
    <row r="2" spans="1:5" ht="28.95" customHeight="1" x14ac:dyDescent="0.3">
      <c r="A2" s="47" t="s">
        <v>149</v>
      </c>
      <c r="B2" s="76" t="s">
        <v>150</v>
      </c>
      <c r="C2" s="116" t="s">
        <v>151</v>
      </c>
      <c r="D2" s="117"/>
      <c r="E2" s="74" t="s">
        <v>152</v>
      </c>
    </row>
    <row r="3" spans="1:5" ht="28.95" customHeight="1" x14ac:dyDescent="0.3">
      <c r="A3" s="48" t="str">
        <f>'Cover Page-Flash drive'!A18</f>
        <v>MANQONDO PRIMARY SCHOOL</v>
      </c>
      <c r="B3" s="49" t="str">
        <f>+'Cover Page-Flash drive'!B18</f>
        <v>063384</v>
      </c>
      <c r="C3" s="118" t="str">
        <f>'Cover Page-Flash drive'!C18</f>
        <v>6 CALENDAR MONTHS</v>
      </c>
      <c r="D3" s="119"/>
      <c r="E3" s="75" t="str">
        <f>+'Cover Page-Flash drive'!D18</f>
        <v>OPEN</v>
      </c>
    </row>
    <row r="4" spans="1:5" ht="31.5" customHeight="1" x14ac:dyDescent="0.3">
      <c r="A4" s="48" t="str">
        <f>'Cover Page-Flash drive'!A44</f>
        <v>Bidding Entity:</v>
      </c>
      <c r="B4" s="120" t="str">
        <f>+'Cover Page-Flash drive'!B44</f>
        <v xml:space="preserve"> </v>
      </c>
      <c r="C4" s="121"/>
      <c r="D4" s="121"/>
      <c r="E4" s="122"/>
    </row>
    <row r="5" spans="1:5" ht="28.95" customHeight="1" x14ac:dyDescent="0.3">
      <c r="A5" s="123" t="s">
        <v>165</v>
      </c>
      <c r="B5" s="124"/>
      <c r="C5" s="124"/>
      <c r="D5" s="124"/>
      <c r="E5" s="125"/>
    </row>
    <row r="6" spans="1:5" ht="28.5" customHeight="1" x14ac:dyDescent="0.3">
      <c r="A6" s="56" t="s">
        <v>131</v>
      </c>
      <c r="B6" s="57" t="s">
        <v>130</v>
      </c>
      <c r="C6" s="57" t="s">
        <v>129</v>
      </c>
      <c r="D6" s="58" t="s">
        <v>128</v>
      </c>
      <c r="E6" s="58" t="s">
        <v>127</v>
      </c>
    </row>
    <row r="7" spans="1:5" x14ac:dyDescent="0.3">
      <c r="A7" s="4" t="s">
        <v>126</v>
      </c>
      <c r="B7" s="59"/>
      <c r="C7" s="59"/>
      <c r="D7" s="40"/>
      <c r="E7" s="40"/>
    </row>
    <row r="8" spans="1:5" x14ac:dyDescent="0.3">
      <c r="A8" s="4" t="s">
        <v>125</v>
      </c>
      <c r="B8" s="59"/>
      <c r="C8" s="59"/>
      <c r="D8" s="40"/>
      <c r="E8" s="40"/>
    </row>
    <row r="9" spans="1:5" x14ac:dyDescent="0.3">
      <c r="A9" s="2"/>
      <c r="B9" s="60"/>
      <c r="C9" s="60"/>
      <c r="D9" s="39"/>
      <c r="E9" s="41"/>
    </row>
    <row r="10" spans="1:5" x14ac:dyDescent="0.3">
      <c r="A10" s="54" t="s">
        <v>124</v>
      </c>
      <c r="B10" s="60"/>
      <c r="C10" s="60"/>
      <c r="D10" s="61"/>
      <c r="E10" s="61"/>
    </row>
    <row r="11" spans="1:5" ht="15" thickBot="1" x14ac:dyDescent="0.35">
      <c r="A11" s="54" t="s">
        <v>261</v>
      </c>
      <c r="B11" s="60" t="s">
        <v>123</v>
      </c>
      <c r="C11" s="60">
        <v>1</v>
      </c>
      <c r="D11" s="55">
        <v>0</v>
      </c>
      <c r="E11" s="61">
        <f t="shared" ref="E11" si="0">+C11*D11</f>
        <v>0</v>
      </c>
    </row>
    <row r="12" spans="1:5" x14ac:dyDescent="0.3">
      <c r="A12" s="5" t="s">
        <v>132</v>
      </c>
      <c r="B12" s="60"/>
      <c r="C12" s="60"/>
      <c r="D12" s="39"/>
      <c r="E12" s="62">
        <f>+E11</f>
        <v>0</v>
      </c>
    </row>
    <row r="13" spans="1:5" x14ac:dyDescent="0.3">
      <c r="A13" s="54"/>
      <c r="B13" s="60"/>
      <c r="C13" s="60"/>
      <c r="D13" s="61"/>
      <c r="E13" s="61"/>
    </row>
    <row r="14" spans="1:5" x14ac:dyDescent="0.3">
      <c r="A14" s="4" t="s">
        <v>122</v>
      </c>
      <c r="B14" s="63"/>
      <c r="C14" s="63"/>
      <c r="D14" s="71"/>
      <c r="E14" s="71"/>
    </row>
    <row r="15" spans="1:5" x14ac:dyDescent="0.3">
      <c r="A15" s="4" t="s">
        <v>121</v>
      </c>
      <c r="B15" s="63"/>
      <c r="C15" s="63"/>
      <c r="D15" s="71"/>
      <c r="E15" s="71"/>
    </row>
    <row r="16" spans="1:5" x14ac:dyDescent="0.3">
      <c r="A16" s="3"/>
      <c r="B16" s="60"/>
      <c r="C16" s="60"/>
      <c r="D16" s="72"/>
      <c r="E16" s="72"/>
    </row>
    <row r="17" spans="1:5" ht="28.8" x14ac:dyDescent="0.3">
      <c r="A17" s="3" t="s">
        <v>120</v>
      </c>
      <c r="B17" s="60"/>
      <c r="C17" s="60"/>
      <c r="D17" s="72"/>
      <c r="E17" s="72"/>
    </row>
    <row r="18" spans="1:5" x14ac:dyDescent="0.3">
      <c r="A18" s="3"/>
      <c r="B18" s="60"/>
      <c r="C18" s="60"/>
      <c r="D18" s="72"/>
      <c r="E18" s="72"/>
    </row>
    <row r="19" spans="1:5" ht="57.6" x14ac:dyDescent="0.3">
      <c r="A19" s="3" t="s">
        <v>260</v>
      </c>
      <c r="B19" s="60"/>
      <c r="C19" s="60"/>
      <c r="D19" s="72"/>
      <c r="E19" s="72"/>
    </row>
    <row r="20" spans="1:5" x14ac:dyDescent="0.3">
      <c r="A20" s="3"/>
      <c r="B20" s="60"/>
      <c r="C20" s="60"/>
      <c r="D20" s="72"/>
      <c r="E20" s="72"/>
    </row>
    <row r="21" spans="1:5" ht="294.75" customHeight="1" x14ac:dyDescent="0.3">
      <c r="A21" s="3" t="s">
        <v>259</v>
      </c>
      <c r="B21" s="60"/>
      <c r="C21" s="60"/>
      <c r="D21" s="72"/>
      <c r="E21" s="72"/>
    </row>
    <row r="22" spans="1:5" x14ac:dyDescent="0.3">
      <c r="A22" s="3"/>
      <c r="B22" s="60"/>
      <c r="C22" s="60"/>
      <c r="D22" s="72"/>
      <c r="E22" s="72"/>
    </row>
    <row r="23" spans="1:5" ht="316.8" x14ac:dyDescent="0.3">
      <c r="A23" s="3" t="s">
        <v>258</v>
      </c>
      <c r="B23" s="60"/>
      <c r="C23" s="60"/>
      <c r="D23" s="72"/>
      <c r="E23" s="72"/>
    </row>
    <row r="24" spans="1:5" x14ac:dyDescent="0.3">
      <c r="A24" s="3"/>
      <c r="B24" s="60"/>
      <c r="C24" s="60"/>
      <c r="D24" s="72"/>
      <c r="E24" s="72"/>
    </row>
    <row r="25" spans="1:5" x14ac:dyDescent="0.3">
      <c r="A25" s="77" t="s">
        <v>119</v>
      </c>
      <c r="B25" s="60"/>
      <c r="C25" s="60"/>
      <c r="D25" s="72"/>
      <c r="E25" s="72"/>
    </row>
    <row r="26" spans="1:5" x14ac:dyDescent="0.3">
      <c r="A26" s="78" t="s">
        <v>270</v>
      </c>
      <c r="B26" s="60"/>
      <c r="C26" s="60"/>
      <c r="D26" s="72"/>
      <c r="E26" s="72"/>
    </row>
    <row r="27" spans="1:5" x14ac:dyDescent="0.3">
      <c r="A27" s="3" t="s">
        <v>271</v>
      </c>
      <c r="B27" s="60" t="s">
        <v>9</v>
      </c>
      <c r="C27" s="60">
        <v>6</v>
      </c>
      <c r="D27" s="55"/>
      <c r="E27" s="72">
        <f>+D27*C27</f>
        <v>0</v>
      </c>
    </row>
    <row r="28" spans="1:5" x14ac:dyDescent="0.3">
      <c r="A28" s="3"/>
      <c r="B28" s="60"/>
      <c r="C28" s="60"/>
      <c r="D28" s="72"/>
      <c r="E28" s="72"/>
    </row>
    <row r="29" spans="1:5" x14ac:dyDescent="0.3">
      <c r="A29" s="78" t="s">
        <v>272</v>
      </c>
      <c r="B29" s="60"/>
      <c r="C29" s="60"/>
      <c r="D29" s="72"/>
      <c r="E29" s="72"/>
    </row>
    <row r="30" spans="1:5" x14ac:dyDescent="0.3">
      <c r="A30" s="3" t="s">
        <v>273</v>
      </c>
      <c r="B30" s="60" t="s">
        <v>4</v>
      </c>
      <c r="C30" s="60">
        <v>37</v>
      </c>
      <c r="D30" s="55"/>
      <c r="E30" s="72">
        <f t="shared" ref="E30:E31" si="1">+D30*C30</f>
        <v>0</v>
      </c>
    </row>
    <row r="31" spans="1:5" x14ac:dyDescent="0.3">
      <c r="A31" s="3" t="s">
        <v>274</v>
      </c>
      <c r="B31" s="60" t="s">
        <v>4</v>
      </c>
      <c r="C31" s="60">
        <v>25</v>
      </c>
      <c r="D31" s="55"/>
      <c r="E31" s="72">
        <f t="shared" si="1"/>
        <v>0</v>
      </c>
    </row>
    <row r="32" spans="1:5" x14ac:dyDescent="0.3">
      <c r="A32" s="3"/>
      <c r="B32" s="60"/>
      <c r="C32" s="60"/>
      <c r="D32" s="72"/>
      <c r="E32" s="72"/>
    </row>
    <row r="33" spans="1:5" x14ac:dyDescent="0.3">
      <c r="A33" s="78" t="s">
        <v>249</v>
      </c>
      <c r="B33" s="60"/>
      <c r="C33" s="60"/>
      <c r="D33" s="72"/>
      <c r="E33" s="72"/>
    </row>
    <row r="34" spans="1:5" x14ac:dyDescent="0.3">
      <c r="A34" s="3" t="s">
        <v>257</v>
      </c>
      <c r="B34" s="60" t="s">
        <v>15</v>
      </c>
      <c r="C34" s="60">
        <v>3</v>
      </c>
      <c r="D34" s="55"/>
      <c r="E34" s="72">
        <f>+D34*C34</f>
        <v>0</v>
      </c>
    </row>
    <row r="35" spans="1:5" x14ac:dyDescent="0.3">
      <c r="A35" s="3" t="s">
        <v>256</v>
      </c>
      <c r="B35" s="60" t="s">
        <v>15</v>
      </c>
      <c r="C35" s="60">
        <v>8</v>
      </c>
      <c r="D35" s="55"/>
      <c r="E35" s="72">
        <f t="shared" ref="E35:E36" si="2">+D35*C35</f>
        <v>0</v>
      </c>
    </row>
    <row r="36" spans="1:5" x14ac:dyDescent="0.3">
      <c r="A36" s="3" t="s">
        <v>118</v>
      </c>
      <c r="B36" s="60" t="s">
        <v>4</v>
      </c>
      <c r="C36" s="60">
        <v>590</v>
      </c>
      <c r="D36" s="55"/>
      <c r="E36" s="72">
        <f t="shared" si="2"/>
        <v>0</v>
      </c>
    </row>
    <row r="37" spans="1:5" x14ac:dyDescent="0.3">
      <c r="A37" s="3"/>
      <c r="B37" s="60"/>
      <c r="C37" s="60"/>
      <c r="D37" s="72"/>
      <c r="E37" s="72"/>
    </row>
    <row r="38" spans="1:5" x14ac:dyDescent="0.3">
      <c r="A38" s="78" t="s">
        <v>275</v>
      </c>
      <c r="B38" s="60"/>
      <c r="C38" s="60"/>
      <c r="D38" s="72"/>
      <c r="E38" s="72"/>
    </row>
    <row r="39" spans="1:5" x14ac:dyDescent="0.3">
      <c r="A39" s="3" t="s">
        <v>276</v>
      </c>
      <c r="B39" s="60" t="s">
        <v>15</v>
      </c>
      <c r="C39" s="60">
        <v>6</v>
      </c>
      <c r="D39" s="55"/>
      <c r="E39" s="72">
        <f t="shared" ref="E39:E45" si="3">+D39*C39</f>
        <v>0</v>
      </c>
    </row>
    <row r="40" spans="1:5" x14ac:dyDescent="0.3">
      <c r="A40" s="3" t="s">
        <v>277</v>
      </c>
      <c r="B40" s="60" t="s">
        <v>15</v>
      </c>
      <c r="C40" s="60">
        <v>7</v>
      </c>
      <c r="D40" s="55"/>
      <c r="E40" s="72">
        <f t="shared" si="3"/>
        <v>0</v>
      </c>
    </row>
    <row r="41" spans="1:5" x14ac:dyDescent="0.3">
      <c r="A41" s="3" t="s">
        <v>278</v>
      </c>
      <c r="B41" s="60" t="s">
        <v>4</v>
      </c>
      <c r="C41" s="60">
        <v>170</v>
      </c>
      <c r="D41" s="55"/>
      <c r="E41" s="72">
        <f t="shared" si="3"/>
        <v>0</v>
      </c>
    </row>
    <row r="42" spans="1:5" x14ac:dyDescent="0.3">
      <c r="A42" s="3" t="s">
        <v>279</v>
      </c>
      <c r="B42" s="60" t="s">
        <v>4</v>
      </c>
      <c r="C42" s="60">
        <v>484</v>
      </c>
      <c r="D42" s="55"/>
      <c r="E42" s="72">
        <f t="shared" si="3"/>
        <v>0</v>
      </c>
    </row>
    <row r="43" spans="1:5" x14ac:dyDescent="0.3">
      <c r="A43" s="3" t="s">
        <v>280</v>
      </c>
      <c r="B43" s="60" t="s">
        <v>6</v>
      </c>
      <c r="C43" s="60">
        <v>10</v>
      </c>
      <c r="D43" s="55"/>
      <c r="E43" s="72">
        <f t="shared" si="3"/>
        <v>0</v>
      </c>
    </row>
    <row r="44" spans="1:5" x14ac:dyDescent="0.3">
      <c r="A44" s="3" t="s">
        <v>281</v>
      </c>
      <c r="B44" s="60" t="s">
        <v>6</v>
      </c>
      <c r="C44" s="60">
        <v>69</v>
      </c>
      <c r="D44" s="55"/>
      <c r="E44" s="72">
        <f t="shared" si="3"/>
        <v>0</v>
      </c>
    </row>
    <row r="45" spans="1:5" x14ac:dyDescent="0.3">
      <c r="A45" s="3" t="s">
        <v>282</v>
      </c>
      <c r="B45" s="60" t="s">
        <v>6</v>
      </c>
      <c r="C45" s="60">
        <v>102</v>
      </c>
      <c r="D45" s="55"/>
      <c r="E45" s="72">
        <f t="shared" si="3"/>
        <v>0</v>
      </c>
    </row>
    <row r="46" spans="1:5" x14ac:dyDescent="0.3">
      <c r="A46" s="3"/>
      <c r="B46" s="60"/>
      <c r="C46" s="60"/>
      <c r="D46" s="72"/>
      <c r="E46" s="72"/>
    </row>
    <row r="47" spans="1:5" x14ac:dyDescent="0.3">
      <c r="A47" s="78" t="s">
        <v>283</v>
      </c>
      <c r="B47" s="60"/>
      <c r="C47" s="60"/>
      <c r="D47" s="72"/>
      <c r="E47" s="72"/>
    </row>
    <row r="48" spans="1:5" x14ac:dyDescent="0.3">
      <c r="A48" s="3" t="s">
        <v>284</v>
      </c>
      <c r="B48" s="60" t="s">
        <v>15</v>
      </c>
      <c r="C48" s="60">
        <v>4</v>
      </c>
      <c r="D48" s="55"/>
      <c r="E48" s="72">
        <f>+D48*C48</f>
        <v>0</v>
      </c>
    </row>
    <row r="49" spans="1:5" x14ac:dyDescent="0.3">
      <c r="A49" s="3" t="s">
        <v>285</v>
      </c>
      <c r="B49" s="60" t="s">
        <v>15</v>
      </c>
      <c r="C49" s="60">
        <v>4</v>
      </c>
      <c r="D49" s="55"/>
      <c r="E49" s="72">
        <f>+D49*C49</f>
        <v>0</v>
      </c>
    </row>
    <row r="50" spans="1:5" x14ac:dyDescent="0.3">
      <c r="A50" s="3"/>
      <c r="B50" s="60"/>
      <c r="C50" s="60"/>
      <c r="D50" s="72"/>
      <c r="E50" s="72"/>
    </row>
    <row r="51" spans="1:5" x14ac:dyDescent="0.3">
      <c r="A51" s="78" t="s">
        <v>286</v>
      </c>
      <c r="B51" s="60"/>
      <c r="C51" s="60"/>
      <c r="D51" s="72"/>
      <c r="E51" s="72"/>
    </row>
    <row r="52" spans="1:5" x14ac:dyDescent="0.3">
      <c r="A52" s="3" t="s">
        <v>248</v>
      </c>
      <c r="B52" s="60" t="s">
        <v>4</v>
      </c>
      <c r="C52" s="60">
        <v>17</v>
      </c>
      <c r="D52" s="55"/>
      <c r="E52" s="72">
        <f>+D52*C52</f>
        <v>0</v>
      </c>
    </row>
    <row r="53" spans="1:5" x14ac:dyDescent="0.3">
      <c r="A53" s="3" t="s">
        <v>287</v>
      </c>
      <c r="B53" s="60" t="s">
        <v>6</v>
      </c>
      <c r="C53" s="60">
        <v>145</v>
      </c>
      <c r="D53" s="55"/>
      <c r="E53" s="72">
        <f>+D53*C53</f>
        <v>0</v>
      </c>
    </row>
    <row r="54" spans="1:5" x14ac:dyDescent="0.3">
      <c r="A54" s="3" t="s">
        <v>288</v>
      </c>
      <c r="B54" s="60" t="s">
        <v>15</v>
      </c>
      <c r="C54" s="60">
        <v>23</v>
      </c>
      <c r="D54" s="55"/>
      <c r="E54" s="72">
        <f>+D54*C54</f>
        <v>0</v>
      </c>
    </row>
    <row r="55" spans="1:5" x14ac:dyDescent="0.3">
      <c r="A55" s="3" t="s">
        <v>289</v>
      </c>
      <c r="B55" s="60" t="s">
        <v>15</v>
      </c>
      <c r="C55" s="60">
        <v>23</v>
      </c>
      <c r="D55" s="55"/>
      <c r="E55" s="72">
        <f>+D55*C55</f>
        <v>0</v>
      </c>
    </row>
    <row r="56" spans="1:5" x14ac:dyDescent="0.3">
      <c r="A56" s="3" t="s">
        <v>290</v>
      </c>
      <c r="B56" s="60" t="s">
        <v>15</v>
      </c>
      <c r="C56" s="60">
        <v>4</v>
      </c>
      <c r="D56" s="55"/>
      <c r="E56" s="72">
        <f>+D56*C56</f>
        <v>0</v>
      </c>
    </row>
    <row r="57" spans="1:5" x14ac:dyDescent="0.3">
      <c r="A57" s="3"/>
      <c r="B57" s="60"/>
      <c r="C57" s="60"/>
      <c r="D57" s="72"/>
      <c r="E57" s="72"/>
    </row>
    <row r="58" spans="1:5" ht="28.8" x14ac:dyDescent="0.3">
      <c r="A58" s="78" t="s">
        <v>291</v>
      </c>
      <c r="B58" s="60"/>
      <c r="C58" s="60"/>
      <c r="D58" s="72"/>
      <c r="E58" s="72"/>
    </row>
    <row r="59" spans="1:5" x14ac:dyDescent="0.3">
      <c r="A59" s="3" t="s">
        <v>292</v>
      </c>
      <c r="B59" s="60" t="s">
        <v>15</v>
      </c>
      <c r="C59" s="60">
        <v>6</v>
      </c>
      <c r="D59" s="55"/>
      <c r="E59" s="72">
        <f>+D59*C59</f>
        <v>0</v>
      </c>
    </row>
    <row r="60" spans="1:5" x14ac:dyDescent="0.3">
      <c r="A60" s="3"/>
      <c r="B60" s="60"/>
      <c r="C60" s="60"/>
      <c r="D60" s="72"/>
      <c r="E60" s="72"/>
    </row>
    <row r="61" spans="1:5" x14ac:dyDescent="0.3">
      <c r="A61" s="77" t="s">
        <v>255</v>
      </c>
      <c r="B61" s="60"/>
      <c r="C61" s="60"/>
      <c r="D61" s="72"/>
      <c r="E61" s="72"/>
    </row>
    <row r="62" spans="1:5" x14ac:dyDescent="0.3">
      <c r="A62" s="78" t="s">
        <v>254</v>
      </c>
      <c r="B62" s="60"/>
      <c r="C62" s="60"/>
      <c r="D62" s="72"/>
      <c r="E62" s="72"/>
    </row>
    <row r="63" spans="1:5" x14ac:dyDescent="0.3">
      <c r="A63" s="3" t="s">
        <v>253</v>
      </c>
      <c r="B63" s="60" t="s">
        <v>4</v>
      </c>
      <c r="C63" s="60">
        <v>56</v>
      </c>
      <c r="D63" s="55"/>
      <c r="E63" s="72">
        <f>+D63*C63</f>
        <v>0</v>
      </c>
    </row>
    <row r="64" spans="1:5" x14ac:dyDescent="0.3">
      <c r="A64" s="3"/>
      <c r="B64" s="60"/>
      <c r="C64" s="60"/>
      <c r="D64" s="72"/>
      <c r="E64" s="72"/>
    </row>
    <row r="65" spans="1:5" x14ac:dyDescent="0.3">
      <c r="A65" s="77" t="s">
        <v>252</v>
      </c>
      <c r="B65" s="60"/>
      <c r="C65" s="60"/>
      <c r="D65" s="72"/>
      <c r="E65" s="72"/>
    </row>
    <row r="66" spans="1:5" x14ac:dyDescent="0.3">
      <c r="A66" s="78" t="s">
        <v>251</v>
      </c>
      <c r="B66" s="60"/>
      <c r="C66" s="60"/>
      <c r="D66" s="72"/>
      <c r="E66" s="72"/>
    </row>
    <row r="67" spans="1:5" ht="28.8" x14ac:dyDescent="0.3">
      <c r="A67" s="3" t="s">
        <v>250</v>
      </c>
      <c r="B67" s="60" t="s">
        <v>6</v>
      </c>
      <c r="C67" s="60">
        <v>26</v>
      </c>
      <c r="D67" s="55"/>
      <c r="E67" s="72">
        <f>+D67*C67</f>
        <v>0</v>
      </c>
    </row>
    <row r="68" spans="1:5" x14ac:dyDescent="0.3">
      <c r="A68" s="3"/>
      <c r="B68" s="60"/>
      <c r="C68" s="60"/>
      <c r="D68" s="72"/>
      <c r="E68" s="72"/>
    </row>
    <row r="69" spans="1:5" x14ac:dyDescent="0.3">
      <c r="A69" s="77" t="s">
        <v>117</v>
      </c>
      <c r="B69" s="60"/>
      <c r="C69" s="60"/>
      <c r="D69" s="72"/>
      <c r="E69" s="72"/>
    </row>
    <row r="70" spans="1:5" x14ac:dyDescent="0.3">
      <c r="A70" s="78" t="s">
        <v>116</v>
      </c>
      <c r="B70" s="60"/>
      <c r="C70" s="60"/>
      <c r="D70" s="72"/>
      <c r="E70" s="72"/>
    </row>
    <row r="71" spans="1:5" x14ac:dyDescent="0.3">
      <c r="A71" s="3" t="s">
        <v>247</v>
      </c>
      <c r="B71" s="60" t="s">
        <v>6</v>
      </c>
      <c r="C71" s="60">
        <v>44</v>
      </c>
      <c r="D71" s="55"/>
      <c r="E71" s="72">
        <f>+D71*C71</f>
        <v>0</v>
      </c>
    </row>
    <row r="72" spans="1:5" x14ac:dyDescent="0.3">
      <c r="A72" s="3"/>
      <c r="B72" s="60"/>
      <c r="C72" s="60"/>
      <c r="D72" s="72"/>
      <c r="E72" s="72"/>
    </row>
    <row r="73" spans="1:5" x14ac:dyDescent="0.3">
      <c r="A73" s="77" t="s">
        <v>293</v>
      </c>
      <c r="B73" s="60"/>
      <c r="C73" s="60"/>
      <c r="D73" s="72"/>
      <c r="E73" s="72"/>
    </row>
    <row r="74" spans="1:5" ht="28.8" x14ac:dyDescent="0.3">
      <c r="A74" s="78" t="s">
        <v>294</v>
      </c>
      <c r="B74" s="60"/>
      <c r="C74" s="60"/>
      <c r="D74" s="72"/>
      <c r="E74" s="72"/>
    </row>
    <row r="75" spans="1:5" ht="28.8" x14ac:dyDescent="0.3">
      <c r="A75" s="3" t="s">
        <v>295</v>
      </c>
      <c r="B75" s="60" t="s">
        <v>15</v>
      </c>
      <c r="C75" s="60">
        <v>1</v>
      </c>
      <c r="D75" s="55"/>
      <c r="E75" s="72">
        <f t="shared" ref="E75:E77" si="4">+D75*C75</f>
        <v>0</v>
      </c>
    </row>
    <row r="76" spans="1:5" x14ac:dyDescent="0.3">
      <c r="A76" s="3" t="s">
        <v>296</v>
      </c>
      <c r="B76" s="60" t="s">
        <v>15</v>
      </c>
      <c r="C76" s="60">
        <v>1</v>
      </c>
      <c r="D76" s="55"/>
      <c r="E76" s="72">
        <f t="shared" si="4"/>
        <v>0</v>
      </c>
    </row>
    <row r="77" spans="1:5" x14ac:dyDescent="0.3">
      <c r="A77" s="3" t="s">
        <v>297</v>
      </c>
      <c r="B77" s="60" t="s">
        <v>15</v>
      </c>
      <c r="C77" s="60">
        <v>1</v>
      </c>
      <c r="D77" s="55"/>
      <c r="E77" s="72">
        <f t="shared" si="4"/>
        <v>0</v>
      </c>
    </row>
    <row r="78" spans="1:5" ht="15" thickBot="1" x14ac:dyDescent="0.35">
      <c r="A78" s="3"/>
      <c r="B78" s="60"/>
      <c r="C78" s="60"/>
      <c r="D78" s="72"/>
      <c r="E78" s="72"/>
    </row>
    <row r="79" spans="1:5" x14ac:dyDescent="0.3">
      <c r="A79" s="5" t="s">
        <v>133</v>
      </c>
      <c r="B79" s="60"/>
      <c r="C79" s="60"/>
      <c r="D79" s="39"/>
      <c r="E79" s="62">
        <f>+E27+E30+E31+E34+E35+E36+E39+E40+E41+E42+E43+E44+E45+E48+E49+E52+E53+E54+E55+E56+E59+E63+E67+E71+E75+E76+E77</f>
        <v>0</v>
      </c>
    </row>
    <row r="80" spans="1:5" x14ac:dyDescent="0.3">
      <c r="A80" s="3"/>
      <c r="B80" s="60"/>
      <c r="C80" s="60"/>
      <c r="D80" s="72"/>
      <c r="E80" s="72"/>
    </row>
    <row r="81" spans="1:5" x14ac:dyDescent="0.3">
      <c r="A81" s="83" t="s">
        <v>298</v>
      </c>
      <c r="B81" s="81"/>
      <c r="C81" s="81"/>
      <c r="D81" s="82"/>
      <c r="E81" s="82"/>
    </row>
    <row r="82" spans="1:5" x14ac:dyDescent="0.3">
      <c r="A82" s="83" t="s">
        <v>299</v>
      </c>
      <c r="B82" s="81"/>
      <c r="C82" s="81"/>
      <c r="D82" s="82"/>
      <c r="E82" s="82"/>
    </row>
    <row r="83" spans="1:5" x14ac:dyDescent="0.3">
      <c r="A83" s="3"/>
      <c r="B83" s="60"/>
      <c r="C83" s="60"/>
      <c r="D83" s="72"/>
      <c r="E83" s="72"/>
    </row>
    <row r="84" spans="1:5" ht="28.8" x14ac:dyDescent="0.3">
      <c r="A84" s="3" t="s">
        <v>19</v>
      </c>
      <c r="B84" s="60"/>
      <c r="C84" s="60"/>
      <c r="D84" s="72"/>
      <c r="E84" s="72"/>
    </row>
    <row r="85" spans="1:5" x14ac:dyDescent="0.3">
      <c r="A85" s="3"/>
      <c r="B85" s="60"/>
      <c r="C85" s="60"/>
      <c r="D85" s="72"/>
      <c r="E85" s="72"/>
    </row>
    <row r="86" spans="1:5" ht="28.8" x14ac:dyDescent="0.3">
      <c r="A86" s="3" t="s">
        <v>300</v>
      </c>
      <c r="B86" s="60"/>
      <c r="C86" s="60"/>
      <c r="D86" s="72"/>
      <c r="E86" s="72"/>
    </row>
    <row r="87" spans="1:5" x14ac:dyDescent="0.3">
      <c r="A87" s="3"/>
      <c r="B87" s="60"/>
      <c r="C87" s="60"/>
      <c r="D87" s="72"/>
      <c r="E87" s="72"/>
    </row>
    <row r="88" spans="1:5" ht="28.8" x14ac:dyDescent="0.3">
      <c r="A88" s="3" t="s">
        <v>301</v>
      </c>
      <c r="B88" s="60"/>
      <c r="C88" s="60"/>
      <c r="D88" s="72"/>
      <c r="E88" s="72"/>
    </row>
    <row r="89" spans="1:5" x14ac:dyDescent="0.3">
      <c r="A89" s="3"/>
      <c r="B89" s="60"/>
      <c r="C89" s="60"/>
      <c r="D89" s="72"/>
      <c r="E89" s="72"/>
    </row>
    <row r="90" spans="1:5" ht="28.8" x14ac:dyDescent="0.3">
      <c r="A90" s="3" t="s">
        <v>302</v>
      </c>
      <c r="B90" s="60"/>
      <c r="C90" s="60"/>
      <c r="D90" s="72"/>
      <c r="E90" s="72"/>
    </row>
    <row r="91" spans="1:5" x14ac:dyDescent="0.3">
      <c r="A91" s="3"/>
      <c r="B91" s="60"/>
      <c r="C91" s="60"/>
      <c r="D91" s="72"/>
      <c r="E91" s="72"/>
    </row>
    <row r="92" spans="1:5" x14ac:dyDescent="0.3">
      <c r="A92" s="77" t="s">
        <v>303</v>
      </c>
      <c r="B92" s="60"/>
      <c r="C92" s="60"/>
      <c r="D92" s="72"/>
      <c r="E92" s="72"/>
    </row>
    <row r="93" spans="1:5" x14ac:dyDescent="0.3">
      <c r="A93" s="78" t="s">
        <v>304</v>
      </c>
      <c r="B93" s="60"/>
      <c r="C93" s="60"/>
      <c r="D93" s="72"/>
      <c r="E93" s="72"/>
    </row>
    <row r="94" spans="1:5" x14ac:dyDescent="0.3">
      <c r="A94" s="3" t="s">
        <v>305</v>
      </c>
      <c r="B94" s="60" t="s">
        <v>9</v>
      </c>
      <c r="C94" s="60">
        <v>18</v>
      </c>
      <c r="D94" s="55"/>
      <c r="E94" s="72">
        <f t="shared" ref="E94" si="5">+D94*C94</f>
        <v>0</v>
      </c>
    </row>
    <row r="95" spans="1:5" x14ac:dyDescent="0.3">
      <c r="A95" s="3"/>
      <c r="B95" s="60"/>
      <c r="C95" s="60"/>
      <c r="D95" s="72"/>
      <c r="E95" s="72"/>
    </row>
    <row r="96" spans="1:5" x14ac:dyDescent="0.3">
      <c r="A96" s="77" t="s">
        <v>306</v>
      </c>
      <c r="B96" s="60"/>
      <c r="C96" s="60"/>
      <c r="D96" s="72"/>
      <c r="E96" s="72"/>
    </row>
    <row r="97" spans="1:5" x14ac:dyDescent="0.3">
      <c r="A97" s="78" t="s">
        <v>307</v>
      </c>
      <c r="B97" s="60"/>
      <c r="C97" s="60"/>
      <c r="D97" s="72"/>
      <c r="E97" s="72"/>
    </row>
    <row r="98" spans="1:5" x14ac:dyDescent="0.3">
      <c r="A98" s="3" t="s">
        <v>308</v>
      </c>
      <c r="B98" s="60" t="s">
        <v>9</v>
      </c>
      <c r="C98" s="60">
        <v>18</v>
      </c>
      <c r="D98" s="55"/>
      <c r="E98" s="72">
        <f t="shared" ref="E98" si="6">+D98*C98</f>
        <v>0</v>
      </c>
    </row>
    <row r="99" spans="1:5" x14ac:dyDescent="0.3">
      <c r="A99" s="3"/>
      <c r="B99" s="60"/>
      <c r="C99" s="60"/>
      <c r="D99" s="72"/>
      <c r="E99" s="72"/>
    </row>
    <row r="100" spans="1:5" x14ac:dyDescent="0.3">
      <c r="A100" s="78" t="s">
        <v>309</v>
      </c>
      <c r="B100" s="60"/>
      <c r="C100" s="60"/>
      <c r="D100" s="72"/>
      <c r="E100" s="72"/>
    </row>
    <row r="101" spans="1:5" x14ac:dyDescent="0.3">
      <c r="A101" s="3" t="s">
        <v>310</v>
      </c>
      <c r="B101" s="60" t="s">
        <v>4</v>
      </c>
      <c r="C101" s="60">
        <v>61</v>
      </c>
      <c r="D101" s="55"/>
      <c r="E101" s="72">
        <f t="shared" ref="E101" si="7">+D101*C101</f>
        <v>0</v>
      </c>
    </row>
    <row r="102" spans="1:5" x14ac:dyDescent="0.3">
      <c r="A102" s="3"/>
      <c r="B102" s="60"/>
      <c r="C102" s="60"/>
      <c r="D102" s="72"/>
      <c r="E102" s="72"/>
    </row>
    <row r="103" spans="1:5" x14ac:dyDescent="0.3">
      <c r="A103" s="78" t="s">
        <v>311</v>
      </c>
      <c r="B103" s="60"/>
      <c r="C103" s="60"/>
      <c r="D103" s="72"/>
      <c r="E103" s="72"/>
    </row>
    <row r="104" spans="1:5" x14ac:dyDescent="0.3">
      <c r="A104" s="3" t="s">
        <v>312</v>
      </c>
      <c r="B104" s="60" t="s">
        <v>4</v>
      </c>
      <c r="C104" s="60">
        <v>61</v>
      </c>
      <c r="D104" s="55"/>
      <c r="E104" s="72">
        <f t="shared" ref="E104" si="8">+D104*C104</f>
        <v>0</v>
      </c>
    </row>
    <row r="105" spans="1:5" x14ac:dyDescent="0.3">
      <c r="A105" s="3"/>
      <c r="B105" s="60"/>
      <c r="C105" s="60"/>
      <c r="D105" s="72"/>
      <c r="E105" s="72"/>
    </row>
    <row r="106" spans="1:5" x14ac:dyDescent="0.3">
      <c r="A106" s="77" t="s">
        <v>313</v>
      </c>
      <c r="B106" s="60"/>
      <c r="C106" s="60"/>
      <c r="D106" s="72"/>
      <c r="E106" s="72"/>
    </row>
    <row r="107" spans="1:5" x14ac:dyDescent="0.3">
      <c r="A107" s="3"/>
      <c r="B107" s="60"/>
      <c r="C107" s="60"/>
      <c r="D107" s="72"/>
      <c r="E107" s="72"/>
    </row>
    <row r="108" spans="1:5" x14ac:dyDescent="0.3">
      <c r="A108" s="78" t="s">
        <v>314</v>
      </c>
      <c r="B108" s="60"/>
      <c r="C108" s="60"/>
      <c r="D108" s="72"/>
      <c r="E108" s="72"/>
    </row>
    <row r="109" spans="1:5" x14ac:dyDescent="0.3">
      <c r="A109" s="3" t="s">
        <v>315</v>
      </c>
      <c r="B109" s="60" t="s">
        <v>4</v>
      </c>
      <c r="C109" s="60">
        <v>61</v>
      </c>
      <c r="D109" s="55"/>
      <c r="E109" s="72">
        <f t="shared" ref="E109" si="9">+D109*C109</f>
        <v>0</v>
      </c>
    </row>
    <row r="110" spans="1:5" ht="15" thickBot="1" x14ac:dyDescent="0.35">
      <c r="A110" s="3"/>
      <c r="B110" s="60"/>
      <c r="C110" s="60"/>
      <c r="D110" s="72"/>
      <c r="E110" s="72"/>
    </row>
    <row r="111" spans="1:5" x14ac:dyDescent="0.3">
      <c r="A111" s="5" t="s">
        <v>134</v>
      </c>
      <c r="B111" s="60"/>
      <c r="C111" s="60"/>
      <c r="D111" s="39"/>
      <c r="E111" s="62">
        <f>+E94+E98+E101+E104+E109</f>
        <v>0</v>
      </c>
    </row>
    <row r="112" spans="1:5" x14ac:dyDescent="0.3">
      <c r="A112" s="3"/>
      <c r="B112" s="60"/>
      <c r="C112" s="60"/>
      <c r="D112" s="72"/>
      <c r="E112" s="72"/>
    </row>
    <row r="113" spans="1:5" x14ac:dyDescent="0.3">
      <c r="A113" s="83" t="s">
        <v>115</v>
      </c>
      <c r="B113" s="81"/>
      <c r="C113" s="81"/>
      <c r="D113" s="82"/>
      <c r="E113" s="82"/>
    </row>
    <row r="114" spans="1:5" x14ac:dyDescent="0.3">
      <c r="A114" s="83" t="s">
        <v>316</v>
      </c>
      <c r="B114" s="81"/>
      <c r="C114" s="81"/>
      <c r="D114" s="82"/>
      <c r="E114" s="82"/>
    </row>
    <row r="115" spans="1:5" x14ac:dyDescent="0.3">
      <c r="A115" s="3"/>
      <c r="B115" s="60"/>
      <c r="C115" s="60"/>
      <c r="D115" s="72"/>
      <c r="E115" s="72"/>
    </row>
    <row r="116" spans="1:5" ht="28.8" x14ac:dyDescent="0.3">
      <c r="A116" s="3" t="s">
        <v>19</v>
      </c>
      <c r="B116" s="60"/>
      <c r="C116" s="60"/>
      <c r="D116" s="72"/>
      <c r="E116" s="72"/>
    </row>
    <row r="117" spans="1:5" x14ac:dyDescent="0.3">
      <c r="A117" s="3"/>
      <c r="B117" s="60"/>
      <c r="C117" s="60"/>
      <c r="D117" s="72"/>
      <c r="E117" s="72"/>
    </row>
    <row r="118" spans="1:5" x14ac:dyDescent="0.3">
      <c r="A118" s="3" t="s">
        <v>317</v>
      </c>
      <c r="B118" s="60"/>
      <c r="C118" s="60"/>
      <c r="D118" s="72"/>
      <c r="E118" s="72"/>
    </row>
    <row r="119" spans="1:5" x14ac:dyDescent="0.3">
      <c r="A119" s="3" t="s">
        <v>318</v>
      </c>
      <c r="B119" s="60"/>
      <c r="C119" s="60"/>
      <c r="D119" s="72"/>
      <c r="E119" s="72"/>
    </row>
    <row r="120" spans="1:5" ht="28.8" x14ac:dyDescent="0.3">
      <c r="A120" s="3" t="s">
        <v>319</v>
      </c>
      <c r="B120" s="60"/>
      <c r="C120" s="60"/>
      <c r="D120" s="72"/>
      <c r="E120" s="72"/>
    </row>
    <row r="121" spans="1:5" x14ac:dyDescent="0.3">
      <c r="A121" s="3"/>
      <c r="B121" s="60"/>
      <c r="C121" s="60"/>
      <c r="D121" s="72"/>
      <c r="E121" s="72"/>
    </row>
    <row r="122" spans="1:5" x14ac:dyDescent="0.3">
      <c r="A122" s="3" t="s">
        <v>320</v>
      </c>
      <c r="B122" s="60"/>
      <c r="C122" s="60"/>
      <c r="D122" s="72"/>
      <c r="E122" s="72"/>
    </row>
    <row r="123" spans="1:5" x14ac:dyDescent="0.3">
      <c r="A123" s="3"/>
      <c r="B123" s="60"/>
      <c r="C123" s="60"/>
      <c r="D123" s="72"/>
      <c r="E123" s="72"/>
    </row>
    <row r="124" spans="1:5" x14ac:dyDescent="0.3">
      <c r="A124" s="3" t="s">
        <v>321</v>
      </c>
      <c r="B124" s="60"/>
      <c r="C124" s="60"/>
      <c r="D124" s="72"/>
      <c r="E124" s="72"/>
    </row>
    <row r="125" spans="1:5" ht="28.8" x14ac:dyDescent="0.3">
      <c r="A125" s="3" t="s">
        <v>322</v>
      </c>
      <c r="B125" s="60"/>
      <c r="C125" s="60"/>
      <c r="D125" s="72"/>
      <c r="E125" s="72"/>
    </row>
    <row r="126" spans="1:5" x14ac:dyDescent="0.3">
      <c r="A126" s="3"/>
      <c r="B126" s="60"/>
      <c r="C126" s="60"/>
      <c r="D126" s="72"/>
      <c r="E126" s="72"/>
    </row>
    <row r="127" spans="1:5" ht="43.2" x14ac:dyDescent="0.3">
      <c r="A127" s="3" t="s">
        <v>323</v>
      </c>
      <c r="B127" s="60"/>
      <c r="C127" s="60"/>
      <c r="D127" s="72"/>
      <c r="E127" s="72"/>
    </row>
    <row r="128" spans="1:5" x14ac:dyDescent="0.3">
      <c r="A128" s="3"/>
      <c r="B128" s="60"/>
      <c r="C128" s="60"/>
      <c r="D128" s="72"/>
      <c r="E128" s="72"/>
    </row>
    <row r="129" spans="1:5" x14ac:dyDescent="0.3">
      <c r="A129" s="3" t="s">
        <v>324</v>
      </c>
      <c r="B129" s="60"/>
      <c r="C129" s="60"/>
      <c r="D129" s="72"/>
      <c r="E129" s="72"/>
    </row>
    <row r="130" spans="1:5" ht="43.2" x14ac:dyDescent="0.3">
      <c r="A130" s="3" t="s">
        <v>325</v>
      </c>
      <c r="B130" s="60"/>
      <c r="C130" s="60"/>
      <c r="D130" s="72"/>
      <c r="E130" s="72"/>
    </row>
    <row r="131" spans="1:5" x14ac:dyDescent="0.3">
      <c r="A131" s="3"/>
      <c r="B131" s="60"/>
      <c r="C131" s="60"/>
      <c r="D131" s="72"/>
      <c r="E131" s="72"/>
    </row>
    <row r="132" spans="1:5" x14ac:dyDescent="0.3">
      <c r="A132" s="77" t="s">
        <v>326</v>
      </c>
      <c r="B132" s="60"/>
      <c r="C132" s="60"/>
      <c r="D132" s="72"/>
      <c r="E132" s="72"/>
    </row>
    <row r="133" spans="1:5" x14ac:dyDescent="0.3">
      <c r="A133" s="78" t="s">
        <v>327</v>
      </c>
      <c r="B133" s="60"/>
      <c r="C133" s="60"/>
      <c r="D133" s="72"/>
      <c r="E133" s="72"/>
    </row>
    <row r="134" spans="1:5" x14ac:dyDescent="0.3">
      <c r="A134" s="3" t="s">
        <v>328</v>
      </c>
      <c r="B134" s="60" t="s">
        <v>9</v>
      </c>
      <c r="C134" s="60">
        <v>6</v>
      </c>
      <c r="D134" s="55"/>
      <c r="E134" s="72">
        <f t="shared" ref="E134" si="10">+D134*C134</f>
        <v>0</v>
      </c>
    </row>
    <row r="135" spans="1:5" x14ac:dyDescent="0.3">
      <c r="A135" s="3"/>
      <c r="B135" s="60"/>
      <c r="C135" s="60"/>
      <c r="D135" s="72"/>
      <c r="E135" s="72"/>
    </row>
    <row r="136" spans="1:5" x14ac:dyDescent="0.3">
      <c r="A136" s="77" t="s">
        <v>329</v>
      </c>
      <c r="B136" s="60"/>
      <c r="C136" s="60"/>
      <c r="D136" s="72"/>
      <c r="E136" s="72"/>
    </row>
    <row r="137" spans="1:5" ht="28.8" x14ac:dyDescent="0.3">
      <c r="A137" s="3" t="s">
        <v>330</v>
      </c>
      <c r="B137" s="60" t="s">
        <v>15</v>
      </c>
      <c r="C137" s="60">
        <v>1</v>
      </c>
      <c r="D137" s="55"/>
      <c r="E137" s="72">
        <f t="shared" ref="E137" si="11">+D137*C137</f>
        <v>0</v>
      </c>
    </row>
    <row r="138" spans="1:5" x14ac:dyDescent="0.3">
      <c r="A138" s="3"/>
      <c r="B138" s="60"/>
      <c r="C138" s="60"/>
      <c r="D138" s="72"/>
      <c r="E138" s="72"/>
    </row>
    <row r="139" spans="1:5" x14ac:dyDescent="0.3">
      <c r="A139" s="77" t="s">
        <v>331</v>
      </c>
      <c r="B139" s="60"/>
      <c r="C139" s="60"/>
      <c r="D139" s="72"/>
      <c r="E139" s="72"/>
    </row>
    <row r="140" spans="1:5" x14ac:dyDescent="0.3">
      <c r="A140" s="78" t="s">
        <v>332</v>
      </c>
      <c r="B140" s="60"/>
      <c r="C140" s="60"/>
      <c r="D140" s="72"/>
      <c r="E140" s="72"/>
    </row>
    <row r="141" spans="1:5" x14ac:dyDescent="0.3">
      <c r="A141" s="3" t="s">
        <v>333</v>
      </c>
      <c r="B141" s="60" t="s">
        <v>6</v>
      </c>
      <c r="C141" s="60">
        <v>31</v>
      </c>
      <c r="D141" s="55"/>
      <c r="E141" s="72">
        <f t="shared" ref="E141" si="12">+D141*C141</f>
        <v>0</v>
      </c>
    </row>
    <row r="142" spans="1:5" x14ac:dyDescent="0.3">
      <c r="A142" s="3"/>
      <c r="B142" s="60"/>
      <c r="C142" s="60"/>
      <c r="D142" s="72"/>
      <c r="E142" s="72"/>
    </row>
    <row r="143" spans="1:5" x14ac:dyDescent="0.3">
      <c r="A143" s="77" t="s">
        <v>334</v>
      </c>
      <c r="B143" s="60"/>
      <c r="C143" s="60"/>
      <c r="D143" s="72"/>
      <c r="E143" s="72"/>
    </row>
    <row r="144" spans="1:5" x14ac:dyDescent="0.3">
      <c r="A144" s="78" t="s">
        <v>335</v>
      </c>
      <c r="B144" s="60"/>
      <c r="C144" s="60"/>
      <c r="D144" s="72"/>
      <c r="E144" s="72"/>
    </row>
    <row r="145" spans="1:5" x14ac:dyDescent="0.3">
      <c r="A145" s="3" t="s">
        <v>336</v>
      </c>
      <c r="B145" s="60" t="s">
        <v>4</v>
      </c>
      <c r="C145" s="60">
        <v>61</v>
      </c>
      <c r="D145" s="55"/>
      <c r="E145" s="72">
        <f t="shared" ref="E145" si="13">+D145*C145</f>
        <v>0</v>
      </c>
    </row>
    <row r="146" spans="1:5" x14ac:dyDescent="0.3">
      <c r="A146" s="3"/>
      <c r="B146" s="60"/>
      <c r="C146" s="60"/>
      <c r="D146" s="72"/>
      <c r="E146" s="72"/>
    </row>
    <row r="147" spans="1:5" x14ac:dyDescent="0.3">
      <c r="A147" s="77" t="s">
        <v>337</v>
      </c>
      <c r="B147" s="60"/>
      <c r="C147" s="60"/>
      <c r="D147" s="72"/>
      <c r="E147" s="72"/>
    </row>
    <row r="148" spans="1:5" x14ac:dyDescent="0.3">
      <c r="A148" s="78" t="s">
        <v>338</v>
      </c>
      <c r="B148" s="60"/>
      <c r="C148" s="60"/>
      <c r="D148" s="72"/>
      <c r="E148" s="72"/>
    </row>
    <row r="149" spans="1:5" x14ac:dyDescent="0.3">
      <c r="A149" s="3" t="s">
        <v>339</v>
      </c>
      <c r="B149" s="60" t="s">
        <v>4</v>
      </c>
      <c r="C149" s="60">
        <v>61</v>
      </c>
      <c r="D149" s="55"/>
      <c r="E149" s="72">
        <f t="shared" ref="E149" si="14">+D149*C149</f>
        <v>0</v>
      </c>
    </row>
    <row r="150" spans="1:5" ht="15" thickBot="1" x14ac:dyDescent="0.35">
      <c r="A150" s="3"/>
      <c r="B150" s="60"/>
      <c r="C150" s="60"/>
      <c r="D150" s="72"/>
      <c r="E150" s="72"/>
    </row>
    <row r="151" spans="1:5" x14ac:dyDescent="0.3">
      <c r="A151" s="5" t="s">
        <v>135</v>
      </c>
      <c r="B151" s="60"/>
      <c r="C151" s="60"/>
      <c r="D151" s="39"/>
      <c r="E151" s="62">
        <f>+E134+E137+E141+E145+E149</f>
        <v>0</v>
      </c>
    </row>
    <row r="152" spans="1:5" x14ac:dyDescent="0.3">
      <c r="A152" s="3"/>
      <c r="B152" s="60"/>
      <c r="C152" s="60"/>
      <c r="D152" s="72"/>
      <c r="E152" s="72"/>
    </row>
    <row r="153" spans="1:5" x14ac:dyDescent="0.3">
      <c r="A153" s="83" t="s">
        <v>114</v>
      </c>
      <c r="B153" s="81"/>
      <c r="C153" s="81"/>
      <c r="D153" s="82"/>
      <c r="E153" s="82"/>
    </row>
    <row r="154" spans="1:5" x14ac:dyDescent="0.3">
      <c r="A154" s="83" t="s">
        <v>340</v>
      </c>
      <c r="B154" s="81"/>
      <c r="C154" s="81"/>
      <c r="D154" s="82"/>
      <c r="E154" s="82"/>
    </row>
    <row r="155" spans="1:5" x14ac:dyDescent="0.3">
      <c r="A155" s="3"/>
      <c r="B155" s="60"/>
      <c r="C155" s="60"/>
      <c r="D155" s="72"/>
      <c r="E155" s="72"/>
    </row>
    <row r="156" spans="1:5" ht="28.8" x14ac:dyDescent="0.3">
      <c r="A156" s="3" t="s">
        <v>19</v>
      </c>
      <c r="B156" s="60"/>
      <c r="C156" s="60"/>
      <c r="D156" s="72"/>
      <c r="E156" s="72"/>
    </row>
    <row r="157" spans="1:5" x14ac:dyDescent="0.3">
      <c r="A157" s="3"/>
      <c r="B157" s="60"/>
      <c r="C157" s="60"/>
      <c r="D157" s="72"/>
      <c r="E157" s="72"/>
    </row>
    <row r="158" spans="1:5" ht="57.6" x14ac:dyDescent="0.3">
      <c r="A158" s="3" t="s">
        <v>341</v>
      </c>
      <c r="B158" s="60"/>
      <c r="C158" s="60"/>
      <c r="D158" s="72"/>
      <c r="E158" s="72"/>
    </row>
    <row r="159" spans="1:5" x14ac:dyDescent="0.3">
      <c r="A159" s="3"/>
      <c r="B159" s="60"/>
      <c r="C159" s="60"/>
      <c r="D159" s="72"/>
      <c r="E159" s="72"/>
    </row>
    <row r="160" spans="1:5" x14ac:dyDescent="0.3">
      <c r="A160" s="3" t="s">
        <v>342</v>
      </c>
      <c r="B160" s="60"/>
      <c r="C160" s="60"/>
      <c r="D160" s="72"/>
      <c r="E160" s="72"/>
    </row>
    <row r="161" spans="1:5" x14ac:dyDescent="0.3">
      <c r="A161" s="3"/>
      <c r="B161" s="60"/>
      <c r="C161" s="60"/>
      <c r="D161" s="72"/>
      <c r="E161" s="72"/>
    </row>
    <row r="162" spans="1:5" x14ac:dyDescent="0.3">
      <c r="A162" s="3" t="s">
        <v>343</v>
      </c>
      <c r="B162" s="60"/>
      <c r="C162" s="60"/>
      <c r="D162" s="72"/>
      <c r="E162" s="72"/>
    </row>
    <row r="163" spans="1:5" x14ac:dyDescent="0.3">
      <c r="A163" s="3"/>
      <c r="B163" s="60"/>
      <c r="C163" s="60"/>
      <c r="D163" s="72"/>
      <c r="E163" s="72"/>
    </row>
    <row r="164" spans="1:5" ht="28.8" x14ac:dyDescent="0.3">
      <c r="A164" s="3" t="s">
        <v>344</v>
      </c>
      <c r="B164" s="60"/>
      <c r="C164" s="60"/>
      <c r="D164" s="72"/>
      <c r="E164" s="72"/>
    </row>
    <row r="165" spans="1:5" x14ac:dyDescent="0.3">
      <c r="A165" s="3"/>
      <c r="B165" s="60"/>
      <c r="C165" s="60"/>
      <c r="D165" s="72"/>
      <c r="E165" s="72"/>
    </row>
    <row r="166" spans="1:5" x14ac:dyDescent="0.3">
      <c r="A166" s="77" t="s">
        <v>345</v>
      </c>
      <c r="B166" s="60"/>
      <c r="C166" s="60"/>
      <c r="D166" s="72"/>
      <c r="E166" s="72"/>
    </row>
    <row r="167" spans="1:5" x14ac:dyDescent="0.3">
      <c r="A167" s="78" t="s">
        <v>346</v>
      </c>
      <c r="B167" s="60"/>
      <c r="C167" s="60"/>
      <c r="D167" s="72"/>
      <c r="E167" s="72"/>
    </row>
    <row r="168" spans="1:5" x14ac:dyDescent="0.3">
      <c r="A168" s="3" t="s">
        <v>347</v>
      </c>
      <c r="B168" s="60" t="s">
        <v>4</v>
      </c>
      <c r="C168" s="60">
        <v>37</v>
      </c>
      <c r="D168" s="55"/>
      <c r="E168" s="72">
        <f t="shared" ref="E168:E170" si="15">+D168*C168</f>
        <v>0</v>
      </c>
    </row>
    <row r="169" spans="1:5" x14ac:dyDescent="0.3">
      <c r="A169" s="3" t="s">
        <v>348</v>
      </c>
      <c r="B169" s="60" t="s">
        <v>4</v>
      </c>
      <c r="C169" s="60">
        <v>9</v>
      </c>
      <c r="D169" s="55"/>
      <c r="E169" s="72">
        <f t="shared" si="15"/>
        <v>0</v>
      </c>
    </row>
    <row r="170" spans="1:5" x14ac:dyDescent="0.3">
      <c r="A170" s="3" t="s">
        <v>349</v>
      </c>
      <c r="B170" s="60" t="s">
        <v>4</v>
      </c>
      <c r="C170" s="60">
        <v>25</v>
      </c>
      <c r="D170" s="55"/>
      <c r="E170" s="72">
        <f t="shared" si="15"/>
        <v>0</v>
      </c>
    </row>
    <row r="171" spans="1:5" x14ac:dyDescent="0.3">
      <c r="A171" s="3"/>
      <c r="B171" s="60"/>
      <c r="C171" s="60"/>
      <c r="D171" s="72"/>
      <c r="E171" s="72"/>
    </row>
    <row r="172" spans="1:5" x14ac:dyDescent="0.3">
      <c r="A172" s="77" t="s">
        <v>350</v>
      </c>
      <c r="B172" s="60"/>
      <c r="C172" s="60"/>
      <c r="D172" s="72"/>
      <c r="E172" s="72"/>
    </row>
    <row r="173" spans="1:5" x14ac:dyDescent="0.3">
      <c r="A173" s="78" t="s">
        <v>351</v>
      </c>
      <c r="B173" s="60"/>
      <c r="C173" s="60"/>
      <c r="D173" s="72"/>
      <c r="E173" s="72"/>
    </row>
    <row r="174" spans="1:5" x14ac:dyDescent="0.3">
      <c r="A174" s="3" t="s">
        <v>352</v>
      </c>
      <c r="B174" s="60" t="s">
        <v>15</v>
      </c>
      <c r="C174" s="60">
        <v>112</v>
      </c>
      <c r="D174" s="55"/>
      <c r="E174" s="72">
        <f t="shared" ref="E174" si="16">+D174*C174</f>
        <v>0</v>
      </c>
    </row>
    <row r="175" spans="1:5" x14ac:dyDescent="0.3">
      <c r="A175" s="3"/>
      <c r="B175" s="60"/>
      <c r="C175" s="60"/>
      <c r="D175" s="72"/>
      <c r="E175" s="72"/>
    </row>
    <row r="176" spans="1:5" x14ac:dyDescent="0.3">
      <c r="A176" s="77" t="s">
        <v>353</v>
      </c>
      <c r="B176" s="60"/>
      <c r="C176" s="60"/>
      <c r="D176" s="72"/>
      <c r="E176" s="72"/>
    </row>
    <row r="177" spans="1:5" x14ac:dyDescent="0.3">
      <c r="A177" s="3" t="s">
        <v>354</v>
      </c>
      <c r="B177" s="60" t="s">
        <v>15</v>
      </c>
      <c r="C177" s="60">
        <v>4</v>
      </c>
      <c r="D177" s="55"/>
      <c r="E177" s="72">
        <f t="shared" ref="E177" si="17">+D177*C177</f>
        <v>0</v>
      </c>
    </row>
    <row r="178" spans="1:5" ht="15" thickBot="1" x14ac:dyDescent="0.35">
      <c r="A178" s="3"/>
      <c r="B178" s="60"/>
      <c r="C178" s="60"/>
      <c r="D178" s="72"/>
      <c r="E178" s="72"/>
    </row>
    <row r="179" spans="1:5" x14ac:dyDescent="0.3">
      <c r="A179" s="5" t="s">
        <v>136</v>
      </c>
      <c r="B179" s="60"/>
      <c r="C179" s="60"/>
      <c r="D179" s="39"/>
      <c r="E179" s="62">
        <f>+E168+E169+E170+E174+E177</f>
        <v>0</v>
      </c>
    </row>
    <row r="180" spans="1:5" x14ac:dyDescent="0.3">
      <c r="A180" s="3"/>
      <c r="B180" s="60"/>
      <c r="C180" s="60"/>
      <c r="D180" s="72"/>
      <c r="E180" s="72"/>
    </row>
    <row r="181" spans="1:5" x14ac:dyDescent="0.3">
      <c r="A181" s="83" t="s">
        <v>106</v>
      </c>
      <c r="B181" s="63"/>
      <c r="C181" s="63"/>
      <c r="D181" s="84"/>
      <c r="E181" s="84"/>
    </row>
    <row r="182" spans="1:5" x14ac:dyDescent="0.3">
      <c r="A182" s="83" t="s">
        <v>355</v>
      </c>
      <c r="B182" s="63"/>
      <c r="C182" s="63"/>
      <c r="D182" s="84"/>
      <c r="E182" s="84"/>
    </row>
    <row r="183" spans="1:5" x14ac:dyDescent="0.3">
      <c r="A183" s="3"/>
      <c r="B183" s="60"/>
      <c r="C183" s="60"/>
      <c r="D183" s="72"/>
      <c r="E183" s="72"/>
    </row>
    <row r="184" spans="1:5" ht="28.8" x14ac:dyDescent="0.3">
      <c r="A184" s="3" t="s">
        <v>356</v>
      </c>
      <c r="B184" s="60"/>
      <c r="C184" s="60"/>
      <c r="D184" s="72"/>
      <c r="E184" s="72"/>
    </row>
    <row r="185" spans="1:5" x14ac:dyDescent="0.3">
      <c r="A185" s="3"/>
      <c r="B185" s="60"/>
      <c r="C185" s="60"/>
      <c r="D185" s="72"/>
      <c r="E185" s="72"/>
    </row>
    <row r="186" spans="1:5" ht="28.8" x14ac:dyDescent="0.3">
      <c r="A186" s="3" t="s">
        <v>238</v>
      </c>
      <c r="B186" s="60"/>
      <c r="C186" s="60"/>
      <c r="D186" s="72"/>
      <c r="E186" s="72"/>
    </row>
    <row r="187" spans="1:5" x14ac:dyDescent="0.3">
      <c r="A187" s="3"/>
      <c r="B187" s="60"/>
      <c r="C187" s="60"/>
      <c r="D187" s="72"/>
      <c r="E187" s="72"/>
    </row>
    <row r="188" spans="1:5" x14ac:dyDescent="0.3">
      <c r="A188" s="3" t="s">
        <v>237</v>
      </c>
      <c r="B188" s="60"/>
      <c r="C188" s="60"/>
      <c r="D188" s="72"/>
      <c r="E188" s="72"/>
    </row>
    <row r="189" spans="1:5" x14ac:dyDescent="0.3">
      <c r="A189" s="3"/>
      <c r="B189" s="60"/>
      <c r="C189" s="60"/>
      <c r="D189" s="72"/>
      <c r="E189" s="72"/>
    </row>
    <row r="190" spans="1:5" ht="28.8" x14ac:dyDescent="0.3">
      <c r="A190" s="3" t="s">
        <v>357</v>
      </c>
      <c r="B190" s="60"/>
      <c r="C190" s="60"/>
      <c r="D190" s="72"/>
      <c r="E190" s="72"/>
    </row>
    <row r="191" spans="1:5" x14ac:dyDescent="0.3">
      <c r="A191" s="3"/>
      <c r="B191" s="60"/>
      <c r="C191" s="60"/>
      <c r="D191" s="72"/>
      <c r="E191" s="72"/>
    </row>
    <row r="192" spans="1:5" x14ac:dyDescent="0.3">
      <c r="A192" s="77" t="s">
        <v>358</v>
      </c>
      <c r="B192" s="60"/>
      <c r="C192" s="60"/>
      <c r="D192" s="72"/>
      <c r="E192" s="72"/>
    </row>
    <row r="193" spans="1:5" x14ac:dyDescent="0.3">
      <c r="A193" s="78" t="s">
        <v>359</v>
      </c>
      <c r="B193" s="60"/>
      <c r="C193" s="60"/>
      <c r="D193" s="72"/>
      <c r="E193" s="72"/>
    </row>
    <row r="194" spans="1:5" x14ac:dyDescent="0.3">
      <c r="A194" s="3" t="s">
        <v>360</v>
      </c>
      <c r="B194" s="60" t="s">
        <v>4</v>
      </c>
      <c r="C194" s="60">
        <v>4</v>
      </c>
      <c r="D194" s="55"/>
      <c r="E194" s="72">
        <f t="shared" ref="E194" si="18">+D194*C194</f>
        <v>0</v>
      </c>
    </row>
    <row r="195" spans="1:5" x14ac:dyDescent="0.3">
      <c r="A195" s="3"/>
      <c r="B195" s="60"/>
      <c r="C195" s="60"/>
      <c r="D195" s="72"/>
      <c r="E195" s="72"/>
    </row>
    <row r="196" spans="1:5" x14ac:dyDescent="0.3">
      <c r="A196" s="78" t="s">
        <v>361</v>
      </c>
      <c r="B196" s="60"/>
      <c r="C196" s="60"/>
      <c r="D196" s="72"/>
      <c r="E196" s="72"/>
    </row>
    <row r="197" spans="1:5" x14ac:dyDescent="0.3">
      <c r="A197" s="3" t="s">
        <v>362</v>
      </c>
      <c r="B197" s="60" t="s">
        <v>4</v>
      </c>
      <c r="C197" s="60">
        <v>61</v>
      </c>
      <c r="D197" s="55"/>
      <c r="E197" s="72">
        <f t="shared" ref="E197" si="19">+D197*C197</f>
        <v>0</v>
      </c>
    </row>
    <row r="198" spans="1:5" x14ac:dyDescent="0.3">
      <c r="A198" s="3"/>
      <c r="B198" s="60"/>
      <c r="C198" s="60"/>
      <c r="D198" s="72"/>
      <c r="E198" s="72"/>
    </row>
    <row r="199" spans="1:5" x14ac:dyDescent="0.3">
      <c r="A199" s="77" t="s">
        <v>363</v>
      </c>
      <c r="B199" s="60"/>
      <c r="C199" s="60"/>
      <c r="D199" s="72"/>
      <c r="E199" s="72"/>
    </row>
    <row r="200" spans="1:5" x14ac:dyDescent="0.3">
      <c r="A200" s="78" t="s">
        <v>364</v>
      </c>
      <c r="B200" s="60"/>
      <c r="C200" s="60"/>
      <c r="D200" s="72"/>
      <c r="E200" s="72"/>
    </row>
    <row r="201" spans="1:5" x14ac:dyDescent="0.3">
      <c r="A201" s="3" t="s">
        <v>365</v>
      </c>
      <c r="B201" s="60" t="s">
        <v>6</v>
      </c>
      <c r="C201" s="60">
        <v>34</v>
      </c>
      <c r="D201" s="55"/>
      <c r="E201" s="72">
        <f t="shared" ref="E201:E202" si="20">+D201*C201</f>
        <v>0</v>
      </c>
    </row>
    <row r="202" spans="1:5" x14ac:dyDescent="0.3">
      <c r="A202" s="3" t="s">
        <v>366</v>
      </c>
      <c r="B202" s="60" t="s">
        <v>6</v>
      </c>
      <c r="C202" s="60">
        <v>65</v>
      </c>
      <c r="D202" s="55"/>
      <c r="E202" s="72">
        <f t="shared" si="20"/>
        <v>0</v>
      </c>
    </row>
    <row r="203" spans="1:5" ht="15" thickBot="1" x14ac:dyDescent="0.35">
      <c r="A203" s="3"/>
      <c r="B203" s="60"/>
      <c r="C203" s="60"/>
      <c r="D203" s="72"/>
      <c r="E203" s="72"/>
    </row>
    <row r="204" spans="1:5" x14ac:dyDescent="0.3">
      <c r="A204" s="5" t="s">
        <v>137</v>
      </c>
      <c r="B204" s="60"/>
      <c r="C204" s="60"/>
      <c r="D204" s="39"/>
      <c r="E204" s="62">
        <f>+E194+E197+E201+E202</f>
        <v>0</v>
      </c>
    </row>
    <row r="205" spans="1:5" x14ac:dyDescent="0.3">
      <c r="A205" s="3"/>
      <c r="B205" s="60"/>
      <c r="C205" s="60"/>
      <c r="D205" s="72"/>
      <c r="E205" s="72"/>
    </row>
    <row r="206" spans="1:5" x14ac:dyDescent="0.3">
      <c r="A206" s="83" t="s">
        <v>99</v>
      </c>
      <c r="B206" s="63"/>
      <c r="C206" s="63"/>
      <c r="D206" s="84"/>
      <c r="E206" s="84"/>
    </row>
    <row r="207" spans="1:5" x14ac:dyDescent="0.3">
      <c r="A207" s="83" t="s">
        <v>367</v>
      </c>
      <c r="B207" s="63"/>
      <c r="C207" s="63"/>
      <c r="D207" s="84"/>
      <c r="E207" s="84"/>
    </row>
    <row r="208" spans="1:5" x14ac:dyDescent="0.3">
      <c r="A208" s="3"/>
      <c r="B208" s="60"/>
      <c r="C208" s="60"/>
      <c r="D208" s="72"/>
      <c r="E208" s="72"/>
    </row>
    <row r="209" spans="1:5" ht="28.8" x14ac:dyDescent="0.3">
      <c r="A209" s="3" t="s">
        <v>19</v>
      </c>
      <c r="B209" s="60"/>
      <c r="C209" s="60"/>
      <c r="D209" s="72"/>
      <c r="E209" s="72"/>
    </row>
    <row r="210" spans="1:5" x14ac:dyDescent="0.3">
      <c r="A210" s="3"/>
      <c r="B210" s="60"/>
      <c r="C210" s="60"/>
      <c r="D210" s="72"/>
      <c r="E210" s="72"/>
    </row>
    <row r="211" spans="1:5" ht="28.8" x14ac:dyDescent="0.3">
      <c r="A211" s="3" t="s">
        <v>368</v>
      </c>
      <c r="B211" s="60"/>
      <c r="C211" s="60"/>
      <c r="D211" s="72"/>
      <c r="E211" s="72"/>
    </row>
    <row r="212" spans="1:5" x14ac:dyDescent="0.3">
      <c r="A212" s="3"/>
      <c r="B212" s="60"/>
      <c r="C212" s="60"/>
      <c r="D212" s="72"/>
      <c r="E212" s="72"/>
    </row>
    <row r="213" spans="1:5" x14ac:dyDescent="0.3">
      <c r="A213" s="3" t="s">
        <v>369</v>
      </c>
      <c r="B213" s="60"/>
      <c r="C213" s="60"/>
      <c r="D213" s="72"/>
      <c r="E213" s="72"/>
    </row>
    <row r="214" spans="1:5" x14ac:dyDescent="0.3">
      <c r="A214" s="3"/>
      <c r="B214" s="60"/>
      <c r="C214" s="60"/>
      <c r="D214" s="72"/>
      <c r="E214" s="72"/>
    </row>
    <row r="215" spans="1:5" ht="57.6" x14ac:dyDescent="0.3">
      <c r="A215" s="3" t="s">
        <v>370</v>
      </c>
      <c r="B215" s="60"/>
      <c r="C215" s="60"/>
      <c r="D215" s="72"/>
      <c r="E215" s="72"/>
    </row>
    <row r="216" spans="1:5" x14ac:dyDescent="0.3">
      <c r="A216" s="3"/>
      <c r="B216" s="60"/>
      <c r="C216" s="60"/>
      <c r="D216" s="72"/>
      <c r="E216" s="72"/>
    </row>
    <row r="217" spans="1:5" ht="28.8" x14ac:dyDescent="0.3">
      <c r="A217" s="3" t="s">
        <v>371</v>
      </c>
      <c r="B217" s="60"/>
      <c r="C217" s="60"/>
      <c r="D217" s="72"/>
      <c r="E217" s="72"/>
    </row>
    <row r="218" spans="1:5" x14ac:dyDescent="0.3">
      <c r="A218" s="3"/>
      <c r="B218" s="60"/>
      <c r="C218" s="60"/>
      <c r="D218" s="72"/>
      <c r="E218" s="72"/>
    </row>
    <row r="219" spans="1:5" ht="43.2" x14ac:dyDescent="0.3">
      <c r="A219" s="3" t="s">
        <v>372</v>
      </c>
      <c r="B219" s="60"/>
      <c r="C219" s="60"/>
      <c r="D219" s="72"/>
      <c r="E219" s="72"/>
    </row>
    <row r="220" spans="1:5" x14ac:dyDescent="0.3">
      <c r="A220" s="3"/>
      <c r="B220" s="60"/>
      <c r="C220" s="60"/>
      <c r="D220" s="72"/>
      <c r="E220" s="72"/>
    </row>
    <row r="221" spans="1:5" ht="28.8" x14ac:dyDescent="0.3">
      <c r="A221" s="3" t="s">
        <v>373</v>
      </c>
      <c r="B221" s="60"/>
      <c r="C221" s="60"/>
      <c r="D221" s="72"/>
      <c r="E221" s="72"/>
    </row>
    <row r="222" spans="1:5" x14ac:dyDescent="0.3">
      <c r="A222" s="3"/>
      <c r="B222" s="60"/>
      <c r="C222" s="60"/>
      <c r="D222" s="72"/>
      <c r="E222" s="72"/>
    </row>
    <row r="223" spans="1:5" ht="43.2" x14ac:dyDescent="0.3">
      <c r="A223" s="3" t="s">
        <v>374</v>
      </c>
      <c r="B223" s="60"/>
      <c r="C223" s="60"/>
      <c r="D223" s="72"/>
      <c r="E223" s="72"/>
    </row>
    <row r="224" spans="1:5" x14ac:dyDescent="0.3">
      <c r="A224" s="3"/>
      <c r="B224" s="60"/>
      <c r="C224" s="60"/>
      <c r="D224" s="72"/>
      <c r="E224" s="72"/>
    </row>
    <row r="225" spans="1:5" ht="43.2" x14ac:dyDescent="0.3">
      <c r="A225" s="3" t="s">
        <v>375</v>
      </c>
      <c r="B225" s="60"/>
      <c r="C225" s="60"/>
      <c r="D225" s="72"/>
      <c r="E225" s="72"/>
    </row>
    <row r="226" spans="1:5" x14ac:dyDescent="0.3">
      <c r="A226" s="3"/>
      <c r="B226" s="60"/>
      <c r="C226" s="60"/>
      <c r="D226" s="72"/>
      <c r="E226" s="72"/>
    </row>
    <row r="227" spans="1:5" ht="28.8" x14ac:dyDescent="0.3">
      <c r="A227" s="3" t="s">
        <v>376</v>
      </c>
      <c r="B227" s="60"/>
      <c r="C227" s="60"/>
      <c r="D227" s="72"/>
      <c r="E227" s="72"/>
    </row>
    <row r="228" spans="1:5" x14ac:dyDescent="0.3">
      <c r="A228" s="3"/>
      <c r="B228" s="60"/>
      <c r="C228" s="60"/>
      <c r="D228" s="72"/>
      <c r="E228" s="72"/>
    </row>
    <row r="229" spans="1:5" ht="86.4" x14ac:dyDescent="0.3">
      <c r="A229" s="3" t="s">
        <v>377</v>
      </c>
      <c r="B229" s="60"/>
      <c r="C229" s="60"/>
      <c r="D229" s="72"/>
      <c r="E229" s="72"/>
    </row>
    <row r="230" spans="1:5" x14ac:dyDescent="0.3">
      <c r="A230" s="3"/>
      <c r="B230" s="60"/>
      <c r="C230" s="60"/>
      <c r="D230" s="72"/>
      <c r="E230" s="72"/>
    </row>
    <row r="231" spans="1:5" ht="57.6" x14ac:dyDescent="0.3">
      <c r="A231" s="3" t="s">
        <v>378</v>
      </c>
      <c r="B231" s="60"/>
      <c r="C231" s="60"/>
      <c r="D231" s="72"/>
      <c r="E231" s="72"/>
    </row>
    <row r="232" spans="1:5" x14ac:dyDescent="0.3">
      <c r="A232" s="3"/>
      <c r="B232" s="60"/>
      <c r="C232" s="60"/>
      <c r="D232" s="72"/>
      <c r="E232" s="72"/>
    </row>
    <row r="233" spans="1:5" x14ac:dyDescent="0.3">
      <c r="A233" s="3" t="s">
        <v>379</v>
      </c>
      <c r="B233" s="60"/>
      <c r="C233" s="60"/>
      <c r="D233" s="72"/>
      <c r="E233" s="72"/>
    </row>
    <row r="234" spans="1:5" x14ac:dyDescent="0.3">
      <c r="A234" s="3"/>
      <c r="B234" s="60"/>
      <c r="C234" s="60"/>
      <c r="D234" s="72"/>
      <c r="E234" s="72"/>
    </row>
    <row r="235" spans="1:5" ht="43.2" x14ac:dyDescent="0.3">
      <c r="A235" s="3" t="s">
        <v>380</v>
      </c>
      <c r="B235" s="60"/>
      <c r="C235" s="60"/>
      <c r="D235" s="72"/>
      <c r="E235" s="72"/>
    </row>
    <row r="236" spans="1:5" x14ac:dyDescent="0.3">
      <c r="A236" s="3"/>
      <c r="B236" s="60"/>
      <c r="C236" s="60"/>
      <c r="D236" s="72"/>
      <c r="E236" s="72"/>
    </row>
    <row r="237" spans="1:5" x14ac:dyDescent="0.3">
      <c r="A237" s="77" t="s">
        <v>381</v>
      </c>
      <c r="B237" s="60"/>
      <c r="C237" s="60"/>
      <c r="D237" s="72"/>
      <c r="E237" s="72"/>
    </row>
    <row r="238" spans="1:5" ht="43.2" x14ac:dyDescent="0.3">
      <c r="A238" s="78" t="s">
        <v>382</v>
      </c>
      <c r="B238" s="60"/>
      <c r="C238" s="60"/>
      <c r="D238" s="72"/>
      <c r="E238" s="72"/>
    </row>
    <row r="239" spans="1:5" x14ac:dyDescent="0.3">
      <c r="A239" s="3" t="s">
        <v>383</v>
      </c>
      <c r="B239" s="60" t="s">
        <v>4</v>
      </c>
      <c r="C239" s="60">
        <v>722</v>
      </c>
      <c r="D239" s="55"/>
      <c r="E239" s="72">
        <f t="shared" ref="E239" si="21">+D239*C239</f>
        <v>0</v>
      </c>
    </row>
    <row r="240" spans="1:5" x14ac:dyDescent="0.3">
      <c r="A240" s="3"/>
      <c r="B240" s="60"/>
      <c r="C240" s="60"/>
      <c r="D240" s="72"/>
      <c r="E240" s="72"/>
    </row>
    <row r="241" spans="1:5" ht="28.8" x14ac:dyDescent="0.3">
      <c r="A241" s="78" t="s">
        <v>384</v>
      </c>
      <c r="B241" s="60"/>
      <c r="C241" s="60"/>
      <c r="D241" s="72"/>
      <c r="E241" s="72"/>
    </row>
    <row r="242" spans="1:5" x14ac:dyDescent="0.3">
      <c r="A242" s="3" t="s">
        <v>385</v>
      </c>
      <c r="B242" s="60" t="s">
        <v>6</v>
      </c>
      <c r="C242" s="60">
        <v>69</v>
      </c>
      <c r="D242" s="55"/>
      <c r="E242" s="72">
        <f t="shared" ref="E242" si="22">+D242*C242</f>
        <v>0</v>
      </c>
    </row>
    <row r="243" spans="1:5" x14ac:dyDescent="0.3">
      <c r="A243" s="3" t="s">
        <v>386</v>
      </c>
      <c r="B243" s="60" t="s">
        <v>6</v>
      </c>
      <c r="C243" s="60">
        <v>138</v>
      </c>
      <c r="D243" s="55"/>
      <c r="E243" s="72">
        <f t="shared" ref="E243" si="23">+D243*C243</f>
        <v>0</v>
      </c>
    </row>
    <row r="244" spans="1:5" x14ac:dyDescent="0.3">
      <c r="A244" s="3" t="s">
        <v>387</v>
      </c>
      <c r="B244" s="60" t="s">
        <v>6</v>
      </c>
      <c r="C244" s="60">
        <v>102</v>
      </c>
      <c r="D244" s="55"/>
      <c r="E244" s="72">
        <f t="shared" ref="E244" si="24">+D244*C244</f>
        <v>0</v>
      </c>
    </row>
    <row r="245" spans="1:5" x14ac:dyDescent="0.3">
      <c r="A245" s="3" t="s">
        <v>388</v>
      </c>
      <c r="B245" s="60" t="s">
        <v>6</v>
      </c>
      <c r="C245" s="60">
        <v>138</v>
      </c>
      <c r="D245" s="55"/>
      <c r="E245" s="72">
        <f t="shared" ref="E245" si="25">+D245*C245</f>
        <v>0</v>
      </c>
    </row>
    <row r="246" spans="1:5" x14ac:dyDescent="0.3">
      <c r="A246" s="3"/>
      <c r="B246" s="60"/>
      <c r="C246" s="60"/>
      <c r="D246" s="72"/>
      <c r="E246" s="72"/>
    </row>
    <row r="247" spans="1:5" x14ac:dyDescent="0.3">
      <c r="A247" s="77" t="s">
        <v>389</v>
      </c>
      <c r="B247" s="60"/>
      <c r="C247" s="60"/>
      <c r="D247" s="72"/>
      <c r="E247" s="72"/>
    </row>
    <row r="248" spans="1:5" x14ac:dyDescent="0.3">
      <c r="A248" s="78" t="s">
        <v>390</v>
      </c>
      <c r="B248" s="60"/>
      <c r="C248" s="60"/>
      <c r="D248" s="72"/>
      <c r="E248" s="72"/>
    </row>
    <row r="249" spans="1:5" x14ac:dyDescent="0.3">
      <c r="A249" s="3" t="s">
        <v>391</v>
      </c>
      <c r="B249" s="60" t="s">
        <v>4</v>
      </c>
      <c r="C249" s="60">
        <v>654</v>
      </c>
      <c r="D249" s="55"/>
      <c r="E249" s="72">
        <f t="shared" ref="E249" si="26">+D249*C249</f>
        <v>0</v>
      </c>
    </row>
    <row r="250" spans="1:5" ht="15" thickBot="1" x14ac:dyDescent="0.35">
      <c r="A250" s="3"/>
      <c r="B250" s="60"/>
      <c r="C250" s="60"/>
      <c r="D250" s="72"/>
      <c r="E250" s="72"/>
    </row>
    <row r="251" spans="1:5" x14ac:dyDescent="0.3">
      <c r="A251" s="5" t="s">
        <v>138</v>
      </c>
      <c r="B251" s="60"/>
      <c r="C251" s="60"/>
      <c r="D251" s="39"/>
      <c r="E251" s="62">
        <f>+E239+E242+E243+E244+E245+E249</f>
        <v>0</v>
      </c>
    </row>
    <row r="252" spans="1:5" x14ac:dyDescent="0.3">
      <c r="A252" s="3"/>
      <c r="B252" s="60"/>
      <c r="C252" s="60"/>
      <c r="D252" s="72"/>
      <c r="E252" s="72"/>
    </row>
    <row r="253" spans="1:5" x14ac:dyDescent="0.3">
      <c r="A253" s="83" t="s">
        <v>95</v>
      </c>
      <c r="B253" s="59"/>
      <c r="C253" s="59"/>
      <c r="D253" s="86"/>
      <c r="E253" s="86"/>
    </row>
    <row r="254" spans="1:5" x14ac:dyDescent="0.3">
      <c r="A254" s="83" t="s">
        <v>113</v>
      </c>
      <c r="B254" s="59"/>
      <c r="C254" s="59"/>
      <c r="D254" s="86"/>
      <c r="E254" s="86"/>
    </row>
    <row r="255" spans="1:5" x14ac:dyDescent="0.3">
      <c r="A255" s="3"/>
      <c r="B255" s="60"/>
      <c r="C255" s="60"/>
      <c r="D255" s="72"/>
      <c r="E255" s="72"/>
    </row>
    <row r="256" spans="1:5" ht="28.8" x14ac:dyDescent="0.3">
      <c r="A256" s="3" t="s">
        <v>19</v>
      </c>
      <c r="B256" s="60"/>
      <c r="C256" s="60"/>
      <c r="D256" s="72"/>
      <c r="E256" s="72"/>
    </row>
    <row r="257" spans="1:5" x14ac:dyDescent="0.3">
      <c r="A257" s="3"/>
      <c r="B257" s="60"/>
      <c r="C257" s="60"/>
      <c r="D257" s="72"/>
      <c r="E257" s="72"/>
    </row>
    <row r="258" spans="1:5" x14ac:dyDescent="0.3">
      <c r="A258" s="77" t="s">
        <v>112</v>
      </c>
      <c r="B258" s="60"/>
      <c r="C258" s="60"/>
      <c r="D258" s="72"/>
      <c r="E258" s="72"/>
    </row>
    <row r="259" spans="1:5" x14ac:dyDescent="0.3">
      <c r="A259" s="78" t="s">
        <v>111</v>
      </c>
      <c r="B259" s="60"/>
      <c r="C259" s="60"/>
      <c r="D259" s="72"/>
      <c r="E259" s="72"/>
    </row>
    <row r="260" spans="1:5" x14ac:dyDescent="0.3">
      <c r="A260" s="3" t="s">
        <v>392</v>
      </c>
      <c r="B260" s="60" t="s">
        <v>6</v>
      </c>
      <c r="C260" s="60">
        <v>48</v>
      </c>
      <c r="D260" s="55"/>
      <c r="E260" s="72">
        <f t="shared" ref="E260:E268" si="27">+D260*C260</f>
        <v>0</v>
      </c>
    </row>
    <row r="261" spans="1:5" x14ac:dyDescent="0.3">
      <c r="A261" s="3" t="s">
        <v>246</v>
      </c>
      <c r="B261" s="60" t="s">
        <v>6</v>
      </c>
      <c r="C261" s="60">
        <v>35</v>
      </c>
      <c r="D261" s="55"/>
      <c r="E261" s="72">
        <f t="shared" si="27"/>
        <v>0</v>
      </c>
    </row>
    <row r="262" spans="1:5" x14ac:dyDescent="0.3">
      <c r="A262" s="3" t="s">
        <v>393</v>
      </c>
      <c r="B262" s="60" t="s">
        <v>6</v>
      </c>
      <c r="C262" s="60">
        <v>327</v>
      </c>
      <c r="D262" s="55"/>
      <c r="E262" s="72">
        <f t="shared" si="27"/>
        <v>0</v>
      </c>
    </row>
    <row r="263" spans="1:5" x14ac:dyDescent="0.3">
      <c r="A263" s="3" t="s">
        <v>394</v>
      </c>
      <c r="B263" s="60" t="s">
        <v>6</v>
      </c>
      <c r="C263" s="60">
        <v>102</v>
      </c>
      <c r="D263" s="55"/>
      <c r="E263" s="72">
        <f t="shared" si="27"/>
        <v>0</v>
      </c>
    </row>
    <row r="264" spans="1:5" x14ac:dyDescent="0.3">
      <c r="A264" s="3" t="s">
        <v>395</v>
      </c>
      <c r="B264" s="60" t="s">
        <v>6</v>
      </c>
      <c r="C264" s="60">
        <v>102</v>
      </c>
      <c r="D264" s="55"/>
      <c r="E264" s="72">
        <f t="shared" si="27"/>
        <v>0</v>
      </c>
    </row>
    <row r="265" spans="1:5" x14ac:dyDescent="0.3">
      <c r="A265" s="3" t="s">
        <v>396</v>
      </c>
      <c r="B265" s="60" t="s">
        <v>6</v>
      </c>
      <c r="C265" s="60">
        <v>690</v>
      </c>
      <c r="D265" s="55"/>
      <c r="E265" s="72">
        <f t="shared" si="27"/>
        <v>0</v>
      </c>
    </row>
    <row r="266" spans="1:5" x14ac:dyDescent="0.3">
      <c r="A266" s="3" t="s">
        <v>397</v>
      </c>
      <c r="B266" s="60" t="s">
        <v>6</v>
      </c>
      <c r="C266" s="60">
        <v>138</v>
      </c>
      <c r="D266" s="55"/>
      <c r="E266" s="72">
        <f t="shared" si="27"/>
        <v>0</v>
      </c>
    </row>
    <row r="267" spans="1:5" x14ac:dyDescent="0.3">
      <c r="A267" s="3" t="s">
        <v>398</v>
      </c>
      <c r="B267" s="60" t="s">
        <v>6</v>
      </c>
      <c r="C267" s="60">
        <v>138</v>
      </c>
      <c r="D267" s="55"/>
      <c r="E267" s="72">
        <f t="shared" si="27"/>
        <v>0</v>
      </c>
    </row>
    <row r="268" spans="1:5" x14ac:dyDescent="0.3">
      <c r="A268" s="3" t="s">
        <v>399</v>
      </c>
      <c r="B268" s="60" t="s">
        <v>6</v>
      </c>
      <c r="C268" s="60">
        <v>22</v>
      </c>
      <c r="D268" s="55"/>
      <c r="E268" s="72">
        <f t="shared" si="27"/>
        <v>0</v>
      </c>
    </row>
    <row r="269" spans="1:5" x14ac:dyDescent="0.3">
      <c r="A269" s="3"/>
      <c r="B269" s="60"/>
      <c r="C269" s="60"/>
      <c r="D269" s="72"/>
      <c r="E269" s="72"/>
    </row>
    <row r="270" spans="1:5" x14ac:dyDescent="0.3">
      <c r="A270" s="77" t="s">
        <v>110</v>
      </c>
      <c r="B270" s="60"/>
      <c r="C270" s="60"/>
      <c r="D270" s="72"/>
      <c r="E270" s="72"/>
    </row>
    <row r="271" spans="1:5" x14ac:dyDescent="0.3">
      <c r="A271" s="3" t="s">
        <v>109</v>
      </c>
      <c r="B271" s="60" t="s">
        <v>4</v>
      </c>
      <c r="C271" s="60">
        <v>227</v>
      </c>
      <c r="D271" s="55"/>
      <c r="E271" s="72">
        <f t="shared" ref="E271" si="28">+D271*C271</f>
        <v>0</v>
      </c>
    </row>
    <row r="272" spans="1:5" x14ac:dyDescent="0.3">
      <c r="A272" s="3" t="s">
        <v>400</v>
      </c>
      <c r="B272" s="60" t="s">
        <v>15</v>
      </c>
      <c r="C272" s="60">
        <v>1120</v>
      </c>
      <c r="D272" s="55"/>
      <c r="E272" s="72">
        <f t="shared" ref="E272" si="29">+D272*C272</f>
        <v>0</v>
      </c>
    </row>
    <row r="273" spans="1:5" x14ac:dyDescent="0.3">
      <c r="A273" s="3"/>
      <c r="B273" s="60"/>
      <c r="C273" s="60"/>
      <c r="D273" s="72"/>
      <c r="E273" s="72"/>
    </row>
    <row r="274" spans="1:5" x14ac:dyDescent="0.3">
      <c r="A274" s="77" t="s">
        <v>108</v>
      </c>
      <c r="B274" s="60"/>
      <c r="C274" s="60"/>
      <c r="D274" s="72"/>
      <c r="E274" s="72"/>
    </row>
    <row r="275" spans="1:5" x14ac:dyDescent="0.3">
      <c r="A275" s="78" t="s">
        <v>401</v>
      </c>
      <c r="B275" s="60"/>
      <c r="C275" s="60"/>
      <c r="D275" s="72"/>
      <c r="E275" s="72"/>
    </row>
    <row r="276" spans="1:5" ht="28.8" x14ac:dyDescent="0.3">
      <c r="A276" s="85" t="s">
        <v>402</v>
      </c>
      <c r="B276" s="60"/>
      <c r="C276" s="60"/>
      <c r="D276" s="72"/>
      <c r="E276" s="72"/>
    </row>
    <row r="277" spans="1:5" x14ac:dyDescent="0.3">
      <c r="A277" s="3" t="s">
        <v>403</v>
      </c>
      <c r="B277" s="60" t="s">
        <v>6</v>
      </c>
      <c r="C277" s="60">
        <v>138</v>
      </c>
      <c r="D277" s="55"/>
      <c r="E277" s="72">
        <f t="shared" ref="E277" si="30">+D277*C277</f>
        <v>0</v>
      </c>
    </row>
    <row r="278" spans="1:5" x14ac:dyDescent="0.3">
      <c r="A278" s="3"/>
      <c r="B278" s="60"/>
      <c r="C278" s="60"/>
      <c r="D278" s="72"/>
      <c r="E278" s="72"/>
    </row>
    <row r="279" spans="1:5" ht="43.2" x14ac:dyDescent="0.3">
      <c r="A279" s="85" t="s">
        <v>404</v>
      </c>
      <c r="B279" s="60"/>
      <c r="C279" s="60"/>
      <c r="D279" s="72"/>
      <c r="E279" s="72"/>
    </row>
    <row r="280" spans="1:5" x14ac:dyDescent="0.3">
      <c r="A280" s="3" t="s">
        <v>405</v>
      </c>
      <c r="B280" s="60" t="s">
        <v>6</v>
      </c>
      <c r="C280" s="60">
        <v>102</v>
      </c>
      <c r="D280" s="55"/>
      <c r="E280" s="72">
        <f t="shared" ref="E280" si="31">+D280*C280</f>
        <v>0</v>
      </c>
    </row>
    <row r="281" spans="1:5" x14ac:dyDescent="0.3">
      <c r="A281" s="3"/>
      <c r="B281" s="60"/>
      <c r="C281" s="60"/>
      <c r="D281" s="72"/>
      <c r="E281" s="72"/>
    </row>
    <row r="282" spans="1:5" x14ac:dyDescent="0.3">
      <c r="A282" s="77" t="s">
        <v>406</v>
      </c>
      <c r="B282" s="60"/>
      <c r="C282" s="60"/>
      <c r="D282" s="72"/>
      <c r="E282" s="72"/>
    </row>
    <row r="283" spans="1:5" x14ac:dyDescent="0.3">
      <c r="A283" s="78" t="s">
        <v>407</v>
      </c>
      <c r="B283" s="60"/>
      <c r="C283" s="60"/>
      <c r="D283" s="72"/>
      <c r="E283" s="72"/>
    </row>
    <row r="284" spans="1:5" x14ac:dyDescent="0.3">
      <c r="A284" s="3" t="s">
        <v>408</v>
      </c>
      <c r="B284" s="60" t="s">
        <v>15</v>
      </c>
      <c r="C284" s="60">
        <v>4</v>
      </c>
      <c r="D284" s="55"/>
      <c r="E284" s="72">
        <f t="shared" ref="E284" si="32">+D284*C284</f>
        <v>0</v>
      </c>
    </row>
    <row r="285" spans="1:5" x14ac:dyDescent="0.3">
      <c r="A285" s="3"/>
      <c r="B285" s="60"/>
      <c r="C285" s="60"/>
      <c r="D285" s="72"/>
      <c r="E285" s="72"/>
    </row>
    <row r="286" spans="1:5" x14ac:dyDescent="0.3">
      <c r="A286" s="77" t="s">
        <v>107</v>
      </c>
      <c r="B286" s="60"/>
      <c r="C286" s="60"/>
      <c r="D286" s="72"/>
      <c r="E286" s="72"/>
    </row>
    <row r="287" spans="1:5" x14ac:dyDescent="0.3">
      <c r="A287" s="78" t="s">
        <v>245</v>
      </c>
      <c r="B287" s="60"/>
      <c r="C287" s="60"/>
      <c r="D287" s="72"/>
      <c r="E287" s="72"/>
    </row>
    <row r="288" spans="1:5" x14ac:dyDescent="0.3">
      <c r="A288" s="3" t="s">
        <v>244</v>
      </c>
      <c r="B288" s="60" t="s">
        <v>15</v>
      </c>
      <c r="C288" s="60">
        <v>3</v>
      </c>
      <c r="D288" s="55"/>
      <c r="E288" s="72">
        <f t="shared" ref="E288" si="33">+D288*C288</f>
        <v>0</v>
      </c>
    </row>
    <row r="289" spans="1:5" x14ac:dyDescent="0.3">
      <c r="A289" s="3"/>
      <c r="B289" s="60"/>
      <c r="C289" s="60"/>
      <c r="D289" s="72"/>
      <c r="E289" s="72"/>
    </row>
    <row r="290" spans="1:5" x14ac:dyDescent="0.3">
      <c r="A290" s="77" t="s">
        <v>409</v>
      </c>
      <c r="B290" s="60"/>
      <c r="C290" s="60"/>
      <c r="D290" s="72"/>
      <c r="E290" s="72"/>
    </row>
    <row r="291" spans="1:5" x14ac:dyDescent="0.3">
      <c r="A291" s="3" t="s">
        <v>410</v>
      </c>
      <c r="B291" s="60" t="s">
        <v>6</v>
      </c>
      <c r="C291" s="60">
        <v>178</v>
      </c>
      <c r="D291" s="55"/>
      <c r="E291" s="72">
        <f t="shared" ref="E291" si="34">+D291*C291</f>
        <v>0</v>
      </c>
    </row>
    <row r="292" spans="1:5" ht="15" thickBot="1" x14ac:dyDescent="0.35">
      <c r="A292" s="3"/>
      <c r="B292" s="60"/>
      <c r="C292" s="60"/>
      <c r="D292" s="72"/>
      <c r="E292" s="72"/>
    </row>
    <row r="293" spans="1:5" x14ac:dyDescent="0.3">
      <c r="A293" s="5" t="s">
        <v>139</v>
      </c>
      <c r="B293" s="60"/>
      <c r="C293" s="60"/>
      <c r="D293" s="39"/>
      <c r="E293" s="62">
        <f>+E260+E261+E262+E263+E264+E265+E266+E267+E268+E271+E272+E277+E280+E284+E288+E291</f>
        <v>0</v>
      </c>
    </row>
    <row r="294" spans="1:5" x14ac:dyDescent="0.3">
      <c r="A294" s="3"/>
      <c r="B294" s="60"/>
      <c r="C294" s="60"/>
      <c r="D294" s="72"/>
      <c r="E294" s="72"/>
    </row>
    <row r="295" spans="1:5" x14ac:dyDescent="0.3">
      <c r="A295" s="83" t="s">
        <v>93</v>
      </c>
      <c r="B295" s="59"/>
      <c r="C295" s="59"/>
      <c r="D295" s="79"/>
      <c r="E295" s="79"/>
    </row>
    <row r="296" spans="1:5" x14ac:dyDescent="0.3">
      <c r="A296" s="83" t="s">
        <v>105</v>
      </c>
      <c r="B296" s="63"/>
      <c r="C296" s="63"/>
      <c r="D296" s="84"/>
      <c r="E296" s="84"/>
    </row>
    <row r="297" spans="1:5" ht="28.8" x14ac:dyDescent="0.3">
      <c r="A297" s="3" t="s">
        <v>120</v>
      </c>
      <c r="B297" s="60"/>
      <c r="C297" s="60"/>
      <c r="D297" s="72"/>
      <c r="E297" s="72"/>
    </row>
    <row r="298" spans="1:5" x14ac:dyDescent="0.3">
      <c r="A298" s="3"/>
      <c r="B298" s="60"/>
      <c r="C298" s="60"/>
      <c r="D298" s="72"/>
      <c r="E298" s="72"/>
    </row>
    <row r="299" spans="1:5" ht="28.8" x14ac:dyDescent="0.3">
      <c r="A299" s="3" t="s">
        <v>104</v>
      </c>
      <c r="B299" s="60"/>
      <c r="C299" s="60"/>
      <c r="D299" s="72"/>
      <c r="E299" s="72"/>
    </row>
    <row r="300" spans="1:5" x14ac:dyDescent="0.3">
      <c r="A300" s="3"/>
      <c r="B300" s="60"/>
      <c r="C300" s="60"/>
      <c r="D300" s="72"/>
      <c r="E300" s="72"/>
    </row>
    <row r="301" spans="1:5" x14ac:dyDescent="0.3">
      <c r="A301" s="77" t="s">
        <v>103</v>
      </c>
      <c r="B301" s="60"/>
      <c r="C301" s="60"/>
      <c r="D301" s="72"/>
      <c r="E301" s="72"/>
    </row>
    <row r="302" spans="1:5" x14ac:dyDescent="0.3">
      <c r="A302" s="78" t="s">
        <v>243</v>
      </c>
      <c r="B302" s="60"/>
      <c r="C302" s="60"/>
      <c r="D302" s="72"/>
      <c r="E302" s="72"/>
    </row>
    <row r="303" spans="1:5" x14ac:dyDescent="0.3">
      <c r="A303" s="3" t="s">
        <v>242</v>
      </c>
      <c r="B303" s="60" t="s">
        <v>4</v>
      </c>
      <c r="C303" s="60">
        <v>590</v>
      </c>
      <c r="D303" s="55"/>
      <c r="E303" s="72">
        <f t="shared" ref="E303" si="35">+D303*C303</f>
        <v>0</v>
      </c>
    </row>
    <row r="304" spans="1:5" x14ac:dyDescent="0.3">
      <c r="A304" s="3"/>
      <c r="B304" s="60"/>
      <c r="C304" s="60"/>
      <c r="D304" s="72"/>
      <c r="E304" s="72"/>
    </row>
    <row r="305" spans="1:5" x14ac:dyDescent="0.3">
      <c r="A305" s="78" t="s">
        <v>101</v>
      </c>
      <c r="B305" s="60"/>
      <c r="C305" s="60"/>
      <c r="D305" s="72"/>
      <c r="E305" s="72"/>
    </row>
    <row r="306" spans="1:5" x14ac:dyDescent="0.3">
      <c r="A306" s="3" t="s">
        <v>100</v>
      </c>
      <c r="B306" s="60" t="s">
        <v>6</v>
      </c>
      <c r="C306" s="60">
        <v>258</v>
      </c>
      <c r="D306" s="55"/>
      <c r="E306" s="72">
        <f t="shared" ref="E306" si="36">+D306*C306</f>
        <v>0</v>
      </c>
    </row>
    <row r="307" spans="1:5" x14ac:dyDescent="0.3">
      <c r="A307" s="3"/>
      <c r="B307" s="60"/>
      <c r="C307" s="60"/>
      <c r="D307" s="72"/>
      <c r="E307" s="72"/>
    </row>
    <row r="308" spans="1:5" x14ac:dyDescent="0.3">
      <c r="A308" s="78" t="s">
        <v>102</v>
      </c>
      <c r="B308" s="60"/>
      <c r="C308" s="60"/>
      <c r="D308" s="72"/>
      <c r="E308" s="72"/>
    </row>
    <row r="309" spans="1:5" ht="28.8" x14ac:dyDescent="0.3">
      <c r="A309" s="3" t="s">
        <v>241</v>
      </c>
      <c r="B309" s="60" t="s">
        <v>15</v>
      </c>
      <c r="C309" s="60">
        <v>7</v>
      </c>
      <c r="D309" s="55"/>
      <c r="E309" s="72">
        <f t="shared" ref="E309" si="37">+D309*C309</f>
        <v>0</v>
      </c>
    </row>
    <row r="310" spans="1:5" ht="15" thickBot="1" x14ac:dyDescent="0.35">
      <c r="A310" s="3"/>
      <c r="B310" s="60"/>
      <c r="C310" s="60"/>
      <c r="D310" s="72"/>
      <c r="E310" s="72"/>
    </row>
    <row r="311" spans="1:5" x14ac:dyDescent="0.3">
      <c r="A311" s="5" t="s">
        <v>140</v>
      </c>
      <c r="B311" s="60"/>
      <c r="C311" s="60"/>
      <c r="D311" s="39"/>
      <c r="E311" s="62">
        <f>+E303+E306+E309</f>
        <v>0</v>
      </c>
    </row>
    <row r="312" spans="1:5" x14ac:dyDescent="0.3">
      <c r="A312" s="3"/>
      <c r="B312" s="60"/>
      <c r="C312" s="60"/>
      <c r="D312" s="72"/>
      <c r="E312" s="72"/>
    </row>
    <row r="313" spans="1:5" x14ac:dyDescent="0.3">
      <c r="A313" s="83" t="s">
        <v>87</v>
      </c>
      <c r="B313" s="63"/>
      <c r="C313" s="63"/>
      <c r="D313" s="84"/>
      <c r="E313" s="84"/>
    </row>
    <row r="314" spans="1:5" x14ac:dyDescent="0.3">
      <c r="A314" s="83" t="s">
        <v>98</v>
      </c>
      <c r="B314" s="63"/>
      <c r="C314" s="63"/>
      <c r="D314" s="84"/>
      <c r="E314" s="84"/>
    </row>
    <row r="315" spans="1:5" x14ac:dyDescent="0.3">
      <c r="A315" s="3"/>
      <c r="B315" s="60"/>
      <c r="C315" s="60"/>
      <c r="D315" s="72"/>
      <c r="E315" s="72"/>
    </row>
    <row r="316" spans="1:5" ht="28.8" x14ac:dyDescent="0.3">
      <c r="A316" s="3" t="s">
        <v>120</v>
      </c>
      <c r="B316" s="60"/>
      <c r="C316" s="60"/>
      <c r="D316" s="72"/>
      <c r="E316" s="72"/>
    </row>
    <row r="317" spans="1:5" x14ac:dyDescent="0.3">
      <c r="A317" s="3"/>
      <c r="B317" s="60"/>
      <c r="C317" s="60"/>
      <c r="D317" s="72"/>
      <c r="E317" s="72"/>
    </row>
    <row r="318" spans="1:5" ht="43.2" x14ac:dyDescent="0.3">
      <c r="A318" s="3" t="s">
        <v>97</v>
      </c>
      <c r="B318" s="60"/>
      <c r="C318" s="60"/>
      <c r="D318" s="72"/>
      <c r="E318" s="72"/>
    </row>
    <row r="319" spans="1:5" x14ac:dyDescent="0.3">
      <c r="A319" s="3"/>
      <c r="B319" s="60"/>
      <c r="C319" s="60"/>
      <c r="D319" s="72"/>
      <c r="E319" s="72"/>
    </row>
    <row r="320" spans="1:5" x14ac:dyDescent="0.3">
      <c r="A320" s="77" t="s">
        <v>96</v>
      </c>
      <c r="B320" s="60"/>
      <c r="C320" s="60"/>
      <c r="D320" s="72"/>
      <c r="E320" s="72"/>
    </row>
    <row r="321" spans="1:5" x14ac:dyDescent="0.3">
      <c r="A321" s="3" t="s">
        <v>240</v>
      </c>
      <c r="B321" s="60" t="s">
        <v>15</v>
      </c>
      <c r="C321" s="60">
        <v>11</v>
      </c>
      <c r="D321" s="55"/>
      <c r="E321" s="72">
        <f t="shared" ref="E321:E322" si="38">+D321*C321</f>
        <v>0</v>
      </c>
    </row>
    <row r="322" spans="1:5" x14ac:dyDescent="0.3">
      <c r="A322" s="3" t="s">
        <v>411</v>
      </c>
      <c r="B322" s="60" t="s">
        <v>15</v>
      </c>
      <c r="C322" s="60">
        <v>4</v>
      </c>
      <c r="D322" s="55"/>
      <c r="E322" s="72">
        <f t="shared" si="38"/>
        <v>0</v>
      </c>
    </row>
    <row r="323" spans="1:5" x14ac:dyDescent="0.3">
      <c r="A323" s="3"/>
      <c r="B323" s="60"/>
      <c r="C323" s="60"/>
      <c r="D323" s="72"/>
      <c r="E323" s="72"/>
    </row>
    <row r="324" spans="1:5" x14ac:dyDescent="0.3">
      <c r="A324" s="77" t="s">
        <v>412</v>
      </c>
      <c r="B324" s="60"/>
      <c r="C324" s="60"/>
      <c r="D324" s="72"/>
      <c r="E324" s="72"/>
    </row>
    <row r="325" spans="1:5" x14ac:dyDescent="0.3">
      <c r="A325" s="3" t="s">
        <v>413</v>
      </c>
      <c r="B325" s="60" t="s">
        <v>15</v>
      </c>
      <c r="C325" s="60">
        <v>4</v>
      </c>
      <c r="D325" s="55"/>
      <c r="E325" s="72">
        <f t="shared" ref="E325" si="39">+D325*C325</f>
        <v>0</v>
      </c>
    </row>
    <row r="326" spans="1:5" ht="28.8" x14ac:dyDescent="0.3">
      <c r="A326" s="3" t="s">
        <v>414</v>
      </c>
      <c r="B326" s="60" t="s">
        <v>15</v>
      </c>
      <c r="C326" s="60">
        <v>4</v>
      </c>
      <c r="D326" s="55"/>
      <c r="E326" s="72">
        <f t="shared" ref="E326:E328" si="40">+D326*C326</f>
        <v>0</v>
      </c>
    </row>
    <row r="327" spans="1:5" x14ac:dyDescent="0.3">
      <c r="A327" s="3" t="s">
        <v>415</v>
      </c>
      <c r="B327" s="60" t="s">
        <v>15</v>
      </c>
      <c r="C327" s="60">
        <v>23</v>
      </c>
      <c r="D327" s="55"/>
      <c r="E327" s="72">
        <f t="shared" si="40"/>
        <v>0</v>
      </c>
    </row>
    <row r="328" spans="1:5" x14ac:dyDescent="0.3">
      <c r="A328" s="3" t="s">
        <v>416</v>
      </c>
      <c r="B328" s="60" t="s">
        <v>15</v>
      </c>
      <c r="C328" s="60">
        <v>23</v>
      </c>
      <c r="D328" s="55"/>
      <c r="E328" s="72">
        <f t="shared" si="40"/>
        <v>0</v>
      </c>
    </row>
    <row r="329" spans="1:5" x14ac:dyDescent="0.3">
      <c r="A329" s="3"/>
      <c r="B329" s="60"/>
      <c r="C329" s="60"/>
      <c r="D329" s="72"/>
      <c r="E329" s="72"/>
    </row>
    <row r="330" spans="1:5" x14ac:dyDescent="0.3">
      <c r="A330" s="77" t="s">
        <v>417</v>
      </c>
      <c r="B330" s="60"/>
      <c r="C330" s="60"/>
      <c r="D330" s="72"/>
      <c r="E330" s="72"/>
    </row>
    <row r="331" spans="1:5" x14ac:dyDescent="0.3">
      <c r="A331" s="78" t="s">
        <v>418</v>
      </c>
      <c r="B331" s="60"/>
      <c r="C331" s="60"/>
      <c r="D331" s="72"/>
      <c r="E331" s="72"/>
    </row>
    <row r="332" spans="1:5" x14ac:dyDescent="0.3">
      <c r="A332" s="3" t="s">
        <v>419</v>
      </c>
      <c r="B332" s="60" t="s">
        <v>15</v>
      </c>
      <c r="C332" s="60">
        <v>6</v>
      </c>
      <c r="D332" s="55"/>
      <c r="E332" s="72">
        <f t="shared" ref="E332:E333" si="41">+D332*C332</f>
        <v>0</v>
      </c>
    </row>
    <row r="333" spans="1:5" x14ac:dyDescent="0.3">
      <c r="A333" s="3" t="s">
        <v>420</v>
      </c>
      <c r="B333" s="60" t="s">
        <v>15</v>
      </c>
      <c r="C333" s="60">
        <v>7</v>
      </c>
      <c r="D333" s="55"/>
      <c r="E333" s="72">
        <f t="shared" si="41"/>
        <v>0</v>
      </c>
    </row>
    <row r="334" spans="1:5" ht="15" thickBot="1" x14ac:dyDescent="0.35">
      <c r="A334" s="3"/>
      <c r="B334" s="60"/>
      <c r="C334" s="60"/>
      <c r="D334" s="72"/>
      <c r="E334" s="72"/>
    </row>
    <row r="335" spans="1:5" x14ac:dyDescent="0.3">
      <c r="A335" s="5" t="s">
        <v>141</v>
      </c>
      <c r="B335" s="60"/>
      <c r="C335" s="60"/>
      <c r="D335" s="39"/>
      <c r="E335" s="62">
        <f>+E321+E322+E325+E326+E327+E328+E332+E333</f>
        <v>0</v>
      </c>
    </row>
    <row r="336" spans="1:5" x14ac:dyDescent="0.3">
      <c r="A336" s="3"/>
      <c r="B336" s="60"/>
      <c r="C336" s="60"/>
      <c r="D336" s="72"/>
      <c r="E336" s="72"/>
    </row>
    <row r="337" spans="1:5" x14ac:dyDescent="0.3">
      <c r="A337" s="83" t="s">
        <v>38</v>
      </c>
      <c r="B337" s="63"/>
      <c r="C337" s="63"/>
      <c r="D337" s="84"/>
      <c r="E337" s="84"/>
    </row>
    <row r="338" spans="1:5" x14ac:dyDescent="0.3">
      <c r="A338" s="83" t="s">
        <v>239</v>
      </c>
      <c r="B338" s="63"/>
      <c r="C338" s="63"/>
      <c r="D338" s="84"/>
      <c r="E338" s="84"/>
    </row>
    <row r="339" spans="1:5" x14ac:dyDescent="0.3">
      <c r="A339" s="3"/>
      <c r="B339" s="60"/>
      <c r="C339" s="60"/>
      <c r="D339" s="72"/>
      <c r="E339" s="72"/>
    </row>
    <row r="340" spans="1:5" ht="28.8" x14ac:dyDescent="0.3">
      <c r="A340" s="3" t="s">
        <v>120</v>
      </c>
      <c r="B340" s="60"/>
      <c r="C340" s="60"/>
      <c r="D340" s="72"/>
      <c r="E340" s="72"/>
    </row>
    <row r="341" spans="1:5" x14ac:dyDescent="0.3">
      <c r="A341" s="3"/>
      <c r="B341" s="60"/>
      <c r="C341" s="60"/>
      <c r="D341" s="72"/>
      <c r="E341" s="72"/>
    </row>
    <row r="342" spans="1:5" ht="28.8" x14ac:dyDescent="0.3">
      <c r="A342" s="3" t="s">
        <v>238</v>
      </c>
      <c r="B342" s="60"/>
      <c r="C342" s="60"/>
      <c r="D342" s="72"/>
      <c r="E342" s="72"/>
    </row>
    <row r="343" spans="1:5" x14ac:dyDescent="0.3">
      <c r="A343" s="3"/>
      <c r="B343" s="60"/>
      <c r="C343" s="60"/>
      <c r="D343" s="72"/>
      <c r="E343" s="72"/>
    </row>
    <row r="344" spans="1:5" ht="22.5" customHeight="1" x14ac:dyDescent="0.3">
      <c r="A344" s="3" t="s">
        <v>237</v>
      </c>
      <c r="B344" s="60"/>
      <c r="C344" s="60"/>
      <c r="D344" s="72"/>
      <c r="E344" s="72"/>
    </row>
    <row r="345" spans="1:5" x14ac:dyDescent="0.3">
      <c r="A345" s="3"/>
      <c r="B345" s="60"/>
      <c r="C345" s="60"/>
      <c r="D345" s="72"/>
      <c r="E345" s="72"/>
    </row>
    <row r="346" spans="1:5" x14ac:dyDescent="0.3">
      <c r="A346" s="77" t="s">
        <v>421</v>
      </c>
      <c r="B346" s="60"/>
      <c r="C346" s="60"/>
      <c r="D346" s="72"/>
      <c r="E346" s="72"/>
    </row>
    <row r="347" spans="1:5" ht="28.8" x14ac:dyDescent="0.3">
      <c r="A347" s="78" t="s">
        <v>422</v>
      </c>
      <c r="B347" s="60"/>
      <c r="C347" s="60"/>
      <c r="D347" s="72"/>
      <c r="E347" s="72"/>
    </row>
    <row r="348" spans="1:5" x14ac:dyDescent="0.3">
      <c r="A348" s="3" t="s">
        <v>423</v>
      </c>
      <c r="B348" s="60" t="s">
        <v>15</v>
      </c>
      <c r="C348" s="60">
        <v>4</v>
      </c>
      <c r="D348" s="55"/>
      <c r="E348" s="72">
        <f t="shared" ref="E348" si="42">+D348*C348</f>
        <v>0</v>
      </c>
    </row>
    <row r="349" spans="1:5" x14ac:dyDescent="0.3">
      <c r="A349" s="3"/>
      <c r="B349" s="60"/>
      <c r="C349" s="60"/>
      <c r="D349" s="72"/>
      <c r="E349" s="72"/>
    </row>
    <row r="350" spans="1:5" ht="28.8" x14ac:dyDescent="0.3">
      <c r="A350" s="78" t="s">
        <v>236</v>
      </c>
      <c r="B350" s="60"/>
      <c r="C350" s="60"/>
      <c r="D350" s="72"/>
      <c r="E350" s="72"/>
    </row>
    <row r="351" spans="1:5" x14ac:dyDescent="0.3">
      <c r="A351" s="3" t="s">
        <v>424</v>
      </c>
      <c r="B351" s="60" t="s">
        <v>15</v>
      </c>
      <c r="C351" s="60">
        <v>3</v>
      </c>
      <c r="D351" s="55"/>
      <c r="E351" s="72">
        <f t="shared" ref="E351" si="43">+D351*C351</f>
        <v>0</v>
      </c>
    </row>
    <row r="352" spans="1:5" x14ac:dyDescent="0.3">
      <c r="A352" s="3"/>
      <c r="B352" s="60"/>
      <c r="C352" s="60"/>
      <c r="D352" s="72"/>
      <c r="E352" s="72"/>
    </row>
    <row r="353" spans="1:5" x14ac:dyDescent="0.3">
      <c r="A353" s="77" t="s">
        <v>262</v>
      </c>
      <c r="B353" s="60"/>
      <c r="C353" s="60"/>
      <c r="D353" s="72"/>
      <c r="E353" s="72"/>
    </row>
    <row r="354" spans="1:5" ht="43.2" x14ac:dyDescent="0.3">
      <c r="A354" s="78" t="s">
        <v>263</v>
      </c>
      <c r="B354" s="60"/>
      <c r="C354" s="60"/>
      <c r="D354" s="72"/>
      <c r="E354" s="72"/>
    </row>
    <row r="355" spans="1:5" x14ac:dyDescent="0.3">
      <c r="A355" s="3" t="s">
        <v>264</v>
      </c>
      <c r="B355" s="60" t="s">
        <v>15</v>
      </c>
      <c r="C355" s="60">
        <v>4</v>
      </c>
      <c r="D355" s="55"/>
      <c r="E355" s="72">
        <f t="shared" ref="E355" si="44">+D355*C355</f>
        <v>0</v>
      </c>
    </row>
    <row r="356" spans="1:5" x14ac:dyDescent="0.3">
      <c r="A356" s="3"/>
      <c r="B356" s="60"/>
      <c r="C356" s="60"/>
      <c r="D356" s="72"/>
      <c r="E356" s="72"/>
    </row>
    <row r="357" spans="1:5" x14ac:dyDescent="0.3">
      <c r="A357" s="77" t="s">
        <v>425</v>
      </c>
      <c r="B357" s="60"/>
      <c r="C357" s="60"/>
      <c r="D357" s="72"/>
      <c r="E357" s="72"/>
    </row>
    <row r="358" spans="1:5" x14ac:dyDescent="0.3">
      <c r="A358" s="78" t="s">
        <v>426</v>
      </c>
      <c r="B358" s="60"/>
      <c r="C358" s="60"/>
      <c r="D358" s="72"/>
      <c r="E358" s="72"/>
    </row>
    <row r="359" spans="1:5" x14ac:dyDescent="0.3">
      <c r="A359" s="3"/>
      <c r="B359" s="60"/>
      <c r="C359" s="60"/>
      <c r="D359" s="72"/>
      <c r="E359" s="72"/>
    </row>
    <row r="360" spans="1:5" x14ac:dyDescent="0.3">
      <c r="A360" s="3" t="s">
        <v>427</v>
      </c>
      <c r="B360" s="60" t="s">
        <v>4</v>
      </c>
      <c r="C360" s="60">
        <v>136</v>
      </c>
      <c r="D360" s="55"/>
      <c r="E360" s="72">
        <f t="shared" ref="E360" si="45">+D360*C360</f>
        <v>0</v>
      </c>
    </row>
    <row r="361" spans="1:5" x14ac:dyDescent="0.3">
      <c r="A361" s="3"/>
      <c r="B361" s="60"/>
      <c r="C361" s="60"/>
      <c r="D361" s="72"/>
      <c r="E361" s="72"/>
    </row>
    <row r="362" spans="1:5" x14ac:dyDescent="0.3">
      <c r="A362" s="77" t="s">
        <v>428</v>
      </c>
      <c r="B362" s="60"/>
      <c r="C362" s="60"/>
      <c r="D362" s="72"/>
      <c r="E362" s="72"/>
    </row>
    <row r="363" spans="1:5" x14ac:dyDescent="0.3">
      <c r="A363" s="78" t="s">
        <v>429</v>
      </c>
      <c r="B363" s="60"/>
      <c r="C363" s="60"/>
      <c r="D363" s="72"/>
      <c r="E363" s="72"/>
    </row>
    <row r="364" spans="1:5" ht="28.8" x14ac:dyDescent="0.3">
      <c r="A364" s="3" t="s">
        <v>430</v>
      </c>
      <c r="B364" s="60" t="s">
        <v>123</v>
      </c>
      <c r="C364" s="60">
        <v>1</v>
      </c>
      <c r="D364" s="87">
        <v>120000</v>
      </c>
      <c r="E364" s="87">
        <f>+C364*D364</f>
        <v>120000</v>
      </c>
    </row>
    <row r="365" spans="1:5" x14ac:dyDescent="0.3">
      <c r="A365" s="3" t="s">
        <v>431</v>
      </c>
      <c r="B365" s="60" t="s">
        <v>432</v>
      </c>
      <c r="C365" s="89">
        <v>0</v>
      </c>
      <c r="D365" s="91">
        <f>+E364</f>
        <v>120000</v>
      </c>
      <c r="E365" s="72">
        <f t="shared" ref="E365" si="46">+D365*C365</f>
        <v>0</v>
      </c>
    </row>
    <row r="366" spans="1:5" x14ac:dyDescent="0.3">
      <c r="A366" s="3" t="s">
        <v>433</v>
      </c>
      <c r="B366" s="60" t="s">
        <v>123</v>
      </c>
      <c r="C366" s="60">
        <v>1</v>
      </c>
      <c r="D366" s="87">
        <v>10000</v>
      </c>
      <c r="E366" s="87">
        <f>+C366*D366</f>
        <v>10000</v>
      </c>
    </row>
    <row r="367" spans="1:5" x14ac:dyDescent="0.3">
      <c r="A367" s="3" t="s">
        <v>431</v>
      </c>
      <c r="B367" s="60" t="s">
        <v>432</v>
      </c>
      <c r="C367" s="89">
        <v>0</v>
      </c>
      <c r="D367" s="91">
        <f>+E366</f>
        <v>10000</v>
      </c>
      <c r="E367" s="72">
        <f t="shared" ref="E367" si="47">+D367*C367</f>
        <v>0</v>
      </c>
    </row>
    <row r="368" spans="1:5" ht="15" thickBot="1" x14ac:dyDescent="0.35">
      <c r="A368" s="3"/>
      <c r="B368" s="60"/>
      <c r="C368" s="60"/>
      <c r="D368" s="72"/>
      <c r="E368" s="72"/>
    </row>
    <row r="369" spans="1:5" x14ac:dyDescent="0.3">
      <c r="A369" s="5" t="s">
        <v>142</v>
      </c>
      <c r="B369" s="60"/>
      <c r="C369" s="60"/>
      <c r="D369" s="39"/>
      <c r="E369" s="62">
        <f>+E348+E351+E355+E360+E364+E365+E366+E367</f>
        <v>130000</v>
      </c>
    </row>
    <row r="370" spans="1:5" x14ac:dyDescent="0.3">
      <c r="A370" s="3"/>
      <c r="B370" s="60"/>
      <c r="C370" s="60"/>
      <c r="D370" s="72"/>
      <c r="E370" s="72"/>
    </row>
    <row r="371" spans="1:5" x14ac:dyDescent="0.3">
      <c r="A371" s="83" t="s">
        <v>34</v>
      </c>
      <c r="B371" s="63"/>
      <c r="C371" s="63"/>
      <c r="D371" s="84"/>
      <c r="E371" s="84"/>
    </row>
    <row r="372" spans="1:5" x14ac:dyDescent="0.3">
      <c r="A372" s="83" t="s">
        <v>235</v>
      </c>
      <c r="B372" s="63"/>
      <c r="C372" s="63"/>
      <c r="D372" s="84"/>
      <c r="E372" s="84"/>
    </row>
    <row r="373" spans="1:5" x14ac:dyDescent="0.3">
      <c r="A373" s="3"/>
      <c r="B373" s="60"/>
      <c r="C373" s="60"/>
      <c r="D373" s="72"/>
      <c r="E373" s="72"/>
    </row>
    <row r="374" spans="1:5" ht="28.8" x14ac:dyDescent="0.3">
      <c r="A374" s="3" t="s">
        <v>120</v>
      </c>
      <c r="B374" s="60"/>
      <c r="C374" s="60"/>
      <c r="D374" s="72"/>
      <c r="E374" s="72"/>
    </row>
    <row r="375" spans="1:5" x14ac:dyDescent="0.3">
      <c r="A375" s="3"/>
      <c r="B375" s="60"/>
      <c r="C375" s="60"/>
      <c r="D375" s="72"/>
      <c r="E375" s="72"/>
    </row>
    <row r="376" spans="1:5" x14ac:dyDescent="0.3">
      <c r="A376" s="77" t="s">
        <v>92</v>
      </c>
      <c r="B376" s="60"/>
      <c r="C376" s="60"/>
      <c r="D376" s="72"/>
      <c r="E376" s="72"/>
    </row>
    <row r="377" spans="1:5" x14ac:dyDescent="0.3">
      <c r="A377" s="78" t="s">
        <v>434</v>
      </c>
      <c r="B377" s="60"/>
      <c r="C377" s="60"/>
      <c r="D377" s="72"/>
      <c r="E377" s="72"/>
    </row>
    <row r="378" spans="1:5" ht="28.8" x14ac:dyDescent="0.3">
      <c r="A378" s="3" t="s">
        <v>265</v>
      </c>
      <c r="B378" s="60" t="s">
        <v>6</v>
      </c>
      <c r="C378" s="60">
        <v>138</v>
      </c>
      <c r="D378" s="55"/>
      <c r="E378" s="72">
        <f t="shared" ref="E378:E381" si="48">+D378*C378</f>
        <v>0</v>
      </c>
    </row>
    <row r="379" spans="1:5" x14ac:dyDescent="0.3">
      <c r="A379" s="3" t="s">
        <v>266</v>
      </c>
      <c r="B379" s="60" t="s">
        <v>15</v>
      </c>
      <c r="C379" s="60">
        <v>10</v>
      </c>
      <c r="D379" s="55"/>
      <c r="E379" s="72">
        <f t="shared" si="48"/>
        <v>0</v>
      </c>
    </row>
    <row r="380" spans="1:5" x14ac:dyDescent="0.3">
      <c r="A380" s="3" t="s">
        <v>267</v>
      </c>
      <c r="B380" s="60" t="s">
        <v>15</v>
      </c>
      <c r="C380" s="60">
        <v>10</v>
      </c>
      <c r="D380" s="55"/>
      <c r="E380" s="72">
        <f t="shared" si="48"/>
        <v>0</v>
      </c>
    </row>
    <row r="381" spans="1:5" x14ac:dyDescent="0.3">
      <c r="A381" s="3" t="s">
        <v>268</v>
      </c>
      <c r="B381" s="60" t="s">
        <v>15</v>
      </c>
      <c r="C381" s="60">
        <v>20</v>
      </c>
      <c r="D381" s="55"/>
      <c r="E381" s="72">
        <f t="shared" si="48"/>
        <v>0</v>
      </c>
    </row>
    <row r="382" spans="1:5" x14ac:dyDescent="0.3">
      <c r="A382" s="3"/>
      <c r="B382" s="60"/>
      <c r="C382" s="60"/>
      <c r="D382" s="72"/>
      <c r="E382" s="72"/>
    </row>
    <row r="383" spans="1:5" x14ac:dyDescent="0.3">
      <c r="A383" s="78" t="s">
        <v>91</v>
      </c>
      <c r="B383" s="60"/>
      <c r="C383" s="60"/>
      <c r="D383" s="72"/>
      <c r="E383" s="72"/>
    </row>
    <row r="384" spans="1:5" ht="28.8" x14ac:dyDescent="0.3">
      <c r="A384" s="3" t="s">
        <v>90</v>
      </c>
      <c r="B384" s="60" t="s">
        <v>6</v>
      </c>
      <c r="C384" s="60">
        <v>35</v>
      </c>
      <c r="D384" s="55"/>
      <c r="E384" s="72">
        <f t="shared" ref="E384:E386" si="49">+D384*C384</f>
        <v>0</v>
      </c>
    </row>
    <row r="385" spans="1:5" x14ac:dyDescent="0.3">
      <c r="A385" s="3" t="s">
        <v>89</v>
      </c>
      <c r="B385" s="60" t="s">
        <v>15</v>
      </c>
      <c r="C385" s="60">
        <v>20</v>
      </c>
      <c r="D385" s="55"/>
      <c r="E385" s="72">
        <f t="shared" si="49"/>
        <v>0</v>
      </c>
    </row>
    <row r="386" spans="1:5" x14ac:dyDescent="0.3">
      <c r="A386" s="3" t="s">
        <v>88</v>
      </c>
      <c r="B386" s="60" t="s">
        <v>15</v>
      </c>
      <c r="C386" s="60">
        <v>10</v>
      </c>
      <c r="D386" s="55"/>
      <c r="E386" s="72">
        <f t="shared" si="49"/>
        <v>0</v>
      </c>
    </row>
    <row r="387" spans="1:5" x14ac:dyDescent="0.3">
      <c r="A387" s="3"/>
      <c r="B387" s="60"/>
      <c r="C387" s="60"/>
      <c r="D387" s="72"/>
      <c r="E387" s="72"/>
    </row>
    <row r="388" spans="1:5" x14ac:dyDescent="0.3">
      <c r="A388" s="77" t="s">
        <v>435</v>
      </c>
      <c r="B388" s="60"/>
      <c r="C388" s="60"/>
      <c r="D388" s="72"/>
      <c r="E388" s="72"/>
    </row>
    <row r="389" spans="1:5" x14ac:dyDescent="0.3">
      <c r="A389" s="78" t="s">
        <v>436</v>
      </c>
      <c r="B389" s="60"/>
      <c r="C389" s="60"/>
      <c r="D389" s="72"/>
      <c r="E389" s="72"/>
    </row>
    <row r="390" spans="1:5" x14ac:dyDescent="0.3">
      <c r="A390" s="3" t="s">
        <v>437</v>
      </c>
      <c r="B390" s="60" t="s">
        <v>15</v>
      </c>
      <c r="C390" s="60">
        <v>6</v>
      </c>
      <c r="D390" s="55"/>
      <c r="E390" s="72">
        <f t="shared" ref="E390" si="50">+D390*C390</f>
        <v>0</v>
      </c>
    </row>
    <row r="391" spans="1:5" x14ac:dyDescent="0.3">
      <c r="A391" s="3"/>
      <c r="B391" s="60"/>
      <c r="C391" s="60"/>
      <c r="D391" s="72"/>
      <c r="E391" s="72"/>
    </row>
    <row r="392" spans="1:5" x14ac:dyDescent="0.3">
      <c r="A392" s="77" t="s">
        <v>438</v>
      </c>
      <c r="B392" s="60"/>
      <c r="C392" s="60"/>
      <c r="D392" s="72"/>
      <c r="E392" s="72"/>
    </row>
    <row r="393" spans="1:5" x14ac:dyDescent="0.3">
      <c r="A393" s="78" t="s">
        <v>439</v>
      </c>
      <c r="B393" s="60"/>
      <c r="C393" s="60"/>
      <c r="D393" s="72"/>
      <c r="E393" s="72"/>
    </row>
    <row r="394" spans="1:5" x14ac:dyDescent="0.3">
      <c r="A394" s="3" t="s">
        <v>440</v>
      </c>
      <c r="B394" s="60" t="s">
        <v>15</v>
      </c>
      <c r="C394" s="60">
        <v>4</v>
      </c>
      <c r="D394" s="55"/>
      <c r="E394" s="72">
        <f t="shared" ref="E394" si="51">+D394*C394</f>
        <v>0</v>
      </c>
    </row>
    <row r="395" spans="1:5" x14ac:dyDescent="0.3">
      <c r="A395" s="3"/>
      <c r="B395" s="60"/>
      <c r="C395" s="60"/>
      <c r="D395" s="72"/>
      <c r="E395" s="72"/>
    </row>
    <row r="396" spans="1:5" x14ac:dyDescent="0.3">
      <c r="A396" s="78" t="s">
        <v>441</v>
      </c>
      <c r="B396" s="60"/>
      <c r="C396" s="60"/>
      <c r="D396" s="72"/>
      <c r="E396" s="72"/>
    </row>
    <row r="397" spans="1:5" x14ac:dyDescent="0.3">
      <c r="A397" s="3" t="s">
        <v>442</v>
      </c>
      <c r="B397" s="60" t="s">
        <v>15</v>
      </c>
      <c r="C397" s="60">
        <v>4</v>
      </c>
      <c r="D397" s="55"/>
      <c r="E397" s="72">
        <f t="shared" ref="E397" si="52">+D397*C397</f>
        <v>0</v>
      </c>
    </row>
    <row r="398" spans="1:5" x14ac:dyDescent="0.3">
      <c r="A398" s="3"/>
      <c r="B398" s="60"/>
      <c r="C398" s="60"/>
      <c r="D398" s="72"/>
      <c r="E398" s="72"/>
    </row>
    <row r="399" spans="1:5" x14ac:dyDescent="0.3">
      <c r="A399" s="77" t="s">
        <v>443</v>
      </c>
      <c r="B399" s="60"/>
      <c r="C399" s="60"/>
      <c r="D399" s="72"/>
      <c r="E399" s="72"/>
    </row>
    <row r="400" spans="1:5" x14ac:dyDescent="0.3">
      <c r="A400" s="78" t="s">
        <v>444</v>
      </c>
      <c r="B400" s="60"/>
      <c r="C400" s="60"/>
      <c r="D400" s="72"/>
      <c r="E400" s="72"/>
    </row>
    <row r="401" spans="1:5" x14ac:dyDescent="0.3">
      <c r="A401" s="3" t="s">
        <v>445</v>
      </c>
      <c r="B401" s="60" t="s">
        <v>123</v>
      </c>
      <c r="C401" s="60">
        <v>1</v>
      </c>
      <c r="D401" s="72">
        <v>10000</v>
      </c>
      <c r="E401" s="72">
        <f>+D401*C401</f>
        <v>10000</v>
      </c>
    </row>
    <row r="402" spans="1:5" x14ac:dyDescent="0.3">
      <c r="A402" s="3" t="s">
        <v>431</v>
      </c>
      <c r="B402" s="60" t="s">
        <v>432</v>
      </c>
      <c r="C402" s="89">
        <v>0</v>
      </c>
      <c r="D402" s="72">
        <f>+E401</f>
        <v>10000</v>
      </c>
      <c r="E402" s="72">
        <f t="shared" ref="E402" si="53">+D402*C402</f>
        <v>0</v>
      </c>
    </row>
    <row r="403" spans="1:5" ht="15" thickBot="1" x14ac:dyDescent="0.35">
      <c r="A403" s="3"/>
      <c r="B403" s="60"/>
      <c r="C403" s="60"/>
      <c r="D403" s="72"/>
      <c r="E403" s="72"/>
    </row>
    <row r="404" spans="1:5" x14ac:dyDescent="0.3">
      <c r="A404" s="5" t="s">
        <v>143</v>
      </c>
      <c r="B404" s="60"/>
      <c r="C404" s="60"/>
      <c r="D404" s="39"/>
      <c r="E404" s="62">
        <f>+E378+E379+E380+E381+E384+E385+E386+E390+E394+E397+E401+E402</f>
        <v>10000</v>
      </c>
    </row>
    <row r="405" spans="1:5" x14ac:dyDescent="0.3">
      <c r="A405" s="3"/>
      <c r="B405" s="60"/>
      <c r="C405" s="60"/>
      <c r="D405" s="72"/>
      <c r="E405" s="72"/>
    </row>
    <row r="406" spans="1:5" x14ac:dyDescent="0.3">
      <c r="A406" s="83" t="s">
        <v>470</v>
      </c>
      <c r="B406" s="63"/>
      <c r="C406" s="63"/>
      <c r="D406" s="84"/>
      <c r="E406" s="84"/>
    </row>
    <row r="407" spans="1:5" x14ac:dyDescent="0.3">
      <c r="A407" s="83" t="s">
        <v>234</v>
      </c>
      <c r="B407" s="63"/>
      <c r="C407" s="63"/>
      <c r="D407" s="84"/>
      <c r="E407" s="84"/>
    </row>
    <row r="408" spans="1:5" x14ac:dyDescent="0.3">
      <c r="A408" s="3"/>
      <c r="B408" s="60"/>
      <c r="C408" s="60"/>
      <c r="D408" s="72"/>
      <c r="E408" s="72"/>
    </row>
    <row r="409" spans="1:5" ht="28.8" x14ac:dyDescent="0.3">
      <c r="A409" s="3" t="s">
        <v>120</v>
      </c>
      <c r="B409" s="60"/>
      <c r="C409" s="60"/>
      <c r="D409" s="72"/>
      <c r="E409" s="72"/>
    </row>
    <row r="410" spans="1:5" x14ac:dyDescent="0.3">
      <c r="A410" s="3"/>
      <c r="B410" s="60"/>
      <c r="C410" s="60"/>
      <c r="D410" s="72"/>
      <c r="E410" s="72"/>
    </row>
    <row r="411" spans="1:5" x14ac:dyDescent="0.3">
      <c r="A411" s="77" t="s">
        <v>86</v>
      </c>
      <c r="B411" s="60"/>
      <c r="C411" s="60"/>
      <c r="D411" s="72"/>
      <c r="E411" s="72"/>
    </row>
    <row r="412" spans="1:5" x14ac:dyDescent="0.3">
      <c r="A412" s="3"/>
      <c r="B412" s="60"/>
      <c r="C412" s="60"/>
      <c r="D412" s="72"/>
      <c r="E412" s="72"/>
    </row>
    <row r="413" spans="1:5" ht="28.8" x14ac:dyDescent="0.3">
      <c r="A413" s="3" t="s">
        <v>85</v>
      </c>
      <c r="B413" s="60"/>
      <c r="C413" s="60"/>
      <c r="D413" s="72"/>
      <c r="E413" s="72"/>
    </row>
    <row r="414" spans="1:5" x14ac:dyDescent="0.3">
      <c r="A414" s="3"/>
      <c r="B414" s="60"/>
      <c r="C414" s="60"/>
      <c r="D414" s="72"/>
      <c r="E414" s="72"/>
    </row>
    <row r="415" spans="1:5" ht="28.8" x14ac:dyDescent="0.3">
      <c r="A415" s="3" t="s">
        <v>84</v>
      </c>
      <c r="B415" s="60"/>
      <c r="C415" s="60"/>
      <c r="D415" s="72"/>
      <c r="E415" s="72"/>
    </row>
    <row r="416" spans="1:5" x14ac:dyDescent="0.3">
      <c r="A416" s="3"/>
      <c r="B416" s="60"/>
      <c r="C416" s="60"/>
      <c r="D416" s="72"/>
      <c r="E416" s="72"/>
    </row>
    <row r="417" spans="1:5" x14ac:dyDescent="0.3">
      <c r="A417" s="77" t="s">
        <v>83</v>
      </c>
      <c r="B417" s="60"/>
      <c r="C417" s="60"/>
      <c r="D417" s="72"/>
      <c r="E417" s="72"/>
    </row>
    <row r="418" spans="1:5" ht="28.8" x14ac:dyDescent="0.3">
      <c r="A418" s="78" t="s">
        <v>82</v>
      </c>
      <c r="B418" s="60"/>
      <c r="C418" s="60"/>
      <c r="D418" s="72"/>
      <c r="E418" s="72"/>
    </row>
    <row r="419" spans="1:5" x14ac:dyDescent="0.3">
      <c r="A419" s="3" t="s">
        <v>446</v>
      </c>
      <c r="B419" s="60" t="s">
        <v>6</v>
      </c>
      <c r="C419" s="60">
        <v>200</v>
      </c>
      <c r="D419" s="55"/>
      <c r="E419" s="72">
        <f t="shared" ref="E419:E423" si="54">+D419*C419</f>
        <v>0</v>
      </c>
    </row>
    <row r="420" spans="1:5" x14ac:dyDescent="0.3">
      <c r="A420" s="3" t="s">
        <v>447</v>
      </c>
      <c r="B420" s="60" t="s">
        <v>6</v>
      </c>
      <c r="C420" s="60">
        <v>320</v>
      </c>
      <c r="D420" s="55"/>
      <c r="E420" s="72">
        <f t="shared" si="54"/>
        <v>0</v>
      </c>
    </row>
    <row r="421" spans="1:5" x14ac:dyDescent="0.3">
      <c r="A421" s="3" t="s">
        <v>448</v>
      </c>
      <c r="B421" s="60" t="s">
        <v>6</v>
      </c>
      <c r="C421" s="60">
        <v>40</v>
      </c>
      <c r="D421" s="55"/>
      <c r="E421" s="72">
        <f t="shared" si="54"/>
        <v>0</v>
      </c>
    </row>
    <row r="422" spans="1:5" x14ac:dyDescent="0.3">
      <c r="A422" s="3" t="s">
        <v>81</v>
      </c>
      <c r="B422" s="60" t="s">
        <v>15</v>
      </c>
      <c r="C422" s="60">
        <v>40</v>
      </c>
      <c r="D422" s="55"/>
      <c r="E422" s="72">
        <f t="shared" si="54"/>
        <v>0</v>
      </c>
    </row>
    <row r="423" spans="1:5" x14ac:dyDescent="0.3">
      <c r="A423" s="3" t="s">
        <v>80</v>
      </c>
      <c r="B423" s="60" t="s">
        <v>15</v>
      </c>
      <c r="C423" s="60">
        <v>20</v>
      </c>
      <c r="D423" s="55"/>
      <c r="E423" s="72">
        <f t="shared" si="54"/>
        <v>0</v>
      </c>
    </row>
    <row r="424" spans="1:5" x14ac:dyDescent="0.3">
      <c r="A424" s="3"/>
      <c r="B424" s="60"/>
      <c r="C424" s="60"/>
      <c r="D424" s="72"/>
      <c r="E424" s="72"/>
    </row>
    <row r="425" spans="1:5" x14ac:dyDescent="0.3">
      <c r="A425" s="77" t="s">
        <v>233</v>
      </c>
      <c r="B425" s="60"/>
      <c r="C425" s="60"/>
      <c r="D425" s="72"/>
      <c r="E425" s="72"/>
    </row>
    <row r="426" spans="1:5" x14ac:dyDescent="0.3">
      <c r="A426" s="78" t="s">
        <v>232</v>
      </c>
      <c r="B426" s="60"/>
      <c r="C426" s="60"/>
      <c r="D426" s="72"/>
      <c r="E426" s="72"/>
    </row>
    <row r="427" spans="1:5" x14ac:dyDescent="0.3">
      <c r="A427" s="3" t="s">
        <v>231</v>
      </c>
      <c r="B427" s="60" t="s">
        <v>6</v>
      </c>
      <c r="C427" s="60">
        <v>70</v>
      </c>
      <c r="D427" s="55"/>
      <c r="E427" s="72">
        <f t="shared" ref="E427" si="55">+D427*C427</f>
        <v>0</v>
      </c>
    </row>
    <row r="428" spans="1:5" x14ac:dyDescent="0.3">
      <c r="A428" s="3" t="s">
        <v>79</v>
      </c>
      <c r="B428" s="60" t="s">
        <v>15</v>
      </c>
      <c r="C428" s="60">
        <v>10</v>
      </c>
      <c r="D428" s="55"/>
      <c r="E428" s="72">
        <f t="shared" ref="E428" si="56">+D428*C428</f>
        <v>0</v>
      </c>
    </row>
    <row r="429" spans="1:5" x14ac:dyDescent="0.3">
      <c r="A429" s="3" t="s">
        <v>230</v>
      </c>
      <c r="B429" s="60" t="s">
        <v>15</v>
      </c>
      <c r="C429" s="60">
        <v>10</v>
      </c>
      <c r="D429" s="55"/>
      <c r="E429" s="72">
        <f t="shared" ref="E429" si="57">+D429*C429</f>
        <v>0</v>
      </c>
    </row>
    <row r="430" spans="1:5" x14ac:dyDescent="0.3">
      <c r="A430" s="3" t="s">
        <v>229</v>
      </c>
      <c r="B430" s="60" t="s">
        <v>15</v>
      </c>
      <c r="C430" s="60">
        <v>10</v>
      </c>
      <c r="D430" s="55"/>
      <c r="E430" s="72">
        <f t="shared" ref="E430" si="58">+D430*C430</f>
        <v>0</v>
      </c>
    </row>
    <row r="431" spans="1:5" x14ac:dyDescent="0.3">
      <c r="A431" s="3" t="s">
        <v>228</v>
      </c>
      <c r="B431" s="60" t="s">
        <v>15</v>
      </c>
      <c r="C431" s="60">
        <v>10</v>
      </c>
      <c r="D431" s="55"/>
      <c r="E431" s="72">
        <f t="shared" ref="E431" si="59">+D431*C431</f>
        <v>0</v>
      </c>
    </row>
    <row r="432" spans="1:5" x14ac:dyDescent="0.3">
      <c r="A432" s="3"/>
      <c r="B432" s="60"/>
      <c r="C432" s="60"/>
      <c r="D432" s="72"/>
      <c r="E432" s="72"/>
    </row>
    <row r="433" spans="1:5" x14ac:dyDescent="0.3">
      <c r="A433" s="77" t="s">
        <v>78</v>
      </c>
      <c r="B433" s="60"/>
      <c r="C433" s="60"/>
      <c r="D433" s="72"/>
      <c r="E433" s="72"/>
    </row>
    <row r="434" spans="1:5" ht="28.8" x14ac:dyDescent="0.3">
      <c r="A434" s="78" t="s">
        <v>77</v>
      </c>
      <c r="B434" s="60"/>
      <c r="C434" s="60"/>
      <c r="D434" s="72"/>
      <c r="E434" s="72"/>
    </row>
    <row r="435" spans="1:5" x14ac:dyDescent="0.3">
      <c r="A435" s="3" t="s">
        <v>449</v>
      </c>
      <c r="B435" s="60" t="s">
        <v>6</v>
      </c>
      <c r="C435" s="60">
        <v>3600</v>
      </c>
      <c r="D435" s="55"/>
      <c r="E435" s="72">
        <f t="shared" ref="E435:E437" si="60">+D435*C435</f>
        <v>0</v>
      </c>
    </row>
    <row r="436" spans="1:5" x14ac:dyDescent="0.3">
      <c r="A436" s="3" t="s">
        <v>227</v>
      </c>
      <c r="B436" s="60" t="s">
        <v>6</v>
      </c>
      <c r="C436" s="60">
        <v>3600</v>
      </c>
      <c r="D436" s="55"/>
      <c r="E436" s="72">
        <f t="shared" si="60"/>
        <v>0</v>
      </c>
    </row>
    <row r="437" spans="1:5" x14ac:dyDescent="0.3">
      <c r="A437" s="3" t="s">
        <v>76</v>
      </c>
      <c r="B437" s="60" t="s">
        <v>6</v>
      </c>
      <c r="C437" s="60">
        <v>3600</v>
      </c>
      <c r="D437" s="55"/>
      <c r="E437" s="72">
        <f t="shared" si="60"/>
        <v>0</v>
      </c>
    </row>
    <row r="438" spans="1:5" x14ac:dyDescent="0.3">
      <c r="A438" s="3"/>
      <c r="B438" s="60"/>
      <c r="C438" s="60"/>
      <c r="D438" s="72"/>
      <c r="E438" s="72"/>
    </row>
    <row r="439" spans="1:5" x14ac:dyDescent="0.3">
      <c r="A439" s="77" t="s">
        <v>75</v>
      </c>
      <c r="B439" s="60"/>
      <c r="C439" s="60"/>
      <c r="D439" s="72"/>
      <c r="E439" s="72"/>
    </row>
    <row r="440" spans="1:5" x14ac:dyDescent="0.3">
      <c r="A440" s="78" t="s">
        <v>226</v>
      </c>
      <c r="B440" s="60"/>
      <c r="C440" s="60"/>
      <c r="D440" s="72"/>
      <c r="E440" s="72"/>
    </row>
    <row r="441" spans="1:5" x14ac:dyDescent="0.3">
      <c r="A441" s="78" t="s">
        <v>225</v>
      </c>
      <c r="B441" s="60"/>
      <c r="C441" s="60"/>
      <c r="D441" s="72"/>
      <c r="E441" s="72"/>
    </row>
    <row r="442" spans="1:5" x14ac:dyDescent="0.3">
      <c r="A442" s="3" t="s">
        <v>224</v>
      </c>
      <c r="B442" s="60" t="s">
        <v>15</v>
      </c>
      <c r="C442" s="60">
        <v>52</v>
      </c>
      <c r="D442" s="55"/>
      <c r="E442" s="72">
        <f t="shared" ref="E442" si="61">+D442*C442</f>
        <v>0</v>
      </c>
    </row>
    <row r="443" spans="1:5" x14ac:dyDescent="0.3">
      <c r="A443" s="3"/>
      <c r="B443" s="60"/>
      <c r="C443" s="60"/>
      <c r="D443" s="72"/>
      <c r="E443" s="72"/>
    </row>
    <row r="444" spans="1:5" x14ac:dyDescent="0.3">
      <c r="A444" s="78" t="s">
        <v>74</v>
      </c>
      <c r="B444" s="60"/>
      <c r="C444" s="60"/>
      <c r="D444" s="72"/>
      <c r="E444" s="72"/>
    </row>
    <row r="445" spans="1:5" ht="28.8" x14ac:dyDescent="0.3">
      <c r="A445" s="3" t="s">
        <v>73</v>
      </c>
      <c r="B445" s="60" t="s">
        <v>15</v>
      </c>
      <c r="C445" s="60">
        <v>48</v>
      </c>
      <c r="D445" s="55"/>
      <c r="E445" s="72">
        <f t="shared" ref="E445" si="62">+D445*C445</f>
        <v>0</v>
      </c>
    </row>
    <row r="446" spans="1:5" ht="28.8" x14ac:dyDescent="0.3">
      <c r="A446" s="3" t="s">
        <v>72</v>
      </c>
      <c r="B446" s="60" t="s">
        <v>15</v>
      </c>
      <c r="C446" s="60">
        <v>18</v>
      </c>
      <c r="D446" s="55"/>
      <c r="E446" s="72">
        <f t="shared" ref="E446" si="63">+D446*C446</f>
        <v>0</v>
      </c>
    </row>
    <row r="447" spans="1:5" ht="28.8" x14ac:dyDescent="0.3">
      <c r="A447" s="3" t="s">
        <v>223</v>
      </c>
      <c r="B447" s="60" t="s">
        <v>15</v>
      </c>
      <c r="C447" s="60">
        <v>6</v>
      </c>
      <c r="D447" s="55"/>
      <c r="E447" s="72">
        <f t="shared" ref="E447:E449" si="64">+D447*C447</f>
        <v>0</v>
      </c>
    </row>
    <row r="448" spans="1:5" ht="43.2" x14ac:dyDescent="0.3">
      <c r="A448" s="3" t="s">
        <v>71</v>
      </c>
      <c r="B448" s="60" t="s">
        <v>15</v>
      </c>
      <c r="C448" s="60">
        <v>1</v>
      </c>
      <c r="D448" s="55"/>
      <c r="E448" s="72">
        <f t="shared" si="64"/>
        <v>0</v>
      </c>
    </row>
    <row r="449" spans="1:5" ht="43.2" x14ac:dyDescent="0.3">
      <c r="A449" s="3" t="s">
        <v>222</v>
      </c>
      <c r="B449" s="60" t="s">
        <v>15</v>
      </c>
      <c r="C449" s="60">
        <v>1</v>
      </c>
      <c r="D449" s="55"/>
      <c r="E449" s="72">
        <f t="shared" si="64"/>
        <v>0</v>
      </c>
    </row>
    <row r="450" spans="1:5" x14ac:dyDescent="0.3">
      <c r="A450" s="3"/>
      <c r="B450" s="60"/>
      <c r="C450" s="60"/>
      <c r="D450" s="72"/>
      <c r="E450" s="72"/>
    </row>
    <row r="451" spans="1:5" x14ac:dyDescent="0.3">
      <c r="A451" s="78" t="s">
        <v>70</v>
      </c>
      <c r="B451" s="60"/>
      <c r="C451" s="60"/>
      <c r="D451" s="72"/>
      <c r="E451" s="72"/>
    </row>
    <row r="452" spans="1:5" x14ac:dyDescent="0.3">
      <c r="A452" s="3" t="s">
        <v>450</v>
      </c>
      <c r="B452" s="60" t="s">
        <v>15</v>
      </c>
      <c r="C452" s="60">
        <v>48</v>
      </c>
      <c r="D452" s="55"/>
      <c r="E452" s="72">
        <f t="shared" ref="E452:E453" si="65">+D452*C452</f>
        <v>0</v>
      </c>
    </row>
    <row r="453" spans="1:5" x14ac:dyDescent="0.3">
      <c r="A453" s="3" t="s">
        <v>69</v>
      </c>
      <c r="B453" s="60" t="s">
        <v>15</v>
      </c>
      <c r="C453" s="60">
        <v>48</v>
      </c>
      <c r="D453" s="55"/>
      <c r="E453" s="72">
        <f t="shared" si="65"/>
        <v>0</v>
      </c>
    </row>
    <row r="454" spans="1:5" x14ac:dyDescent="0.3">
      <c r="A454" s="3"/>
      <c r="B454" s="60"/>
      <c r="C454" s="60"/>
      <c r="D454" s="72"/>
      <c r="E454" s="72"/>
    </row>
    <row r="455" spans="1:5" x14ac:dyDescent="0.3">
      <c r="A455" s="77" t="s">
        <v>68</v>
      </c>
      <c r="B455" s="60"/>
      <c r="C455" s="60"/>
      <c r="D455" s="72"/>
      <c r="E455" s="72"/>
    </row>
    <row r="456" spans="1:5" x14ac:dyDescent="0.3">
      <c r="A456" s="3" t="s">
        <v>67</v>
      </c>
      <c r="B456" s="60" t="s">
        <v>15</v>
      </c>
      <c r="C456" s="60">
        <v>1</v>
      </c>
      <c r="D456" s="55"/>
      <c r="E456" s="72">
        <f t="shared" ref="E456" si="66">+D456*C456</f>
        <v>0</v>
      </c>
    </row>
    <row r="457" spans="1:5" x14ac:dyDescent="0.3">
      <c r="A457" s="3" t="s">
        <v>66</v>
      </c>
      <c r="B457" s="60" t="s">
        <v>15</v>
      </c>
      <c r="C457" s="60">
        <v>1</v>
      </c>
      <c r="D457" s="55"/>
      <c r="E457" s="72">
        <f t="shared" ref="E457" si="67">+D457*C457</f>
        <v>0</v>
      </c>
    </row>
    <row r="458" spans="1:5" x14ac:dyDescent="0.3">
      <c r="A458" s="3" t="s">
        <v>65</v>
      </c>
      <c r="B458" s="60" t="s">
        <v>15</v>
      </c>
      <c r="C458" s="60">
        <v>1</v>
      </c>
      <c r="D458" s="55"/>
      <c r="E458" s="72">
        <f t="shared" ref="E458" si="68">+D458*C458</f>
        <v>0</v>
      </c>
    </row>
    <row r="459" spans="1:5" x14ac:dyDescent="0.3">
      <c r="A459" s="3" t="s">
        <v>451</v>
      </c>
      <c r="B459" s="60" t="s">
        <v>6</v>
      </c>
      <c r="C459" s="60">
        <v>10</v>
      </c>
      <c r="D459" s="55"/>
      <c r="E459" s="72">
        <f t="shared" ref="E459" si="69">+D459*C459</f>
        <v>0</v>
      </c>
    </row>
    <row r="460" spans="1:5" x14ac:dyDescent="0.3">
      <c r="A460" s="3"/>
      <c r="B460" s="60"/>
      <c r="C460" s="60"/>
      <c r="D460" s="72"/>
      <c r="E460" s="72"/>
    </row>
    <row r="461" spans="1:5" x14ac:dyDescent="0.3">
      <c r="A461" s="77" t="s">
        <v>64</v>
      </c>
      <c r="B461" s="60"/>
      <c r="C461" s="60"/>
      <c r="D461" s="72"/>
      <c r="E461" s="72"/>
    </row>
    <row r="462" spans="1:5" ht="28.8" x14ac:dyDescent="0.3">
      <c r="A462" s="78" t="s">
        <v>452</v>
      </c>
      <c r="B462" s="60"/>
      <c r="C462" s="60"/>
      <c r="D462" s="72"/>
      <c r="E462" s="72"/>
    </row>
    <row r="463" spans="1:5" x14ac:dyDescent="0.3">
      <c r="A463" s="3" t="s">
        <v>453</v>
      </c>
      <c r="B463" s="60" t="s">
        <v>15</v>
      </c>
      <c r="C463" s="60">
        <v>5</v>
      </c>
      <c r="D463" s="55"/>
      <c r="E463" s="72">
        <f t="shared" ref="E463:E465" si="70">+D463*C463</f>
        <v>0</v>
      </c>
    </row>
    <row r="464" spans="1:5" x14ac:dyDescent="0.3">
      <c r="A464" s="3" t="s">
        <v>63</v>
      </c>
      <c r="B464" s="60" t="s">
        <v>15</v>
      </c>
      <c r="C464" s="60">
        <v>4</v>
      </c>
      <c r="D464" s="55"/>
      <c r="E464" s="72">
        <f t="shared" si="70"/>
        <v>0</v>
      </c>
    </row>
    <row r="465" spans="1:5" x14ac:dyDescent="0.3">
      <c r="A465" s="3" t="s">
        <v>62</v>
      </c>
      <c r="B465" s="60" t="s">
        <v>15</v>
      </c>
      <c r="C465" s="60">
        <v>3</v>
      </c>
      <c r="D465" s="55"/>
      <c r="E465" s="72">
        <f t="shared" si="70"/>
        <v>0</v>
      </c>
    </row>
    <row r="466" spans="1:5" x14ac:dyDescent="0.3">
      <c r="A466" s="3" t="s">
        <v>454</v>
      </c>
      <c r="B466" s="60" t="s">
        <v>39</v>
      </c>
      <c r="C466" s="60">
        <v>1</v>
      </c>
      <c r="D466" s="55"/>
      <c r="E466" s="72">
        <f t="shared" ref="E466" si="71">+D466*C466</f>
        <v>0</v>
      </c>
    </row>
    <row r="467" spans="1:5" x14ac:dyDescent="0.3">
      <c r="A467" s="3"/>
      <c r="B467" s="60"/>
      <c r="C467" s="60"/>
      <c r="D467" s="72"/>
      <c r="E467" s="72"/>
    </row>
    <row r="468" spans="1:5" ht="28.8" x14ac:dyDescent="0.3">
      <c r="A468" s="78" t="s">
        <v>221</v>
      </c>
      <c r="B468" s="60"/>
      <c r="C468" s="60"/>
      <c r="D468" s="72"/>
      <c r="E468" s="72"/>
    </row>
    <row r="469" spans="1:5" x14ac:dyDescent="0.3">
      <c r="A469" s="3" t="s">
        <v>61</v>
      </c>
      <c r="B469" s="60" t="s">
        <v>15</v>
      </c>
      <c r="C469" s="60">
        <v>16</v>
      </c>
      <c r="D469" s="55"/>
      <c r="E469" s="72">
        <f t="shared" ref="E469" si="72">+D469*C469</f>
        <v>0</v>
      </c>
    </row>
    <row r="470" spans="1:5" x14ac:dyDescent="0.3">
      <c r="A470" s="3" t="s">
        <v>220</v>
      </c>
      <c r="B470" s="60" t="s">
        <v>15</v>
      </c>
      <c r="C470" s="60">
        <v>16</v>
      </c>
      <c r="D470" s="55"/>
      <c r="E470" s="72">
        <f t="shared" ref="E470" si="73">+D470*C470</f>
        <v>0</v>
      </c>
    </row>
    <row r="471" spans="1:5" x14ac:dyDescent="0.3">
      <c r="A471" s="3" t="s">
        <v>219</v>
      </c>
      <c r="B471" s="60" t="s">
        <v>15</v>
      </c>
      <c r="C471" s="60">
        <v>4</v>
      </c>
      <c r="D471" s="55"/>
      <c r="E471" s="72">
        <f t="shared" ref="E471" si="74">+D471*C471</f>
        <v>0</v>
      </c>
    </row>
    <row r="472" spans="1:5" x14ac:dyDescent="0.3">
      <c r="A472" s="3" t="s">
        <v>218</v>
      </c>
      <c r="B472" s="60" t="s">
        <v>15</v>
      </c>
      <c r="C472" s="60">
        <v>4</v>
      </c>
      <c r="D472" s="55"/>
      <c r="E472" s="72">
        <f t="shared" ref="E472" si="75">+D472*C472</f>
        <v>0</v>
      </c>
    </row>
    <row r="473" spans="1:5" x14ac:dyDescent="0.3">
      <c r="A473" s="3" t="s">
        <v>455</v>
      </c>
      <c r="B473" s="60" t="s">
        <v>15</v>
      </c>
      <c r="C473" s="60">
        <v>4</v>
      </c>
      <c r="D473" s="55"/>
      <c r="E473" s="72">
        <f t="shared" ref="E473" si="76">+D473*C473</f>
        <v>0</v>
      </c>
    </row>
    <row r="474" spans="1:5" x14ac:dyDescent="0.3">
      <c r="A474" s="3" t="s">
        <v>217</v>
      </c>
      <c r="B474" s="60" t="s">
        <v>15</v>
      </c>
      <c r="C474" s="60">
        <v>4</v>
      </c>
      <c r="D474" s="55"/>
      <c r="E474" s="72">
        <f t="shared" ref="E474" si="77">+D474*C474</f>
        <v>0</v>
      </c>
    </row>
    <row r="475" spans="1:5" x14ac:dyDescent="0.3">
      <c r="A475" s="3"/>
      <c r="B475" s="60"/>
      <c r="C475" s="60"/>
      <c r="D475" s="72"/>
      <c r="E475" s="72"/>
    </row>
    <row r="476" spans="1:5" x14ac:dyDescent="0.3">
      <c r="A476" s="77" t="s">
        <v>60</v>
      </c>
      <c r="B476" s="60"/>
      <c r="C476" s="60"/>
      <c r="D476" s="72"/>
      <c r="E476" s="72"/>
    </row>
    <row r="477" spans="1:5" x14ac:dyDescent="0.3">
      <c r="A477" s="78" t="s">
        <v>59</v>
      </c>
      <c r="B477" s="60"/>
      <c r="C477" s="60"/>
      <c r="D477" s="72"/>
      <c r="E477" s="72"/>
    </row>
    <row r="478" spans="1:5" x14ac:dyDescent="0.3">
      <c r="A478" s="3" t="s">
        <v>58</v>
      </c>
      <c r="B478" s="60" t="s">
        <v>15</v>
      </c>
      <c r="C478" s="60">
        <v>24</v>
      </c>
      <c r="D478" s="55"/>
      <c r="E478" s="72">
        <f t="shared" ref="E478" si="78">+D478*C478</f>
        <v>0</v>
      </c>
    </row>
    <row r="479" spans="1:5" x14ac:dyDescent="0.3">
      <c r="A479" s="3" t="s">
        <v>456</v>
      </c>
      <c r="B479" s="60" t="s">
        <v>15</v>
      </c>
      <c r="C479" s="60">
        <v>24</v>
      </c>
      <c r="D479" s="55"/>
      <c r="E479" s="72">
        <f t="shared" ref="E479:E481" si="79">+D479*C479</f>
        <v>0</v>
      </c>
    </row>
    <row r="480" spans="1:5" x14ac:dyDescent="0.3">
      <c r="A480" s="3" t="s">
        <v>457</v>
      </c>
      <c r="B480" s="60" t="s">
        <v>15</v>
      </c>
      <c r="C480" s="60">
        <v>4</v>
      </c>
      <c r="D480" s="55"/>
      <c r="E480" s="72">
        <f t="shared" si="79"/>
        <v>0</v>
      </c>
    </row>
    <row r="481" spans="1:5" x14ac:dyDescent="0.3">
      <c r="A481" s="3" t="s">
        <v>458</v>
      </c>
      <c r="B481" s="60" t="s">
        <v>15</v>
      </c>
      <c r="C481" s="60">
        <v>8</v>
      </c>
      <c r="D481" s="55"/>
      <c r="E481" s="72">
        <f t="shared" si="79"/>
        <v>0</v>
      </c>
    </row>
    <row r="482" spans="1:5" x14ac:dyDescent="0.3">
      <c r="A482" s="3"/>
      <c r="B482" s="60"/>
      <c r="C482" s="60"/>
      <c r="D482" s="72"/>
      <c r="E482" s="72"/>
    </row>
    <row r="483" spans="1:5" x14ac:dyDescent="0.3">
      <c r="A483" s="77" t="s">
        <v>57</v>
      </c>
      <c r="B483" s="60"/>
      <c r="C483" s="60"/>
      <c r="D483" s="72"/>
      <c r="E483" s="72"/>
    </row>
    <row r="484" spans="1:5" x14ac:dyDescent="0.3">
      <c r="A484" s="78" t="s">
        <v>56</v>
      </c>
      <c r="B484" s="60"/>
      <c r="C484" s="60"/>
      <c r="D484" s="72"/>
      <c r="E484" s="72"/>
    </row>
    <row r="485" spans="1:5" x14ac:dyDescent="0.3">
      <c r="A485" s="3" t="s">
        <v>55</v>
      </c>
      <c r="B485" s="60" t="s">
        <v>15</v>
      </c>
      <c r="C485" s="60">
        <v>16</v>
      </c>
      <c r="D485" s="55"/>
      <c r="E485" s="72">
        <f t="shared" ref="E485:E486" si="80">+D485*C485</f>
        <v>0</v>
      </c>
    </row>
    <row r="486" spans="1:5" x14ac:dyDescent="0.3">
      <c r="A486" s="3" t="s">
        <v>459</v>
      </c>
      <c r="B486" s="60" t="s">
        <v>15</v>
      </c>
      <c r="C486" s="60">
        <v>16</v>
      </c>
      <c r="D486" s="55"/>
      <c r="E486" s="72">
        <f t="shared" si="80"/>
        <v>0</v>
      </c>
    </row>
    <row r="487" spans="1:5" x14ac:dyDescent="0.3">
      <c r="A487" s="3"/>
      <c r="B487" s="60"/>
      <c r="C487" s="60"/>
      <c r="D487" s="72"/>
      <c r="E487" s="72"/>
    </row>
    <row r="488" spans="1:5" x14ac:dyDescent="0.3">
      <c r="A488" s="78" t="s">
        <v>54</v>
      </c>
      <c r="B488" s="60"/>
      <c r="C488" s="60"/>
      <c r="D488" s="72"/>
      <c r="E488" s="72"/>
    </row>
    <row r="489" spans="1:5" x14ac:dyDescent="0.3">
      <c r="A489" s="85" t="s">
        <v>460</v>
      </c>
      <c r="B489" s="60"/>
      <c r="C489" s="60"/>
      <c r="D489" s="72"/>
      <c r="E489" s="72"/>
    </row>
    <row r="490" spans="1:5" x14ac:dyDescent="0.3">
      <c r="A490" s="3" t="s">
        <v>461</v>
      </c>
      <c r="B490" s="60" t="s">
        <v>15</v>
      </c>
      <c r="C490" s="60">
        <v>1</v>
      </c>
      <c r="D490" s="55"/>
      <c r="E490" s="72">
        <f t="shared" ref="E490" si="81">+D490*C490</f>
        <v>0</v>
      </c>
    </row>
    <row r="491" spans="1:5" x14ac:dyDescent="0.3">
      <c r="A491" s="3" t="s">
        <v>216</v>
      </c>
      <c r="B491" s="60" t="s">
        <v>15</v>
      </c>
      <c r="C491" s="60">
        <v>24</v>
      </c>
      <c r="D491" s="55"/>
      <c r="E491" s="72">
        <f t="shared" ref="E491" si="82">+D491*C491</f>
        <v>0</v>
      </c>
    </row>
    <row r="492" spans="1:5" x14ac:dyDescent="0.3">
      <c r="A492" s="3" t="s">
        <v>215</v>
      </c>
      <c r="B492" s="60" t="s">
        <v>15</v>
      </c>
      <c r="C492" s="60">
        <v>4</v>
      </c>
      <c r="D492" s="55"/>
      <c r="E492" s="72">
        <f t="shared" ref="E492" si="83">+D492*C492</f>
        <v>0</v>
      </c>
    </row>
    <row r="493" spans="1:5" x14ac:dyDescent="0.3">
      <c r="A493" s="3" t="s">
        <v>214</v>
      </c>
      <c r="B493" s="60" t="s">
        <v>15</v>
      </c>
      <c r="C493" s="60">
        <v>24</v>
      </c>
      <c r="D493" s="55"/>
      <c r="E493" s="72">
        <f t="shared" ref="E493" si="84">+D493*C493</f>
        <v>0</v>
      </c>
    </row>
    <row r="494" spans="1:5" x14ac:dyDescent="0.3">
      <c r="A494" s="3" t="s">
        <v>53</v>
      </c>
      <c r="B494" s="60" t="s">
        <v>15</v>
      </c>
      <c r="C494" s="60">
        <v>24</v>
      </c>
      <c r="D494" s="55"/>
      <c r="E494" s="72">
        <f t="shared" ref="E494" si="85">+D494*C494</f>
        <v>0</v>
      </c>
    </row>
    <row r="495" spans="1:5" x14ac:dyDescent="0.3">
      <c r="A495" s="3"/>
      <c r="B495" s="60"/>
      <c r="C495" s="60"/>
      <c r="D495" s="72"/>
      <c r="E495" s="72"/>
    </row>
    <row r="496" spans="1:5" x14ac:dyDescent="0.3">
      <c r="A496" s="77" t="s">
        <v>52</v>
      </c>
      <c r="B496" s="60"/>
      <c r="C496" s="60"/>
      <c r="D496" s="72"/>
      <c r="E496" s="72"/>
    </row>
    <row r="497" spans="1:5" x14ac:dyDescent="0.3">
      <c r="A497" s="78" t="s">
        <v>51</v>
      </c>
      <c r="B497" s="60"/>
      <c r="C497" s="60"/>
      <c r="D497" s="72"/>
      <c r="E497" s="72"/>
    </row>
    <row r="498" spans="1:5" x14ac:dyDescent="0.3">
      <c r="A498" s="3" t="s">
        <v>213</v>
      </c>
      <c r="B498" s="60" t="s">
        <v>15</v>
      </c>
      <c r="C498" s="60">
        <v>8</v>
      </c>
      <c r="D498" s="55"/>
      <c r="E498" s="72">
        <f t="shared" ref="E498:E499" si="86">+D498*C498</f>
        <v>0</v>
      </c>
    </row>
    <row r="499" spans="1:5" x14ac:dyDescent="0.3">
      <c r="A499" s="3" t="s">
        <v>50</v>
      </c>
      <c r="B499" s="60" t="s">
        <v>15</v>
      </c>
      <c r="C499" s="60">
        <v>8</v>
      </c>
      <c r="D499" s="55"/>
      <c r="E499" s="72">
        <f t="shared" si="86"/>
        <v>0</v>
      </c>
    </row>
    <row r="500" spans="1:5" x14ac:dyDescent="0.3">
      <c r="A500" s="3"/>
      <c r="B500" s="60"/>
      <c r="C500" s="60"/>
      <c r="D500" s="72"/>
      <c r="E500" s="72"/>
    </row>
    <row r="501" spans="1:5" x14ac:dyDescent="0.3">
      <c r="A501" s="77" t="s">
        <v>49</v>
      </c>
      <c r="B501" s="60"/>
      <c r="C501" s="60"/>
      <c r="D501" s="72"/>
      <c r="E501" s="72"/>
    </row>
    <row r="502" spans="1:5" x14ac:dyDescent="0.3">
      <c r="A502" s="3" t="s">
        <v>212</v>
      </c>
      <c r="B502" s="60" t="s">
        <v>15</v>
      </c>
      <c r="C502" s="60">
        <v>8</v>
      </c>
      <c r="D502" s="55"/>
      <c r="E502" s="72">
        <f t="shared" ref="E502" si="87">+D502*C502</f>
        <v>0</v>
      </c>
    </row>
    <row r="503" spans="1:5" x14ac:dyDescent="0.3">
      <c r="A503" s="3"/>
      <c r="B503" s="60"/>
      <c r="C503" s="60"/>
      <c r="D503" s="72"/>
      <c r="E503" s="72"/>
    </row>
    <row r="504" spans="1:5" x14ac:dyDescent="0.3">
      <c r="A504" s="77" t="s">
        <v>48</v>
      </c>
      <c r="B504" s="60"/>
      <c r="C504" s="60"/>
      <c r="D504" s="72"/>
      <c r="E504" s="72"/>
    </row>
    <row r="505" spans="1:5" x14ac:dyDescent="0.3">
      <c r="A505" s="78" t="s">
        <v>47</v>
      </c>
      <c r="B505" s="60"/>
      <c r="C505" s="60"/>
      <c r="D505" s="72"/>
      <c r="E505" s="72"/>
    </row>
    <row r="506" spans="1:5" x14ac:dyDescent="0.3">
      <c r="A506" s="3" t="s">
        <v>462</v>
      </c>
      <c r="B506" s="60" t="s">
        <v>6</v>
      </c>
      <c r="C506" s="60">
        <v>120</v>
      </c>
      <c r="D506" s="55"/>
      <c r="E506" s="72">
        <f t="shared" ref="E506" si="88">+D506*C506</f>
        <v>0</v>
      </c>
    </row>
    <row r="507" spans="1:5" x14ac:dyDescent="0.3">
      <c r="A507" s="3" t="s">
        <v>463</v>
      </c>
      <c r="B507" s="60" t="s">
        <v>15</v>
      </c>
      <c r="C507" s="60">
        <v>32</v>
      </c>
      <c r="D507" s="55"/>
      <c r="E507" s="72">
        <f t="shared" ref="E507" si="89">+D507*C507</f>
        <v>0</v>
      </c>
    </row>
    <row r="508" spans="1:5" ht="28.8" x14ac:dyDescent="0.3">
      <c r="A508" s="3" t="s">
        <v>46</v>
      </c>
      <c r="B508" s="60" t="s">
        <v>15</v>
      </c>
      <c r="C508" s="60">
        <v>32</v>
      </c>
      <c r="D508" s="55"/>
      <c r="E508" s="72">
        <f t="shared" ref="E508" si="90">+D508*C508</f>
        <v>0</v>
      </c>
    </row>
    <row r="509" spans="1:5" x14ac:dyDescent="0.3">
      <c r="A509" s="3" t="s">
        <v>464</v>
      </c>
      <c r="B509" s="60" t="s">
        <v>6</v>
      </c>
      <c r="C509" s="60">
        <v>120</v>
      </c>
      <c r="D509" s="55"/>
      <c r="E509" s="72">
        <f t="shared" ref="E509" si="91">+D509*C509</f>
        <v>0</v>
      </c>
    </row>
    <row r="510" spans="1:5" x14ac:dyDescent="0.3">
      <c r="A510" s="3" t="s">
        <v>211</v>
      </c>
      <c r="B510" s="60" t="s">
        <v>15</v>
      </c>
      <c r="C510" s="60">
        <v>32</v>
      </c>
      <c r="D510" s="55"/>
      <c r="E510" s="72">
        <f t="shared" ref="E510" si="92">+D510*C510</f>
        <v>0</v>
      </c>
    </row>
    <row r="511" spans="1:5" x14ac:dyDescent="0.3">
      <c r="A511" s="3"/>
      <c r="B511" s="60"/>
      <c r="C511" s="60"/>
      <c r="D511" s="72"/>
      <c r="E511" s="72"/>
    </row>
    <row r="512" spans="1:5" x14ac:dyDescent="0.3">
      <c r="A512" s="77" t="s">
        <v>45</v>
      </c>
      <c r="B512" s="60"/>
      <c r="C512" s="60"/>
      <c r="D512" s="72"/>
      <c r="E512" s="72"/>
    </row>
    <row r="513" spans="1:5" ht="28.8" x14ac:dyDescent="0.3">
      <c r="A513" s="78" t="s">
        <v>44</v>
      </c>
      <c r="B513" s="60"/>
      <c r="C513" s="60"/>
      <c r="D513" s="72"/>
      <c r="E513" s="72"/>
    </row>
    <row r="514" spans="1:5" x14ac:dyDescent="0.3">
      <c r="A514" s="3" t="s">
        <v>465</v>
      </c>
      <c r="B514" s="60" t="s">
        <v>6</v>
      </c>
      <c r="C514" s="60">
        <v>100</v>
      </c>
      <c r="D514" s="55"/>
      <c r="E514" s="72">
        <f t="shared" ref="E514:E517" si="93">+D514*C514</f>
        <v>0</v>
      </c>
    </row>
    <row r="515" spans="1:5" x14ac:dyDescent="0.3">
      <c r="A515" s="3" t="s">
        <v>466</v>
      </c>
      <c r="B515" s="60" t="s">
        <v>15</v>
      </c>
      <c r="C515" s="60">
        <v>2</v>
      </c>
      <c r="D515" s="55"/>
      <c r="E515" s="72">
        <f t="shared" si="93"/>
        <v>0</v>
      </c>
    </row>
    <row r="516" spans="1:5" x14ac:dyDescent="0.3">
      <c r="A516" s="3" t="s">
        <v>467</v>
      </c>
      <c r="B516" s="60" t="s">
        <v>6</v>
      </c>
      <c r="C516" s="60">
        <v>100</v>
      </c>
      <c r="D516" s="55"/>
      <c r="E516" s="72">
        <f t="shared" si="93"/>
        <v>0</v>
      </c>
    </row>
    <row r="517" spans="1:5" x14ac:dyDescent="0.3">
      <c r="A517" s="3" t="s">
        <v>468</v>
      </c>
      <c r="B517" s="60" t="s">
        <v>15</v>
      </c>
      <c r="C517" s="60">
        <v>2</v>
      </c>
      <c r="D517" s="55"/>
      <c r="E517" s="72">
        <f t="shared" si="93"/>
        <v>0</v>
      </c>
    </row>
    <row r="518" spans="1:5" x14ac:dyDescent="0.3">
      <c r="A518" s="3"/>
      <c r="B518" s="60"/>
      <c r="C518" s="60"/>
      <c r="D518" s="72"/>
      <c r="E518" s="72"/>
    </row>
    <row r="519" spans="1:5" ht="28.8" x14ac:dyDescent="0.3">
      <c r="A519" s="78" t="s">
        <v>43</v>
      </c>
      <c r="B519" s="60"/>
      <c r="C519" s="60"/>
      <c r="D519" s="72"/>
      <c r="E519" s="72"/>
    </row>
    <row r="520" spans="1:5" x14ac:dyDescent="0.3">
      <c r="A520" s="3" t="s">
        <v>210</v>
      </c>
      <c r="B520" s="60" t="s">
        <v>9</v>
      </c>
      <c r="C520" s="60">
        <v>45</v>
      </c>
      <c r="D520" s="55"/>
      <c r="E520" s="72">
        <f t="shared" ref="E520" si="94">+D520*C520</f>
        <v>0</v>
      </c>
    </row>
    <row r="521" spans="1:5" x14ac:dyDescent="0.3">
      <c r="A521" s="3" t="s">
        <v>209</v>
      </c>
      <c r="B521" s="60" t="s">
        <v>9</v>
      </c>
      <c r="C521" s="60">
        <v>15</v>
      </c>
      <c r="D521" s="55"/>
      <c r="E521" s="72">
        <f t="shared" ref="E521" si="95">+D521*C521</f>
        <v>0</v>
      </c>
    </row>
    <row r="522" spans="1:5" x14ac:dyDescent="0.3">
      <c r="A522" s="3" t="s">
        <v>208</v>
      </c>
      <c r="B522" s="60" t="s">
        <v>9</v>
      </c>
      <c r="C522" s="60">
        <v>15</v>
      </c>
      <c r="D522" s="55"/>
      <c r="E522" s="72">
        <f t="shared" ref="E522" si="96">+D522*C522</f>
        <v>0</v>
      </c>
    </row>
    <row r="523" spans="1:5" x14ac:dyDescent="0.3">
      <c r="A523" s="3" t="s">
        <v>469</v>
      </c>
      <c r="B523" s="60" t="s">
        <v>6</v>
      </c>
      <c r="C523" s="60">
        <v>150</v>
      </c>
      <c r="D523" s="55"/>
      <c r="E523" s="72">
        <f t="shared" ref="E523" si="97">+D523*C523</f>
        <v>0</v>
      </c>
    </row>
    <row r="524" spans="1:5" x14ac:dyDescent="0.3">
      <c r="A524" s="3"/>
      <c r="B524" s="60"/>
      <c r="C524" s="60"/>
      <c r="D524" s="72"/>
      <c r="E524" s="72"/>
    </row>
    <row r="525" spans="1:5" x14ac:dyDescent="0.3">
      <c r="A525" s="77" t="s">
        <v>207</v>
      </c>
      <c r="B525" s="60"/>
      <c r="C525" s="60"/>
      <c r="D525" s="72"/>
      <c r="E525" s="72"/>
    </row>
    <row r="526" spans="1:5" x14ac:dyDescent="0.3">
      <c r="A526" s="3" t="s">
        <v>42</v>
      </c>
      <c r="B526" s="60" t="s">
        <v>39</v>
      </c>
      <c r="C526" s="60">
        <v>1</v>
      </c>
      <c r="D526" s="55"/>
      <c r="E526" s="72">
        <f t="shared" ref="E526:E529" si="98">+D526*C526</f>
        <v>0</v>
      </c>
    </row>
    <row r="527" spans="1:5" x14ac:dyDescent="0.3">
      <c r="A527" s="3" t="s">
        <v>206</v>
      </c>
      <c r="B527" s="60" t="s">
        <v>39</v>
      </c>
      <c r="C527" s="60">
        <v>1</v>
      </c>
      <c r="D527" s="55"/>
      <c r="E527" s="72">
        <f t="shared" si="98"/>
        <v>0</v>
      </c>
    </row>
    <row r="528" spans="1:5" x14ac:dyDescent="0.3">
      <c r="A528" s="3" t="s">
        <v>41</v>
      </c>
      <c r="B528" s="60" t="s">
        <v>39</v>
      </c>
      <c r="C528" s="60">
        <v>1</v>
      </c>
      <c r="D528" s="55"/>
      <c r="E528" s="72">
        <f t="shared" si="98"/>
        <v>0</v>
      </c>
    </row>
    <row r="529" spans="1:5" x14ac:dyDescent="0.3">
      <c r="A529" s="3" t="s">
        <v>40</v>
      </c>
      <c r="B529" s="60" t="s">
        <v>39</v>
      </c>
      <c r="C529" s="60">
        <v>1</v>
      </c>
      <c r="D529" s="55"/>
      <c r="E529" s="72">
        <f t="shared" si="98"/>
        <v>0</v>
      </c>
    </row>
    <row r="530" spans="1:5" ht="15" thickBot="1" x14ac:dyDescent="0.35">
      <c r="A530" s="3"/>
      <c r="B530" s="60"/>
      <c r="C530" s="60"/>
      <c r="D530" s="72"/>
      <c r="E530" s="72"/>
    </row>
    <row r="531" spans="1:5" x14ac:dyDescent="0.3">
      <c r="A531" s="5" t="s">
        <v>543</v>
      </c>
      <c r="B531" s="60"/>
      <c r="C531" s="60"/>
      <c r="D531" s="39"/>
      <c r="E531" s="62">
        <f>+E419+E420+E421+E422+E423+E427+E428+E429+E430+E431+E435+E436+E437+E442+E445+E446+E447+E448+E449+E452+E453+E456+E457+E458+E459+E463+E464+E465+E466+E469+E470+E471+E472+E473+E474+E478+E479+E480+E481+E485+E486+E490+E491+E492+E493+E494+E498+E499+E502+E506+E507+E508+E509+E510+E514+E515+E516+E517+E520+E521+E522+E523+E526+E527+E528+E529</f>
        <v>0</v>
      </c>
    </row>
    <row r="532" spans="1:5" x14ac:dyDescent="0.3">
      <c r="A532" s="3"/>
      <c r="B532" s="60"/>
      <c r="C532" s="60"/>
      <c r="D532" s="72"/>
      <c r="E532" s="72"/>
    </row>
    <row r="533" spans="1:5" x14ac:dyDescent="0.3">
      <c r="A533" s="83" t="s">
        <v>508</v>
      </c>
      <c r="B533" s="63"/>
      <c r="C533" s="63"/>
      <c r="D533" s="84"/>
      <c r="E533" s="84"/>
    </row>
    <row r="534" spans="1:5" x14ac:dyDescent="0.3">
      <c r="A534" s="83" t="s">
        <v>205</v>
      </c>
      <c r="B534" s="63"/>
      <c r="C534" s="63"/>
      <c r="D534" s="84"/>
      <c r="E534" s="84"/>
    </row>
    <row r="535" spans="1:5" x14ac:dyDescent="0.3">
      <c r="A535" s="3"/>
      <c r="B535" s="60"/>
      <c r="C535" s="60"/>
      <c r="D535" s="72"/>
      <c r="E535" s="72"/>
    </row>
    <row r="536" spans="1:5" ht="28.8" x14ac:dyDescent="0.3">
      <c r="A536" s="3" t="s">
        <v>120</v>
      </c>
      <c r="B536" s="60"/>
      <c r="C536" s="60"/>
      <c r="D536" s="72"/>
      <c r="E536" s="72"/>
    </row>
    <row r="537" spans="1:5" x14ac:dyDescent="0.3">
      <c r="A537" s="3"/>
      <c r="B537" s="60"/>
      <c r="C537" s="60"/>
      <c r="D537" s="72"/>
      <c r="E537" s="72"/>
    </row>
    <row r="538" spans="1:5" x14ac:dyDescent="0.3">
      <c r="A538" s="77" t="s">
        <v>94</v>
      </c>
      <c r="B538" s="60"/>
      <c r="C538" s="60"/>
      <c r="D538" s="72"/>
      <c r="E538" s="72"/>
    </row>
    <row r="539" spans="1:5" x14ac:dyDescent="0.3">
      <c r="A539" s="78" t="s">
        <v>471</v>
      </c>
      <c r="B539" s="60"/>
      <c r="C539" s="60"/>
      <c r="D539" s="72"/>
      <c r="E539" s="72"/>
    </row>
    <row r="540" spans="1:5" x14ac:dyDescent="0.3">
      <c r="A540" s="3" t="s">
        <v>204</v>
      </c>
      <c r="B540" s="60" t="s">
        <v>4</v>
      </c>
      <c r="C540" s="60">
        <v>56</v>
      </c>
      <c r="D540" s="55"/>
      <c r="E540" s="72">
        <f t="shared" ref="E540" si="99">+D540*C540</f>
        <v>0</v>
      </c>
    </row>
    <row r="541" spans="1:5" x14ac:dyDescent="0.3">
      <c r="A541" s="3"/>
      <c r="B541" s="60"/>
      <c r="C541" s="60"/>
      <c r="D541" s="72"/>
      <c r="E541" s="72"/>
    </row>
    <row r="542" spans="1:5" x14ac:dyDescent="0.3">
      <c r="A542" s="77" t="s">
        <v>472</v>
      </c>
      <c r="B542" s="60"/>
      <c r="C542" s="60"/>
      <c r="D542" s="72"/>
      <c r="E542" s="72"/>
    </row>
    <row r="543" spans="1:5" x14ac:dyDescent="0.3">
      <c r="A543" s="78" t="s">
        <v>473</v>
      </c>
      <c r="B543" s="60"/>
      <c r="C543" s="60"/>
      <c r="D543" s="72"/>
      <c r="E543" s="72"/>
    </row>
    <row r="544" spans="1:5" x14ac:dyDescent="0.3">
      <c r="A544" s="3" t="s">
        <v>474</v>
      </c>
      <c r="B544" s="60" t="s">
        <v>4</v>
      </c>
      <c r="C544" s="60">
        <v>80</v>
      </c>
      <c r="D544" s="55"/>
      <c r="E544" s="72">
        <f t="shared" ref="E544" si="100">+D544*C544</f>
        <v>0</v>
      </c>
    </row>
    <row r="545" spans="1:5" x14ac:dyDescent="0.3">
      <c r="A545" s="3"/>
      <c r="B545" s="60"/>
      <c r="C545" s="60"/>
      <c r="D545" s="72"/>
      <c r="E545" s="72"/>
    </row>
    <row r="546" spans="1:5" x14ac:dyDescent="0.3">
      <c r="A546" s="77" t="s">
        <v>475</v>
      </c>
      <c r="B546" s="60"/>
      <c r="C546" s="60"/>
      <c r="D546" s="72"/>
      <c r="E546" s="72"/>
    </row>
    <row r="547" spans="1:5" x14ac:dyDescent="0.3">
      <c r="A547" s="78" t="s">
        <v>476</v>
      </c>
      <c r="B547" s="60"/>
      <c r="C547" s="60"/>
      <c r="D547" s="72"/>
      <c r="E547" s="72"/>
    </row>
    <row r="548" spans="1:5" x14ac:dyDescent="0.3">
      <c r="A548" s="3" t="s">
        <v>474</v>
      </c>
      <c r="B548" s="60" t="s">
        <v>4</v>
      </c>
      <c r="C548" s="60">
        <v>80</v>
      </c>
      <c r="D548" s="55"/>
      <c r="E548" s="72">
        <f t="shared" ref="E548" si="101">+D548*C548</f>
        <v>0</v>
      </c>
    </row>
    <row r="549" spans="1:5" x14ac:dyDescent="0.3">
      <c r="A549" s="3" t="s">
        <v>477</v>
      </c>
      <c r="B549" s="60" t="s">
        <v>4</v>
      </c>
      <c r="C549" s="60">
        <v>71</v>
      </c>
      <c r="D549" s="55"/>
      <c r="E549" s="72">
        <f t="shared" ref="E549" si="102">+D549*C549</f>
        <v>0</v>
      </c>
    </row>
    <row r="550" spans="1:5" ht="15" thickBot="1" x14ac:dyDescent="0.35">
      <c r="A550" s="3"/>
      <c r="B550" s="60"/>
      <c r="C550" s="60"/>
      <c r="D550" s="72"/>
      <c r="E550" s="72"/>
    </row>
    <row r="551" spans="1:5" x14ac:dyDescent="0.3">
      <c r="A551" s="5" t="s">
        <v>544</v>
      </c>
      <c r="B551" s="60"/>
      <c r="C551" s="60"/>
      <c r="D551" s="39"/>
      <c r="E551" s="62">
        <f>+E540+E544+E548+E549</f>
        <v>0</v>
      </c>
    </row>
    <row r="552" spans="1:5" x14ac:dyDescent="0.3">
      <c r="A552" s="3"/>
      <c r="B552" s="60"/>
      <c r="C552" s="60"/>
      <c r="D552" s="72"/>
      <c r="E552" s="72"/>
    </row>
    <row r="553" spans="1:5" x14ac:dyDescent="0.3">
      <c r="A553" s="83" t="s">
        <v>545</v>
      </c>
      <c r="B553" s="63"/>
      <c r="C553" s="63"/>
      <c r="D553" s="84"/>
      <c r="E553" s="84"/>
    </row>
    <row r="554" spans="1:5" x14ac:dyDescent="0.3">
      <c r="A554" s="83" t="s">
        <v>203</v>
      </c>
      <c r="B554" s="63"/>
      <c r="C554" s="63"/>
      <c r="D554" s="84"/>
      <c r="E554" s="84"/>
    </row>
    <row r="555" spans="1:5" x14ac:dyDescent="0.3">
      <c r="A555" s="3"/>
      <c r="B555" s="60"/>
      <c r="C555" s="60"/>
      <c r="D555" s="72"/>
      <c r="E555" s="72"/>
    </row>
    <row r="556" spans="1:5" ht="28.8" x14ac:dyDescent="0.3">
      <c r="A556" s="3" t="s">
        <v>19</v>
      </c>
      <c r="B556" s="60"/>
      <c r="C556" s="60"/>
      <c r="D556" s="72"/>
      <c r="E556" s="72"/>
    </row>
    <row r="557" spans="1:5" x14ac:dyDescent="0.3">
      <c r="A557" s="3"/>
      <c r="B557" s="60"/>
      <c r="C557" s="60"/>
      <c r="D557" s="72"/>
      <c r="E557" s="72"/>
    </row>
    <row r="558" spans="1:5" ht="28.8" x14ac:dyDescent="0.3">
      <c r="A558" s="3" t="s">
        <v>37</v>
      </c>
      <c r="B558" s="60"/>
      <c r="C558" s="60"/>
      <c r="D558" s="72"/>
      <c r="E558" s="72"/>
    </row>
    <row r="559" spans="1:5" x14ac:dyDescent="0.3">
      <c r="A559" s="3"/>
      <c r="B559" s="60"/>
      <c r="C559" s="60"/>
      <c r="D559" s="72"/>
      <c r="E559" s="72"/>
    </row>
    <row r="560" spans="1:5" x14ac:dyDescent="0.3">
      <c r="A560" s="77" t="s">
        <v>202</v>
      </c>
      <c r="B560" s="60"/>
      <c r="C560" s="60"/>
      <c r="D560" s="72"/>
      <c r="E560" s="72"/>
    </row>
    <row r="561" spans="1:5" x14ac:dyDescent="0.3">
      <c r="A561" s="78" t="s">
        <v>36</v>
      </c>
      <c r="B561" s="60"/>
      <c r="C561" s="60"/>
      <c r="D561" s="72"/>
      <c r="E561" s="72"/>
    </row>
    <row r="562" spans="1:5" x14ac:dyDescent="0.3">
      <c r="A562" s="3" t="s">
        <v>35</v>
      </c>
      <c r="B562" s="60" t="s">
        <v>4</v>
      </c>
      <c r="C562" s="60">
        <v>17</v>
      </c>
      <c r="D562" s="55"/>
      <c r="E562" s="72">
        <f t="shared" ref="E562" si="103">+D562*C562</f>
        <v>0</v>
      </c>
    </row>
    <row r="563" spans="1:5" ht="15" thickBot="1" x14ac:dyDescent="0.35">
      <c r="A563" s="3"/>
      <c r="B563" s="60"/>
      <c r="C563" s="60"/>
      <c r="D563" s="72"/>
      <c r="E563" s="72"/>
    </row>
    <row r="564" spans="1:5" x14ac:dyDescent="0.3">
      <c r="A564" s="5" t="s">
        <v>546</v>
      </c>
      <c r="B564" s="60"/>
      <c r="C564" s="60"/>
      <c r="D564" s="39"/>
      <c r="E564" s="62">
        <f>+E562</f>
        <v>0</v>
      </c>
    </row>
    <row r="565" spans="1:5" x14ac:dyDescent="0.3">
      <c r="A565" s="3"/>
      <c r="B565" s="60"/>
      <c r="C565" s="60"/>
      <c r="D565" s="72"/>
      <c r="E565" s="72"/>
    </row>
    <row r="566" spans="1:5" x14ac:dyDescent="0.3">
      <c r="A566" s="83" t="s">
        <v>547</v>
      </c>
      <c r="B566" s="63"/>
      <c r="C566" s="63"/>
      <c r="D566" s="84"/>
      <c r="E566" s="84"/>
    </row>
    <row r="567" spans="1:5" x14ac:dyDescent="0.3">
      <c r="A567" s="83" t="s">
        <v>33</v>
      </c>
      <c r="B567" s="63"/>
      <c r="C567" s="63"/>
      <c r="D567" s="84"/>
      <c r="E567" s="84"/>
    </row>
    <row r="568" spans="1:5" x14ac:dyDescent="0.3">
      <c r="A568" s="3"/>
      <c r="B568" s="60"/>
      <c r="C568" s="60"/>
      <c r="D568" s="72"/>
      <c r="E568" s="72"/>
    </row>
    <row r="569" spans="1:5" ht="28.8" x14ac:dyDescent="0.3">
      <c r="A569" s="3" t="s">
        <v>19</v>
      </c>
      <c r="B569" s="60"/>
      <c r="C569" s="60"/>
      <c r="D569" s="72"/>
      <c r="E569" s="72"/>
    </row>
    <row r="570" spans="1:5" x14ac:dyDescent="0.3">
      <c r="A570" s="3"/>
      <c r="B570" s="60"/>
      <c r="C570" s="60"/>
      <c r="D570" s="72"/>
      <c r="E570" s="72"/>
    </row>
    <row r="571" spans="1:5" ht="28.8" x14ac:dyDescent="0.3">
      <c r="A571" s="3" t="s">
        <v>201</v>
      </c>
      <c r="B571" s="60"/>
      <c r="C571" s="60"/>
      <c r="D571" s="72"/>
      <c r="E571" s="72"/>
    </row>
    <row r="572" spans="1:5" x14ac:dyDescent="0.3">
      <c r="A572" s="3"/>
      <c r="B572" s="60"/>
      <c r="C572" s="60"/>
      <c r="D572" s="72"/>
      <c r="E572" s="72"/>
    </row>
    <row r="573" spans="1:5" ht="43.2" x14ac:dyDescent="0.3">
      <c r="A573" s="3" t="s">
        <v>32</v>
      </c>
      <c r="B573" s="60"/>
      <c r="C573" s="60"/>
      <c r="D573" s="72"/>
      <c r="E573" s="72"/>
    </row>
    <row r="574" spans="1:5" x14ac:dyDescent="0.3">
      <c r="A574" s="3"/>
      <c r="B574" s="60"/>
      <c r="C574" s="60"/>
      <c r="D574" s="72"/>
      <c r="E574" s="72"/>
    </row>
    <row r="575" spans="1:5" x14ac:dyDescent="0.3">
      <c r="A575" s="77" t="s">
        <v>31</v>
      </c>
      <c r="B575" s="60"/>
      <c r="C575" s="60"/>
      <c r="D575" s="72"/>
      <c r="E575" s="72"/>
    </row>
    <row r="576" spans="1:5" x14ac:dyDescent="0.3">
      <c r="A576" s="77" t="s">
        <v>26</v>
      </c>
      <c r="B576" s="60"/>
      <c r="C576" s="60"/>
      <c r="D576" s="72"/>
      <c r="E576" s="72"/>
    </row>
    <row r="577" spans="1:5" ht="28.8" x14ac:dyDescent="0.3">
      <c r="A577" s="78" t="s">
        <v>30</v>
      </c>
      <c r="B577" s="60"/>
      <c r="C577" s="60"/>
      <c r="D577" s="72"/>
      <c r="E577" s="72"/>
    </row>
    <row r="578" spans="1:5" x14ac:dyDescent="0.3">
      <c r="A578" s="3" t="s">
        <v>23</v>
      </c>
      <c r="B578" s="60" t="s">
        <v>4</v>
      </c>
      <c r="C578" s="60">
        <v>935</v>
      </c>
      <c r="D578" s="55"/>
      <c r="E578" s="72">
        <f t="shared" ref="E578:E579" si="104">+D578*C578</f>
        <v>0</v>
      </c>
    </row>
    <row r="579" spans="1:5" x14ac:dyDescent="0.3">
      <c r="A579" s="3" t="s">
        <v>24</v>
      </c>
      <c r="B579" s="60" t="s">
        <v>4</v>
      </c>
      <c r="C579" s="60">
        <v>750</v>
      </c>
      <c r="D579" s="55"/>
      <c r="E579" s="72">
        <f t="shared" si="104"/>
        <v>0</v>
      </c>
    </row>
    <row r="580" spans="1:5" x14ac:dyDescent="0.3">
      <c r="A580" s="3"/>
      <c r="B580" s="60"/>
      <c r="C580" s="60"/>
      <c r="D580" s="72"/>
      <c r="E580" s="72"/>
    </row>
    <row r="581" spans="1:5" x14ac:dyDescent="0.3">
      <c r="A581" s="77" t="s">
        <v>29</v>
      </c>
      <c r="B581" s="60"/>
      <c r="C581" s="60"/>
      <c r="D581" s="72"/>
      <c r="E581" s="72"/>
    </row>
    <row r="582" spans="1:5" x14ac:dyDescent="0.3">
      <c r="A582" s="78" t="s">
        <v>28</v>
      </c>
      <c r="B582" s="60"/>
      <c r="C582" s="60"/>
      <c r="D582" s="72"/>
      <c r="E582" s="72"/>
    </row>
    <row r="583" spans="1:5" x14ac:dyDescent="0.3">
      <c r="A583" s="3" t="s">
        <v>200</v>
      </c>
      <c r="B583" s="60" t="s">
        <v>4</v>
      </c>
      <c r="C583" s="60">
        <v>171</v>
      </c>
      <c r="D583" s="55"/>
      <c r="E583" s="72">
        <f t="shared" ref="E583" si="105">+D583*C583</f>
        <v>0</v>
      </c>
    </row>
    <row r="584" spans="1:5" x14ac:dyDescent="0.3">
      <c r="A584" s="3" t="s">
        <v>478</v>
      </c>
      <c r="B584" s="60" t="s">
        <v>4</v>
      </c>
      <c r="C584" s="60">
        <v>4</v>
      </c>
      <c r="D584" s="55"/>
      <c r="E584" s="72">
        <f t="shared" ref="E584" si="106">+D584*C584</f>
        <v>0</v>
      </c>
    </row>
    <row r="585" spans="1:5" x14ac:dyDescent="0.3">
      <c r="A585" s="3" t="s">
        <v>479</v>
      </c>
      <c r="B585" s="60" t="s">
        <v>4</v>
      </c>
      <c r="C585" s="60">
        <v>15</v>
      </c>
      <c r="D585" s="55"/>
      <c r="E585" s="72">
        <f t="shared" ref="E585" si="107">+D585*C585</f>
        <v>0</v>
      </c>
    </row>
    <row r="586" spans="1:5" x14ac:dyDescent="0.3">
      <c r="A586" s="3"/>
      <c r="B586" s="60"/>
      <c r="C586" s="60"/>
      <c r="D586" s="72"/>
      <c r="E586" s="72"/>
    </row>
    <row r="587" spans="1:5" x14ac:dyDescent="0.3">
      <c r="A587" s="77" t="s">
        <v>22</v>
      </c>
      <c r="B587" s="60"/>
      <c r="C587" s="60"/>
      <c r="D587" s="72"/>
      <c r="E587" s="72"/>
    </row>
    <row r="588" spans="1:5" x14ac:dyDescent="0.3">
      <c r="A588" s="78" t="s">
        <v>21</v>
      </c>
      <c r="B588" s="60"/>
      <c r="C588" s="60"/>
      <c r="D588" s="72"/>
      <c r="E588" s="72"/>
    </row>
    <row r="589" spans="1:5" x14ac:dyDescent="0.3">
      <c r="A589" s="3" t="s">
        <v>20</v>
      </c>
      <c r="B589" s="60" t="s">
        <v>4</v>
      </c>
      <c r="C589" s="60">
        <v>26</v>
      </c>
      <c r="D589" s="55"/>
      <c r="E589" s="72">
        <f t="shared" ref="E589" si="108">+D589*C589</f>
        <v>0</v>
      </c>
    </row>
    <row r="590" spans="1:5" x14ac:dyDescent="0.3">
      <c r="A590" s="3"/>
      <c r="B590" s="60"/>
      <c r="C590" s="60"/>
      <c r="D590" s="72"/>
      <c r="E590" s="72"/>
    </row>
    <row r="591" spans="1:5" x14ac:dyDescent="0.3">
      <c r="A591" s="77" t="s">
        <v>27</v>
      </c>
      <c r="B591" s="60"/>
      <c r="C591" s="60"/>
      <c r="D591" s="72"/>
      <c r="E591" s="72"/>
    </row>
    <row r="592" spans="1:5" x14ac:dyDescent="0.3">
      <c r="A592" s="77" t="s">
        <v>26</v>
      </c>
      <c r="B592" s="60"/>
      <c r="C592" s="60"/>
      <c r="D592" s="72"/>
      <c r="E592" s="72"/>
    </row>
    <row r="593" spans="1:5" ht="28.8" x14ac:dyDescent="0.3">
      <c r="A593" s="78" t="s">
        <v>25</v>
      </c>
      <c r="B593" s="60"/>
      <c r="C593" s="60"/>
      <c r="D593" s="72"/>
      <c r="E593" s="72"/>
    </row>
    <row r="594" spans="1:5" x14ac:dyDescent="0.3">
      <c r="A594" s="3" t="s">
        <v>24</v>
      </c>
      <c r="B594" s="60" t="s">
        <v>4</v>
      </c>
      <c r="C594" s="60">
        <v>62</v>
      </c>
      <c r="D594" s="55"/>
      <c r="E594" s="72">
        <f t="shared" ref="E594:E596" si="109">+D594*C594</f>
        <v>0</v>
      </c>
    </row>
    <row r="595" spans="1:5" x14ac:dyDescent="0.3">
      <c r="A595" s="3" t="s">
        <v>199</v>
      </c>
      <c r="B595" s="60" t="s">
        <v>4</v>
      </c>
      <c r="C595" s="60">
        <v>590</v>
      </c>
      <c r="D595" s="55"/>
      <c r="E595" s="72">
        <f t="shared" si="109"/>
        <v>0</v>
      </c>
    </row>
    <row r="596" spans="1:5" x14ac:dyDescent="0.3">
      <c r="A596" s="3" t="s">
        <v>198</v>
      </c>
      <c r="B596" s="60" t="s">
        <v>4</v>
      </c>
      <c r="C596" s="60">
        <v>128</v>
      </c>
      <c r="D596" s="55"/>
      <c r="E596" s="72">
        <f t="shared" si="109"/>
        <v>0</v>
      </c>
    </row>
    <row r="597" spans="1:5" x14ac:dyDescent="0.3">
      <c r="A597" s="3"/>
      <c r="B597" s="60"/>
      <c r="C597" s="60"/>
      <c r="D597" s="72"/>
      <c r="E597" s="72"/>
    </row>
    <row r="598" spans="1:5" x14ac:dyDescent="0.3">
      <c r="A598" s="77" t="s">
        <v>197</v>
      </c>
      <c r="B598" s="60"/>
      <c r="C598" s="60"/>
      <c r="D598" s="72"/>
      <c r="E598" s="72"/>
    </row>
    <row r="599" spans="1:5" x14ac:dyDescent="0.3">
      <c r="A599" s="78" t="s">
        <v>28</v>
      </c>
      <c r="B599" s="60"/>
      <c r="C599" s="60"/>
      <c r="D599" s="72"/>
      <c r="E599" s="72"/>
    </row>
    <row r="600" spans="1:5" x14ac:dyDescent="0.3">
      <c r="A600" s="3" t="s">
        <v>196</v>
      </c>
      <c r="B600" s="60" t="s">
        <v>4</v>
      </c>
      <c r="C600" s="60">
        <v>6</v>
      </c>
      <c r="D600" s="55"/>
      <c r="E600" s="72">
        <f t="shared" ref="E600" si="110">+D600*C600</f>
        <v>0</v>
      </c>
    </row>
    <row r="601" spans="1:5" x14ac:dyDescent="0.3">
      <c r="A601" s="3"/>
      <c r="B601" s="60"/>
      <c r="C601" s="60"/>
      <c r="D601" s="72"/>
      <c r="E601" s="72"/>
    </row>
    <row r="602" spans="1:5" x14ac:dyDescent="0.3">
      <c r="A602" s="77" t="s">
        <v>22</v>
      </c>
      <c r="B602" s="60"/>
      <c r="C602" s="60"/>
      <c r="D602" s="72"/>
      <c r="E602" s="72"/>
    </row>
    <row r="603" spans="1:5" x14ac:dyDescent="0.3">
      <c r="A603" s="78" t="s">
        <v>21</v>
      </c>
      <c r="B603" s="60"/>
      <c r="C603" s="60"/>
      <c r="D603" s="72"/>
      <c r="E603" s="72"/>
    </row>
    <row r="604" spans="1:5" x14ac:dyDescent="0.3">
      <c r="A604" s="3" t="s">
        <v>20</v>
      </c>
      <c r="B604" s="60" t="s">
        <v>4</v>
      </c>
      <c r="C604" s="60">
        <v>22</v>
      </c>
      <c r="D604" s="55"/>
      <c r="E604" s="72">
        <f t="shared" ref="E604:E605" si="111">+D604*C604</f>
        <v>0</v>
      </c>
    </row>
    <row r="605" spans="1:5" x14ac:dyDescent="0.3">
      <c r="A605" s="3" t="s">
        <v>480</v>
      </c>
      <c r="B605" s="60" t="s">
        <v>6</v>
      </c>
      <c r="C605" s="60">
        <v>178</v>
      </c>
      <c r="D605" s="55"/>
      <c r="E605" s="72">
        <f t="shared" si="111"/>
        <v>0</v>
      </c>
    </row>
    <row r="606" spans="1:5" ht="15" thickBot="1" x14ac:dyDescent="0.35">
      <c r="A606" s="3"/>
      <c r="B606" s="60"/>
      <c r="C606" s="60"/>
      <c r="D606" s="72"/>
      <c r="E606" s="72"/>
    </row>
    <row r="607" spans="1:5" x14ac:dyDescent="0.3">
      <c r="A607" s="5" t="s">
        <v>548</v>
      </c>
      <c r="B607" s="60"/>
      <c r="C607" s="60"/>
      <c r="D607" s="39"/>
      <c r="E607" s="62">
        <f>+E578+E579+E583+E584+E585+E589+E594+E595+E596+E600+E604+E605</f>
        <v>0</v>
      </c>
    </row>
    <row r="608" spans="1:5" x14ac:dyDescent="0.3">
      <c r="A608" s="3"/>
      <c r="B608" s="60"/>
      <c r="C608" s="60"/>
      <c r="D608" s="72"/>
      <c r="E608" s="72"/>
    </row>
    <row r="609" spans="1:5" x14ac:dyDescent="0.3">
      <c r="A609" s="83" t="s">
        <v>549</v>
      </c>
      <c r="B609" s="63"/>
      <c r="C609" s="63"/>
      <c r="D609" s="84"/>
      <c r="E609" s="84"/>
    </row>
    <row r="610" spans="1:5" x14ac:dyDescent="0.3">
      <c r="A610" s="83" t="s">
        <v>195</v>
      </c>
      <c r="B610" s="63"/>
      <c r="C610" s="63"/>
      <c r="D610" s="84"/>
      <c r="E610" s="84"/>
    </row>
    <row r="611" spans="1:5" x14ac:dyDescent="0.3">
      <c r="A611" s="3"/>
      <c r="B611" s="60"/>
      <c r="C611" s="60"/>
      <c r="D611" s="72"/>
      <c r="E611" s="72"/>
    </row>
    <row r="612" spans="1:5" ht="28.8" x14ac:dyDescent="0.3">
      <c r="A612" s="3" t="s">
        <v>19</v>
      </c>
      <c r="B612" s="60"/>
      <c r="C612" s="60"/>
      <c r="D612" s="72"/>
      <c r="E612" s="72"/>
    </row>
    <row r="613" spans="1:5" x14ac:dyDescent="0.3">
      <c r="A613" s="3"/>
      <c r="B613" s="60"/>
      <c r="C613" s="60"/>
      <c r="D613" s="72"/>
      <c r="E613" s="72"/>
    </row>
    <row r="614" spans="1:5" ht="43.2" x14ac:dyDescent="0.3">
      <c r="A614" s="3" t="s">
        <v>18</v>
      </c>
      <c r="B614" s="60"/>
      <c r="C614" s="60"/>
      <c r="D614" s="72"/>
      <c r="E614" s="72"/>
    </row>
    <row r="615" spans="1:5" x14ac:dyDescent="0.3">
      <c r="A615" s="3"/>
      <c r="B615" s="60"/>
      <c r="C615" s="60"/>
      <c r="D615" s="72"/>
      <c r="E615" s="72"/>
    </row>
    <row r="616" spans="1:5" x14ac:dyDescent="0.3">
      <c r="A616" s="77" t="s">
        <v>17</v>
      </c>
      <c r="B616" s="60"/>
      <c r="C616" s="60"/>
      <c r="D616" s="72"/>
      <c r="E616" s="72"/>
    </row>
    <row r="617" spans="1:5" ht="57.6" x14ac:dyDescent="0.3">
      <c r="A617" s="3" t="s">
        <v>16</v>
      </c>
      <c r="B617" s="60" t="s">
        <v>15</v>
      </c>
      <c r="C617" s="60">
        <v>8</v>
      </c>
      <c r="D617" s="55"/>
      <c r="E617" s="72">
        <f t="shared" ref="E617" si="112">+D617*C617</f>
        <v>0</v>
      </c>
    </row>
    <row r="618" spans="1:5" x14ac:dyDescent="0.3">
      <c r="A618" s="3"/>
      <c r="B618" s="60"/>
      <c r="C618" s="60"/>
      <c r="D618" s="72"/>
      <c r="E618" s="72"/>
    </row>
    <row r="619" spans="1:5" x14ac:dyDescent="0.3">
      <c r="A619" s="78" t="s">
        <v>14</v>
      </c>
      <c r="B619" s="60"/>
      <c r="C619" s="60"/>
      <c r="D619" s="72"/>
      <c r="E619" s="72"/>
    </row>
    <row r="620" spans="1:5" x14ac:dyDescent="0.3">
      <c r="A620" s="3" t="s">
        <v>194</v>
      </c>
      <c r="B620" s="60" t="s">
        <v>9</v>
      </c>
      <c r="C620" s="60">
        <v>39</v>
      </c>
      <c r="D620" s="55"/>
      <c r="E620" s="72">
        <f t="shared" ref="E620:E634" si="113">+D620*C620</f>
        <v>0</v>
      </c>
    </row>
    <row r="621" spans="1:5" x14ac:dyDescent="0.3">
      <c r="A621" s="3" t="s">
        <v>13</v>
      </c>
      <c r="B621" s="60" t="s">
        <v>4</v>
      </c>
      <c r="C621" s="60">
        <v>111</v>
      </c>
      <c r="D621" s="55"/>
      <c r="E621" s="72">
        <f t="shared" si="113"/>
        <v>0</v>
      </c>
    </row>
    <row r="622" spans="1:5" x14ac:dyDescent="0.3">
      <c r="A622" s="3" t="s">
        <v>193</v>
      </c>
      <c r="B622" s="60" t="s">
        <v>123</v>
      </c>
      <c r="C622" s="60">
        <v>1</v>
      </c>
      <c r="D622" s="55"/>
      <c r="E622" s="72">
        <f t="shared" si="113"/>
        <v>0</v>
      </c>
    </row>
    <row r="623" spans="1:5" x14ac:dyDescent="0.3">
      <c r="A623" s="3" t="s">
        <v>12</v>
      </c>
      <c r="B623" s="60" t="s">
        <v>9</v>
      </c>
      <c r="C623" s="60">
        <v>22</v>
      </c>
      <c r="D623" s="55"/>
      <c r="E623" s="72">
        <f t="shared" si="113"/>
        <v>0</v>
      </c>
    </row>
    <row r="624" spans="1:5" x14ac:dyDescent="0.3">
      <c r="A624" s="3" t="s">
        <v>11</v>
      </c>
      <c r="B624" s="60" t="s">
        <v>9</v>
      </c>
      <c r="C624" s="60">
        <v>5</v>
      </c>
      <c r="D624" s="55"/>
      <c r="E624" s="72">
        <f t="shared" si="113"/>
        <v>0</v>
      </c>
    </row>
    <row r="625" spans="1:5" ht="28.8" x14ac:dyDescent="0.3">
      <c r="A625" s="3" t="s">
        <v>192</v>
      </c>
      <c r="B625" s="60" t="s">
        <v>4</v>
      </c>
      <c r="C625" s="60">
        <v>36</v>
      </c>
      <c r="D625" s="55"/>
      <c r="E625" s="72">
        <f t="shared" si="113"/>
        <v>0</v>
      </c>
    </row>
    <row r="626" spans="1:5" ht="28.8" x14ac:dyDescent="0.3">
      <c r="A626" s="3" t="s">
        <v>10</v>
      </c>
      <c r="B626" s="60" t="s">
        <v>4</v>
      </c>
      <c r="C626" s="60">
        <v>83</v>
      </c>
      <c r="D626" s="55"/>
      <c r="E626" s="72">
        <f t="shared" si="113"/>
        <v>0</v>
      </c>
    </row>
    <row r="627" spans="1:5" x14ac:dyDescent="0.3">
      <c r="A627" s="3" t="s">
        <v>191</v>
      </c>
      <c r="B627" s="60" t="s">
        <v>9</v>
      </c>
      <c r="C627" s="60">
        <v>12</v>
      </c>
      <c r="D627" s="55"/>
      <c r="E627" s="72">
        <f t="shared" si="113"/>
        <v>0</v>
      </c>
    </row>
    <row r="628" spans="1:5" x14ac:dyDescent="0.3">
      <c r="A628" s="3" t="s">
        <v>190</v>
      </c>
      <c r="B628" s="60" t="s">
        <v>9</v>
      </c>
      <c r="C628" s="60">
        <v>4</v>
      </c>
      <c r="D628" s="55"/>
      <c r="E628" s="72">
        <f t="shared" si="113"/>
        <v>0</v>
      </c>
    </row>
    <row r="629" spans="1:5" x14ac:dyDescent="0.3">
      <c r="A629" s="3" t="s">
        <v>8</v>
      </c>
      <c r="B629" s="60" t="s">
        <v>4</v>
      </c>
      <c r="C629" s="60">
        <v>36</v>
      </c>
      <c r="D629" s="55"/>
      <c r="E629" s="72">
        <f t="shared" si="113"/>
        <v>0</v>
      </c>
    </row>
    <row r="630" spans="1:5" x14ac:dyDescent="0.3">
      <c r="A630" s="3" t="s">
        <v>189</v>
      </c>
      <c r="B630" s="60" t="s">
        <v>6</v>
      </c>
      <c r="C630" s="60">
        <v>68</v>
      </c>
      <c r="D630" s="55"/>
      <c r="E630" s="72">
        <f t="shared" si="113"/>
        <v>0</v>
      </c>
    </row>
    <row r="631" spans="1:5" x14ac:dyDescent="0.3">
      <c r="A631" s="3" t="s">
        <v>188</v>
      </c>
      <c r="B631" s="60" t="s">
        <v>4</v>
      </c>
      <c r="C631" s="60">
        <v>36</v>
      </c>
      <c r="D631" s="55"/>
      <c r="E631" s="72">
        <f t="shared" si="113"/>
        <v>0</v>
      </c>
    </row>
    <row r="632" spans="1:5" x14ac:dyDescent="0.3">
      <c r="A632" s="3" t="s">
        <v>7</v>
      </c>
      <c r="B632" s="60" t="s">
        <v>4</v>
      </c>
      <c r="C632" s="60">
        <v>86</v>
      </c>
      <c r="D632" s="55"/>
      <c r="E632" s="72">
        <f t="shared" si="113"/>
        <v>0</v>
      </c>
    </row>
    <row r="633" spans="1:5" x14ac:dyDescent="0.3">
      <c r="A633" s="3" t="s">
        <v>187</v>
      </c>
      <c r="B633" s="60" t="s">
        <v>6</v>
      </c>
      <c r="C633" s="60">
        <v>253</v>
      </c>
      <c r="D633" s="55"/>
      <c r="E633" s="72">
        <f t="shared" si="113"/>
        <v>0</v>
      </c>
    </row>
    <row r="634" spans="1:5" x14ac:dyDescent="0.3">
      <c r="A634" s="3" t="s">
        <v>5</v>
      </c>
      <c r="B634" s="60" t="s">
        <v>4</v>
      </c>
      <c r="C634" s="60">
        <v>59</v>
      </c>
      <c r="D634" s="55"/>
      <c r="E634" s="72">
        <f t="shared" si="113"/>
        <v>0</v>
      </c>
    </row>
    <row r="635" spans="1:5" x14ac:dyDescent="0.3">
      <c r="A635" s="3"/>
      <c r="B635" s="60"/>
      <c r="C635" s="60"/>
      <c r="D635" s="72"/>
      <c r="E635" s="72"/>
    </row>
    <row r="636" spans="1:5" x14ac:dyDescent="0.3">
      <c r="A636" s="77" t="s">
        <v>481</v>
      </c>
      <c r="B636" s="60"/>
      <c r="C636" s="60"/>
      <c r="D636" s="72"/>
      <c r="E636" s="72"/>
    </row>
    <row r="637" spans="1:5" x14ac:dyDescent="0.3">
      <c r="A637" s="78" t="s">
        <v>482</v>
      </c>
      <c r="B637" s="60"/>
      <c r="C637" s="60"/>
      <c r="D637" s="72"/>
      <c r="E637" s="72"/>
    </row>
    <row r="638" spans="1:5" x14ac:dyDescent="0.3">
      <c r="A638" s="3" t="s">
        <v>483</v>
      </c>
      <c r="B638" s="60" t="s">
        <v>9</v>
      </c>
      <c r="C638" s="60">
        <v>100</v>
      </c>
      <c r="D638" s="55"/>
      <c r="E638" s="72">
        <f t="shared" ref="E638:E640" si="114">+D638*C638</f>
        <v>0</v>
      </c>
    </row>
    <row r="639" spans="1:5" x14ac:dyDescent="0.3">
      <c r="A639" s="3" t="s">
        <v>484</v>
      </c>
      <c r="B639" s="60" t="s">
        <v>9</v>
      </c>
      <c r="C639" s="60">
        <v>100</v>
      </c>
      <c r="D639" s="55"/>
      <c r="E639" s="72">
        <f t="shared" si="114"/>
        <v>0</v>
      </c>
    </row>
    <row r="640" spans="1:5" x14ac:dyDescent="0.3">
      <c r="A640" s="3" t="s">
        <v>485</v>
      </c>
      <c r="B640" s="60" t="s">
        <v>9</v>
      </c>
      <c r="C640" s="60">
        <v>25</v>
      </c>
      <c r="D640" s="55"/>
      <c r="E640" s="72">
        <f t="shared" si="114"/>
        <v>0</v>
      </c>
    </row>
    <row r="641" spans="1:5" x14ac:dyDescent="0.3">
      <c r="A641" s="3"/>
      <c r="B641" s="60"/>
      <c r="C641" s="60"/>
      <c r="D641" s="72"/>
      <c r="E641" s="72"/>
    </row>
    <row r="642" spans="1:5" x14ac:dyDescent="0.3">
      <c r="A642" s="77" t="s">
        <v>486</v>
      </c>
      <c r="B642" s="60"/>
      <c r="C642" s="60"/>
      <c r="D642" s="72"/>
      <c r="E642" s="72"/>
    </row>
    <row r="643" spans="1:5" x14ac:dyDescent="0.3">
      <c r="A643" s="78" t="s">
        <v>487</v>
      </c>
      <c r="B643" s="60"/>
      <c r="C643" s="60"/>
      <c r="D643" s="72"/>
      <c r="E643" s="72"/>
    </row>
    <row r="644" spans="1:5" x14ac:dyDescent="0.3">
      <c r="A644" s="3" t="s">
        <v>488</v>
      </c>
      <c r="B644" s="60" t="s">
        <v>9</v>
      </c>
      <c r="C644" s="60">
        <v>39</v>
      </c>
      <c r="D644" s="55"/>
      <c r="E644" s="72">
        <f t="shared" ref="E644" si="115">+D644*C644</f>
        <v>0</v>
      </c>
    </row>
    <row r="645" spans="1:5" x14ac:dyDescent="0.3">
      <c r="A645" s="3" t="s">
        <v>312</v>
      </c>
      <c r="B645" s="60" t="s">
        <v>4</v>
      </c>
      <c r="C645" s="60">
        <v>525</v>
      </c>
      <c r="D645" s="55"/>
      <c r="E645" s="72">
        <f t="shared" ref="E645" si="116">+D645*C645</f>
        <v>0</v>
      </c>
    </row>
    <row r="646" spans="1:5" x14ac:dyDescent="0.3">
      <c r="A646" s="3" t="s">
        <v>489</v>
      </c>
      <c r="B646" s="60" t="s">
        <v>9</v>
      </c>
      <c r="C646" s="60">
        <v>39</v>
      </c>
      <c r="D646" s="55"/>
      <c r="E646" s="72">
        <f t="shared" ref="E646:E653" si="117">+D646*C646</f>
        <v>0</v>
      </c>
    </row>
    <row r="647" spans="1:5" x14ac:dyDescent="0.3">
      <c r="A647" s="3" t="s">
        <v>490</v>
      </c>
      <c r="B647" s="60" t="s">
        <v>9</v>
      </c>
      <c r="C647" s="60">
        <v>39</v>
      </c>
      <c r="D647" s="55"/>
      <c r="E647" s="72">
        <f t="shared" si="117"/>
        <v>0</v>
      </c>
    </row>
    <row r="648" spans="1:5" x14ac:dyDescent="0.3">
      <c r="A648" s="3" t="s">
        <v>491</v>
      </c>
      <c r="B648" s="60" t="s">
        <v>6</v>
      </c>
      <c r="C648" s="60">
        <v>131</v>
      </c>
      <c r="D648" s="55"/>
      <c r="E648" s="72">
        <f t="shared" si="117"/>
        <v>0</v>
      </c>
    </row>
    <row r="649" spans="1:5" x14ac:dyDescent="0.3">
      <c r="A649" s="3" t="s">
        <v>492</v>
      </c>
      <c r="B649" s="60" t="s">
        <v>4</v>
      </c>
      <c r="C649" s="60">
        <v>263</v>
      </c>
      <c r="D649" s="55"/>
      <c r="E649" s="72">
        <f t="shared" si="117"/>
        <v>0</v>
      </c>
    </row>
    <row r="650" spans="1:5" x14ac:dyDescent="0.3">
      <c r="A650" s="3" t="s">
        <v>493</v>
      </c>
      <c r="B650" s="60" t="s">
        <v>4</v>
      </c>
      <c r="C650" s="60">
        <v>263</v>
      </c>
      <c r="D650" s="55"/>
      <c r="E650" s="72">
        <f t="shared" si="117"/>
        <v>0</v>
      </c>
    </row>
    <row r="651" spans="1:5" x14ac:dyDescent="0.3">
      <c r="A651" s="3" t="s">
        <v>494</v>
      </c>
      <c r="B651" s="60" t="s">
        <v>6</v>
      </c>
      <c r="C651" s="60">
        <v>355</v>
      </c>
      <c r="D651" s="55"/>
      <c r="E651" s="72">
        <f t="shared" si="117"/>
        <v>0</v>
      </c>
    </row>
    <row r="652" spans="1:5" x14ac:dyDescent="0.3">
      <c r="A652" s="3" t="s">
        <v>495</v>
      </c>
      <c r="B652" s="60" t="s">
        <v>6</v>
      </c>
      <c r="C652" s="60">
        <v>382</v>
      </c>
      <c r="D652" s="55"/>
      <c r="E652" s="72">
        <f t="shared" si="117"/>
        <v>0</v>
      </c>
    </row>
    <row r="653" spans="1:5" x14ac:dyDescent="0.3">
      <c r="A653" s="3" t="s">
        <v>496</v>
      </c>
      <c r="B653" s="60" t="s">
        <v>6</v>
      </c>
      <c r="C653" s="60">
        <v>382</v>
      </c>
      <c r="D653" s="55"/>
      <c r="E653" s="72">
        <f t="shared" si="117"/>
        <v>0</v>
      </c>
    </row>
    <row r="654" spans="1:5" x14ac:dyDescent="0.3">
      <c r="A654" s="3"/>
      <c r="B654" s="60"/>
      <c r="C654" s="60"/>
      <c r="D654" s="72"/>
      <c r="E654" s="72"/>
    </row>
    <row r="655" spans="1:5" x14ac:dyDescent="0.3">
      <c r="A655" s="78" t="s">
        <v>497</v>
      </c>
      <c r="B655" s="60"/>
      <c r="C655" s="60"/>
      <c r="D655" s="72"/>
      <c r="E655" s="72"/>
    </row>
    <row r="656" spans="1:5" ht="28.8" x14ac:dyDescent="0.3">
      <c r="A656" s="3" t="s">
        <v>498</v>
      </c>
      <c r="B656" s="60" t="s">
        <v>15</v>
      </c>
      <c r="C656" s="60">
        <v>2</v>
      </c>
      <c r="D656" s="55"/>
      <c r="E656" s="72">
        <f t="shared" ref="E656" si="118">+D656*C656</f>
        <v>0</v>
      </c>
    </row>
    <row r="657" spans="1:5" x14ac:dyDescent="0.3">
      <c r="A657" s="3"/>
      <c r="B657" s="60"/>
      <c r="C657" s="60"/>
      <c r="D657" s="72"/>
      <c r="E657" s="72"/>
    </row>
    <row r="658" spans="1:5" x14ac:dyDescent="0.3">
      <c r="A658" s="78" t="s">
        <v>499</v>
      </c>
      <c r="B658" s="60"/>
      <c r="C658" s="60"/>
      <c r="D658" s="72"/>
      <c r="E658" s="72"/>
    </row>
    <row r="659" spans="1:5" ht="28.8" x14ac:dyDescent="0.3">
      <c r="A659" s="3" t="s">
        <v>500</v>
      </c>
      <c r="B659" s="60" t="s">
        <v>15</v>
      </c>
      <c r="C659" s="60">
        <v>3</v>
      </c>
      <c r="D659" s="55"/>
      <c r="E659" s="72">
        <f t="shared" ref="E659" si="119">+D659*C659</f>
        <v>0</v>
      </c>
    </row>
    <row r="660" spans="1:5" x14ac:dyDescent="0.3">
      <c r="A660" s="3"/>
      <c r="B660" s="60"/>
      <c r="C660" s="60"/>
      <c r="D660" s="72"/>
      <c r="E660" s="72"/>
    </row>
    <row r="661" spans="1:5" x14ac:dyDescent="0.3">
      <c r="A661" s="78" t="s">
        <v>501</v>
      </c>
      <c r="B661" s="60"/>
      <c r="C661" s="60"/>
      <c r="D661" s="72"/>
      <c r="E661" s="72"/>
    </row>
    <row r="662" spans="1:5" x14ac:dyDescent="0.3">
      <c r="A662" s="3" t="s">
        <v>502</v>
      </c>
      <c r="B662" s="60" t="s">
        <v>15</v>
      </c>
      <c r="C662" s="60">
        <v>2</v>
      </c>
      <c r="D662" s="55"/>
      <c r="E662" s="72">
        <f t="shared" ref="E662" si="120">+D662*C662</f>
        <v>0</v>
      </c>
    </row>
    <row r="663" spans="1:5" x14ac:dyDescent="0.3">
      <c r="A663" s="3"/>
      <c r="B663" s="60"/>
      <c r="C663" s="60"/>
      <c r="D663" s="72"/>
      <c r="E663" s="72"/>
    </row>
    <row r="664" spans="1:5" x14ac:dyDescent="0.3">
      <c r="A664" s="78" t="s">
        <v>503</v>
      </c>
      <c r="B664" s="60"/>
      <c r="C664" s="60"/>
      <c r="D664" s="72"/>
      <c r="E664" s="72"/>
    </row>
    <row r="665" spans="1:5" x14ac:dyDescent="0.3">
      <c r="A665" s="3" t="s">
        <v>504</v>
      </c>
      <c r="B665" s="60" t="s">
        <v>9</v>
      </c>
      <c r="C665" s="60">
        <v>18</v>
      </c>
      <c r="D665" s="55"/>
      <c r="E665" s="72">
        <f t="shared" ref="E665:E674" si="121">+D665*C665</f>
        <v>0</v>
      </c>
    </row>
    <row r="666" spans="1:5" x14ac:dyDescent="0.3">
      <c r="A666" s="3" t="s">
        <v>312</v>
      </c>
      <c r="B666" s="60" t="s">
        <v>4</v>
      </c>
      <c r="C666" s="60">
        <v>235</v>
      </c>
      <c r="D666" s="55"/>
      <c r="E666" s="72">
        <f t="shared" si="121"/>
        <v>0</v>
      </c>
    </row>
    <row r="667" spans="1:5" x14ac:dyDescent="0.3">
      <c r="A667" s="3" t="s">
        <v>489</v>
      </c>
      <c r="B667" s="60" t="s">
        <v>9</v>
      </c>
      <c r="C667" s="60">
        <v>18</v>
      </c>
      <c r="D667" s="55"/>
      <c r="E667" s="72">
        <f t="shared" si="121"/>
        <v>0</v>
      </c>
    </row>
    <row r="668" spans="1:5" x14ac:dyDescent="0.3">
      <c r="A668" s="3" t="s">
        <v>505</v>
      </c>
      <c r="B668" s="60" t="s">
        <v>9</v>
      </c>
      <c r="C668" s="60">
        <v>18</v>
      </c>
      <c r="D668" s="55"/>
      <c r="E668" s="72">
        <f t="shared" si="121"/>
        <v>0</v>
      </c>
    </row>
    <row r="669" spans="1:5" x14ac:dyDescent="0.3">
      <c r="A669" s="3" t="s">
        <v>491</v>
      </c>
      <c r="B669" s="60" t="s">
        <v>6</v>
      </c>
      <c r="C669" s="60">
        <v>59</v>
      </c>
      <c r="D669" s="55"/>
      <c r="E669" s="72">
        <f t="shared" si="121"/>
        <v>0</v>
      </c>
    </row>
    <row r="670" spans="1:5" x14ac:dyDescent="0.3">
      <c r="A670" s="3" t="s">
        <v>506</v>
      </c>
      <c r="B670" s="60" t="s">
        <v>4</v>
      </c>
      <c r="C670" s="60">
        <v>117</v>
      </c>
      <c r="D670" s="55"/>
      <c r="E670" s="72">
        <f t="shared" si="121"/>
        <v>0</v>
      </c>
    </row>
    <row r="671" spans="1:5" x14ac:dyDescent="0.3">
      <c r="A671" s="3" t="s">
        <v>507</v>
      </c>
      <c r="B671" s="60" t="s">
        <v>4</v>
      </c>
      <c r="C671" s="60">
        <v>117</v>
      </c>
      <c r="D671" s="55"/>
      <c r="E671" s="72">
        <f t="shared" si="121"/>
        <v>0</v>
      </c>
    </row>
    <row r="672" spans="1:5" x14ac:dyDescent="0.3">
      <c r="A672" s="3" t="s">
        <v>494</v>
      </c>
      <c r="B672" s="60" t="s">
        <v>6</v>
      </c>
      <c r="C672" s="60">
        <v>72</v>
      </c>
      <c r="D672" s="55"/>
      <c r="E672" s="72">
        <f t="shared" si="121"/>
        <v>0</v>
      </c>
    </row>
    <row r="673" spans="1:5" x14ac:dyDescent="0.3">
      <c r="A673" s="3" t="s">
        <v>495</v>
      </c>
      <c r="B673" s="60" t="s">
        <v>6</v>
      </c>
      <c r="C673" s="60">
        <v>113</v>
      </c>
      <c r="D673" s="55"/>
      <c r="E673" s="72">
        <f t="shared" si="121"/>
        <v>0</v>
      </c>
    </row>
    <row r="674" spans="1:5" x14ac:dyDescent="0.3">
      <c r="A674" s="3" t="s">
        <v>496</v>
      </c>
      <c r="B674" s="60" t="s">
        <v>6</v>
      </c>
      <c r="C674" s="60">
        <v>124</v>
      </c>
      <c r="D674" s="55"/>
      <c r="E674" s="72">
        <f t="shared" si="121"/>
        <v>0</v>
      </c>
    </row>
    <row r="675" spans="1:5" ht="15" thickBot="1" x14ac:dyDescent="0.35">
      <c r="A675" s="3"/>
      <c r="B675" s="60"/>
      <c r="C675" s="60"/>
      <c r="D675" s="72"/>
      <c r="E675" s="72"/>
    </row>
    <row r="676" spans="1:5" x14ac:dyDescent="0.3">
      <c r="A676" s="5" t="s">
        <v>550</v>
      </c>
      <c r="B676" s="60"/>
      <c r="C676" s="60"/>
      <c r="D676" s="39"/>
      <c r="E676" s="62">
        <f>+E617+E620+E621+E622+E623+E624+E625+E626+E627+E628+E629+E630+E631+E632+E633+E634+E638+E639+E640+E644+E645+E646+E647+E648+E649+E650+E651+E652+E653+E656+E659+E662+E665+E666+E667+E668+E669+E670+E671+E672+E673+E674</f>
        <v>0</v>
      </c>
    </row>
    <row r="677" spans="1:5" x14ac:dyDescent="0.3">
      <c r="A677" s="3"/>
      <c r="B677" s="60"/>
      <c r="C677" s="60"/>
      <c r="D677" s="72"/>
      <c r="E677" s="72"/>
    </row>
    <row r="678" spans="1:5" x14ac:dyDescent="0.3">
      <c r="A678" s="83" t="s">
        <v>551</v>
      </c>
      <c r="B678" s="81"/>
      <c r="C678" s="81"/>
      <c r="D678" s="82"/>
      <c r="E678" s="82"/>
    </row>
    <row r="679" spans="1:5" x14ac:dyDescent="0.3">
      <c r="A679" s="80" t="s">
        <v>509</v>
      </c>
      <c r="B679" s="81"/>
      <c r="C679" s="81"/>
      <c r="D679" s="82"/>
      <c r="E679" s="82"/>
    </row>
    <row r="680" spans="1:5" x14ac:dyDescent="0.3">
      <c r="A680" s="83" t="s">
        <v>510</v>
      </c>
      <c r="B680" s="81"/>
      <c r="C680" s="81"/>
      <c r="D680" s="82"/>
      <c r="E680" s="82"/>
    </row>
    <row r="681" spans="1:5" x14ac:dyDescent="0.3">
      <c r="A681" s="3"/>
      <c r="B681" s="60"/>
      <c r="C681" s="60"/>
      <c r="D681" s="72"/>
      <c r="E681" s="72"/>
    </row>
    <row r="682" spans="1:5" x14ac:dyDescent="0.3">
      <c r="A682" s="77" t="s">
        <v>511</v>
      </c>
      <c r="B682" s="60"/>
      <c r="C682" s="60"/>
      <c r="D682" s="72"/>
      <c r="E682" s="72"/>
    </row>
    <row r="683" spans="1:5" ht="198.6" customHeight="1" x14ac:dyDescent="0.3">
      <c r="A683" s="3" t="s">
        <v>512</v>
      </c>
      <c r="B683" s="60" t="s">
        <v>123</v>
      </c>
      <c r="C683" s="60">
        <v>1</v>
      </c>
      <c r="D683" s="87">
        <v>100000</v>
      </c>
      <c r="E683" s="87">
        <f t="shared" ref="E683:E684" si="122">+D683*C683</f>
        <v>100000</v>
      </c>
    </row>
    <row r="684" spans="1:5" x14ac:dyDescent="0.3">
      <c r="A684" s="3" t="s">
        <v>513</v>
      </c>
      <c r="B684" s="60" t="s">
        <v>432</v>
      </c>
      <c r="C684" s="89">
        <v>0</v>
      </c>
      <c r="D684" s="91">
        <f>+E683</f>
        <v>100000</v>
      </c>
      <c r="E684" s="72">
        <f t="shared" si="122"/>
        <v>0</v>
      </c>
    </row>
    <row r="685" spans="1:5" x14ac:dyDescent="0.3">
      <c r="A685" s="3"/>
      <c r="B685" s="60"/>
      <c r="C685" s="60"/>
      <c r="D685" s="72"/>
      <c r="E685" s="72"/>
    </row>
    <row r="686" spans="1:5" x14ac:dyDescent="0.3">
      <c r="A686" s="77" t="s">
        <v>514</v>
      </c>
      <c r="B686" s="60"/>
      <c r="C686" s="60"/>
      <c r="D686" s="72"/>
      <c r="E686" s="72"/>
    </row>
    <row r="687" spans="1:5" x14ac:dyDescent="0.3">
      <c r="A687" s="3" t="s">
        <v>515</v>
      </c>
      <c r="B687" s="60" t="s">
        <v>123</v>
      </c>
      <c r="C687" s="60" t="s">
        <v>269</v>
      </c>
      <c r="D687" s="72">
        <v>15000</v>
      </c>
      <c r="E687" s="72">
        <v>15000</v>
      </c>
    </row>
    <row r="688" spans="1:5" x14ac:dyDescent="0.3">
      <c r="A688" s="3" t="s">
        <v>513</v>
      </c>
      <c r="B688" s="60" t="s">
        <v>432</v>
      </c>
      <c r="C688" s="89">
        <v>0</v>
      </c>
      <c r="D688" s="91">
        <f>+E687</f>
        <v>15000</v>
      </c>
      <c r="E688" s="72">
        <f t="shared" ref="E688" si="123">+D688*C688</f>
        <v>0</v>
      </c>
    </row>
    <row r="689" spans="1:5" ht="15" thickBot="1" x14ac:dyDescent="0.35">
      <c r="A689" s="3"/>
      <c r="B689" s="60"/>
      <c r="C689" s="60"/>
      <c r="D689" s="72"/>
      <c r="E689" s="72"/>
    </row>
    <row r="690" spans="1:5" x14ac:dyDescent="0.3">
      <c r="A690" s="5" t="s">
        <v>552</v>
      </c>
      <c r="B690" s="60"/>
      <c r="C690" s="60"/>
      <c r="D690" s="39"/>
      <c r="E690" s="62">
        <f>+E683+E684+E687+E688</f>
        <v>115000</v>
      </c>
    </row>
    <row r="691" spans="1:5" x14ac:dyDescent="0.3">
      <c r="A691" s="3"/>
      <c r="B691" s="60"/>
      <c r="C691" s="60"/>
      <c r="D691" s="72"/>
      <c r="E691" s="72"/>
    </row>
    <row r="692" spans="1:5" ht="23.25" customHeight="1" x14ac:dyDescent="0.3">
      <c r="A692" s="88" t="s">
        <v>3</v>
      </c>
      <c r="B692" s="64"/>
      <c r="C692" s="64"/>
      <c r="D692" s="65"/>
      <c r="E692" s="66"/>
    </row>
    <row r="693" spans="1:5" ht="18.75" customHeight="1" x14ac:dyDescent="0.3">
      <c r="A693" s="3" t="s">
        <v>516</v>
      </c>
      <c r="B693" s="60"/>
      <c r="C693" s="60"/>
      <c r="D693" s="72"/>
      <c r="E693" s="90">
        <f>+E12</f>
        <v>0</v>
      </c>
    </row>
    <row r="694" spans="1:5" ht="18.75" customHeight="1" x14ac:dyDescent="0.3">
      <c r="A694" s="3" t="s">
        <v>517</v>
      </c>
      <c r="B694" s="60"/>
      <c r="C694" s="60"/>
      <c r="D694" s="72"/>
      <c r="E694" s="90">
        <f>+E79</f>
        <v>0</v>
      </c>
    </row>
    <row r="695" spans="1:5" ht="18.75" customHeight="1" x14ac:dyDescent="0.3">
      <c r="A695" s="3" t="s">
        <v>518</v>
      </c>
      <c r="B695" s="60"/>
      <c r="C695" s="60"/>
      <c r="D695" s="72"/>
      <c r="E695" s="90">
        <f>+E111</f>
        <v>0</v>
      </c>
    </row>
    <row r="696" spans="1:5" ht="18.75" customHeight="1" x14ac:dyDescent="0.3">
      <c r="A696" s="3" t="s">
        <v>519</v>
      </c>
      <c r="B696" s="60"/>
      <c r="C696" s="60"/>
      <c r="D696" s="72"/>
      <c r="E696" s="90">
        <f>+E151</f>
        <v>0</v>
      </c>
    </row>
    <row r="697" spans="1:5" ht="18.75" customHeight="1" x14ac:dyDescent="0.3">
      <c r="A697" s="3" t="s">
        <v>520</v>
      </c>
      <c r="B697" s="60"/>
      <c r="C697" s="60"/>
      <c r="D697" s="72"/>
      <c r="E697" s="90">
        <f>+E179</f>
        <v>0</v>
      </c>
    </row>
    <row r="698" spans="1:5" ht="18.75" customHeight="1" x14ac:dyDescent="0.3">
      <c r="A698" s="3" t="s">
        <v>521</v>
      </c>
      <c r="B698" s="60"/>
      <c r="C698" s="60"/>
      <c r="D698" s="72"/>
      <c r="E698" s="90">
        <f>+E204</f>
        <v>0</v>
      </c>
    </row>
    <row r="699" spans="1:5" ht="18.75" customHeight="1" x14ac:dyDescent="0.3">
      <c r="A699" s="3" t="s">
        <v>522</v>
      </c>
      <c r="B699" s="60"/>
      <c r="C699" s="60"/>
      <c r="D699" s="72"/>
      <c r="E699" s="90">
        <f>+E251</f>
        <v>0</v>
      </c>
    </row>
    <row r="700" spans="1:5" ht="18.75" customHeight="1" x14ac:dyDescent="0.3">
      <c r="A700" s="3" t="s">
        <v>523</v>
      </c>
      <c r="B700" s="60"/>
      <c r="C700" s="60"/>
      <c r="D700" s="72"/>
      <c r="E700" s="90">
        <f>+E293</f>
        <v>0</v>
      </c>
    </row>
    <row r="701" spans="1:5" ht="18.75" customHeight="1" x14ac:dyDescent="0.3">
      <c r="A701" s="3" t="s">
        <v>524</v>
      </c>
      <c r="B701" s="60"/>
      <c r="C701" s="60"/>
      <c r="D701" s="72"/>
      <c r="E701" s="90">
        <f>+E311</f>
        <v>0</v>
      </c>
    </row>
    <row r="702" spans="1:5" ht="18.75" customHeight="1" x14ac:dyDescent="0.3">
      <c r="A702" s="3" t="s">
        <v>525</v>
      </c>
      <c r="B702" s="60"/>
      <c r="C702" s="60"/>
      <c r="D702" s="72"/>
      <c r="E702" s="90">
        <f>+E335</f>
        <v>0</v>
      </c>
    </row>
    <row r="703" spans="1:5" ht="18.75" customHeight="1" x14ac:dyDescent="0.3">
      <c r="A703" s="3" t="s">
        <v>526</v>
      </c>
      <c r="B703" s="60"/>
      <c r="C703" s="60"/>
      <c r="D703" s="72"/>
      <c r="E703" s="90">
        <f>+E369</f>
        <v>130000</v>
      </c>
    </row>
    <row r="704" spans="1:5" ht="18.75" customHeight="1" x14ac:dyDescent="0.3">
      <c r="A704" s="3" t="s">
        <v>527</v>
      </c>
      <c r="B704" s="60"/>
      <c r="C704" s="60"/>
      <c r="D704" s="72"/>
      <c r="E704" s="90">
        <f>+E404</f>
        <v>10000</v>
      </c>
    </row>
    <row r="705" spans="1:5" ht="18.75" customHeight="1" x14ac:dyDescent="0.3">
      <c r="A705" s="3" t="s">
        <v>528</v>
      </c>
      <c r="B705" s="60"/>
      <c r="C705" s="60"/>
      <c r="D705" s="72"/>
      <c r="E705" s="90">
        <f>+E531</f>
        <v>0</v>
      </c>
    </row>
    <row r="706" spans="1:5" ht="18.75" customHeight="1" x14ac:dyDescent="0.3">
      <c r="A706" s="3" t="s">
        <v>529</v>
      </c>
      <c r="B706" s="60"/>
      <c r="C706" s="60"/>
      <c r="D706" s="72"/>
      <c r="E706" s="90">
        <f>+E551</f>
        <v>0</v>
      </c>
    </row>
    <row r="707" spans="1:5" ht="18.75" customHeight="1" x14ac:dyDescent="0.3">
      <c r="A707" s="3" t="s">
        <v>530</v>
      </c>
      <c r="B707" s="60"/>
      <c r="C707" s="60"/>
      <c r="D707" s="72"/>
      <c r="E707" s="90">
        <f>+E564</f>
        <v>0</v>
      </c>
    </row>
    <row r="708" spans="1:5" ht="18.75" customHeight="1" x14ac:dyDescent="0.3">
      <c r="A708" s="3" t="s">
        <v>531</v>
      </c>
      <c r="B708" s="60"/>
      <c r="C708" s="60"/>
      <c r="D708" s="72"/>
      <c r="E708" s="90">
        <f>+E607</f>
        <v>0</v>
      </c>
    </row>
    <row r="709" spans="1:5" ht="18.75" customHeight="1" x14ac:dyDescent="0.3">
      <c r="A709" s="3" t="s">
        <v>532</v>
      </c>
      <c r="B709" s="60"/>
      <c r="C709" s="60"/>
      <c r="D709" s="72"/>
      <c r="E709" s="90">
        <f>+E676</f>
        <v>0</v>
      </c>
    </row>
    <row r="710" spans="1:5" ht="18.75" customHeight="1" x14ac:dyDescent="0.3">
      <c r="A710" s="3" t="s">
        <v>533</v>
      </c>
      <c r="B710" s="60"/>
      <c r="C710" s="60"/>
      <c r="D710" s="72"/>
      <c r="E710" s="90">
        <f>+E690</f>
        <v>115000</v>
      </c>
    </row>
    <row r="711" spans="1:5" x14ac:dyDescent="0.3">
      <c r="A711" s="6" t="s">
        <v>2</v>
      </c>
      <c r="B711" s="67"/>
      <c r="C711" s="67"/>
      <c r="D711" s="42"/>
      <c r="E711" s="42">
        <f>SUM(E693:E710)</f>
        <v>255000</v>
      </c>
    </row>
    <row r="712" spans="1:5" x14ac:dyDescent="0.3">
      <c r="A712" s="7"/>
      <c r="B712" s="68"/>
      <c r="C712" s="68"/>
      <c r="D712" s="43"/>
      <c r="E712" s="43"/>
    </row>
    <row r="713" spans="1:5" x14ac:dyDescent="0.3">
      <c r="A713" s="6" t="s">
        <v>1</v>
      </c>
      <c r="B713" s="67"/>
      <c r="C713" s="67"/>
      <c r="D713" s="42"/>
      <c r="E713" s="42">
        <f>+E711*0.15</f>
        <v>38250</v>
      </c>
    </row>
    <row r="714" spans="1:5" x14ac:dyDescent="0.3">
      <c r="A714" s="7"/>
      <c r="B714" s="68"/>
      <c r="C714" s="68"/>
      <c r="D714" s="43"/>
      <c r="E714" s="43"/>
    </row>
    <row r="715" spans="1:5" ht="15.6" x14ac:dyDescent="0.3">
      <c r="A715" s="8" t="s">
        <v>0</v>
      </c>
      <c r="B715" s="69"/>
      <c r="C715" s="69"/>
      <c r="D715" s="44"/>
      <c r="E715" s="44">
        <f>+E711+E713</f>
        <v>293250</v>
      </c>
    </row>
  </sheetData>
  <sheetProtection algorithmName="SHA-512" hashValue="+dqCwwiAlBt2fv915TuT23PMW4iBJoPFV9vzM1HJ1RCbnCVfrmD7QPp1WY0KDHzykiFqlQuo/ZkufYGW2CRh/A==" saltValue="8R+AJ26LW8A58yeBFbdoRA==" spinCount="100000" sheet="1" objects="1" scenarios="1"/>
  <mergeCells count="5">
    <mergeCell ref="A1:E1"/>
    <mergeCell ref="C2:D2"/>
    <mergeCell ref="C3:D3"/>
    <mergeCell ref="B4:E4"/>
    <mergeCell ref="A5:E5"/>
  </mergeCells>
  <pageMargins left="0.28999999999999998" right="0.26" top="0.41" bottom="0.49" header="0.31496062992125984" footer="0.25"/>
  <pageSetup paperSize="9" scale="44" fitToHeight="10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 Page-Flash drive</vt:lpstr>
      <vt:lpstr>BOQ Manqondo PS</vt:lpstr>
      <vt:lpstr>'Cover Page-Flash drive'!OLE_LINK1</vt:lpstr>
      <vt:lpstr>'Cover Page-Flash drive'!Print_Area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Leanne Marshall</dc:creator>
  <cp:lastModifiedBy>Johan</cp:lastModifiedBy>
  <cp:lastPrinted>2023-03-13T05:59:10Z</cp:lastPrinted>
  <dcterms:created xsi:type="dcterms:W3CDTF">2019-09-27T11:38:43Z</dcterms:created>
  <dcterms:modified xsi:type="dcterms:W3CDTF">2023-03-27T10:44:19Z</dcterms:modified>
</cp:coreProperties>
</file>