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randwater-my.sharepoint.com/personal/mmochane_randwater_co_za/Documents/Documents/"/>
    </mc:Choice>
  </mc:AlternateContent>
  <xr:revisionPtr revIDLastSave="0" documentId="8_{FA20D795-C515-4E96-A760-79E58B5C10D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ill 1" sheetId="4" r:id="rId1"/>
    <sheet name="Bill 2" sheetId="5" r:id="rId2"/>
    <sheet name="BILL 3" sheetId="6" r:id="rId3"/>
    <sheet name="BILL 4" sheetId="7" r:id="rId4"/>
    <sheet name="Summary 1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7" l="1"/>
  <c r="F21" i="7"/>
  <c r="F20" i="7"/>
  <c r="F19" i="7"/>
  <c r="F18" i="7"/>
  <c r="F13" i="7"/>
  <c r="F12" i="7"/>
  <c r="F11" i="7"/>
  <c r="F10" i="7"/>
  <c r="F9" i="7"/>
  <c r="F8" i="5"/>
  <c r="F30" i="6"/>
  <c r="F29" i="6"/>
  <c r="F28" i="6"/>
  <c r="F27" i="6"/>
  <c r="F26" i="6"/>
  <c r="F25" i="6"/>
  <c r="F24" i="6"/>
  <c r="F23" i="6"/>
  <c r="G14" i="4"/>
  <c r="G37" i="4"/>
  <c r="G35" i="4"/>
  <c r="G33" i="4"/>
  <c r="G31" i="4"/>
  <c r="G29" i="4"/>
  <c r="G27" i="4"/>
  <c r="G24" i="4"/>
  <c r="G23" i="4"/>
  <c r="G22" i="4"/>
  <c r="G21" i="4"/>
  <c r="G13" i="4"/>
  <c r="G12" i="4"/>
  <c r="G11" i="4"/>
  <c r="G10" i="4"/>
  <c r="G8" i="4"/>
  <c r="G7" i="4"/>
  <c r="G6" i="4"/>
  <c r="G38" i="4" l="1"/>
  <c r="F14" i="7"/>
  <c r="F23" i="7"/>
  <c r="G15" i="4"/>
  <c r="G39" i="4" l="1"/>
  <c r="C5" i="3" s="1"/>
  <c r="F24" i="7"/>
  <c r="C8" i="3" s="1"/>
  <c r="F38" i="6" l="1"/>
  <c r="F34" i="6"/>
  <c r="F19" i="6"/>
  <c r="F15" i="6"/>
  <c r="F14" i="6"/>
  <c r="F10" i="6" l="1"/>
  <c r="F9" i="6"/>
  <c r="F8" i="6"/>
  <c r="F7" i="6"/>
  <c r="V96" i="6"/>
  <c r="V92" i="6"/>
  <c r="V90" i="6"/>
  <c r="V88" i="6"/>
  <c r="V84" i="6"/>
  <c r="V82" i="6"/>
  <c r="V80" i="6"/>
  <c r="V78" i="6"/>
  <c r="V76" i="6"/>
  <c r="V66" i="6"/>
  <c r="V64" i="6"/>
  <c r="V62" i="6"/>
  <c r="V60" i="6"/>
  <c r="V58" i="6"/>
  <c r="V56" i="6"/>
  <c r="V54" i="6"/>
  <c r="V52" i="6"/>
  <c r="V45" i="6"/>
  <c r="V43" i="6"/>
  <c r="V41" i="6"/>
  <c r="V39" i="6"/>
  <c r="V37" i="6"/>
  <c r="V35" i="6"/>
  <c r="V31" i="6"/>
  <c r="V18" i="6"/>
  <c r="V14" i="6"/>
  <c r="V12" i="6"/>
  <c r="F40" i="6" l="1"/>
  <c r="C7" i="3" s="1"/>
  <c r="V32" i="6"/>
  <c r="V68" i="6"/>
  <c r="V46" i="6"/>
  <c r="V97" i="6"/>
  <c r="F48" i="5"/>
  <c r="F7" i="5" l="1"/>
  <c r="F47" i="5"/>
  <c r="F43" i="5"/>
  <c r="F39" i="5"/>
  <c r="F35" i="5"/>
  <c r="F34" i="5"/>
  <c r="F29" i="5"/>
  <c r="F30" i="5"/>
  <c r="F23" i="5"/>
  <c r="F12" i="5"/>
  <c r="F17" i="5"/>
  <c r="D13" i="5"/>
  <c r="F13" i="5" s="1"/>
  <c r="D17" i="5"/>
  <c r="D18" i="5"/>
  <c r="F18" i="5" s="1"/>
  <c r="F24" i="5"/>
  <c r="F22" i="5"/>
  <c r="D28" i="5"/>
  <c r="F28" i="5" s="1"/>
  <c r="D35" i="5"/>
  <c r="F53" i="5"/>
  <c r="F51" i="5"/>
  <c r="F55" i="5" l="1"/>
  <c r="C6" i="3" s="1"/>
  <c r="C10" i="3" s="1"/>
  <c r="C11" i="3" l="1"/>
  <c r="C12" i="3" s="1"/>
</calcChain>
</file>

<file path=xl/sharedStrings.xml><?xml version="1.0" encoding="utf-8"?>
<sst xmlns="http://schemas.openxmlformats.org/spreadsheetml/2006/main" count="302" uniqueCount="196">
  <si>
    <t>m</t>
  </si>
  <si>
    <t>Description</t>
  </si>
  <si>
    <t xml:space="preserve">Page No </t>
  </si>
  <si>
    <t>Bill No. 1 - Preliminary and General</t>
  </si>
  <si>
    <t>DESCRIPTION</t>
  </si>
  <si>
    <t>UNIT</t>
  </si>
  <si>
    <t>QTY</t>
  </si>
  <si>
    <t>AMOUNT</t>
  </si>
  <si>
    <t>Site Establishment:</t>
  </si>
  <si>
    <t>The Contractor shall establish the site camp and maintain throughout the construction period and allow for removal of such upon completion of Works.</t>
  </si>
  <si>
    <t>Safety &amp; Health, Environmental</t>
  </si>
  <si>
    <t>Compliance with OH&amp;S Act &amp; Construction Regulations.</t>
  </si>
  <si>
    <t>TIME RELATED ITEMS</t>
  </si>
  <si>
    <t>Maintain Site Office and Meeting Room complete as per P&amp;G's guideline</t>
  </si>
  <si>
    <t>Month</t>
  </si>
  <si>
    <t>Supervision</t>
  </si>
  <si>
    <t xml:space="preserve">Health and Safety measures                               </t>
  </si>
  <si>
    <t>Environmental Officer</t>
  </si>
  <si>
    <t>ITEM NO.</t>
  </si>
  <si>
    <t xml:space="preserve">DESCRIPTION </t>
  </si>
  <si>
    <t>RATE</t>
  </si>
  <si>
    <t>TOTAL PRICE
(SA RANDS)</t>
  </si>
  <si>
    <t>Diamond Mesh Gate (6 meter)</t>
  </si>
  <si>
    <t>No.</t>
  </si>
  <si>
    <t>Supply and install Diamond  mash fencing complete with corner posts and fence posts</t>
  </si>
  <si>
    <t>Amount</t>
  </si>
  <si>
    <t>Quality Controller</t>
  </si>
  <si>
    <t>Supervision of the works</t>
  </si>
  <si>
    <t xml:space="preserve">Saftey Officer </t>
  </si>
  <si>
    <t>sum</t>
  </si>
  <si>
    <t>VAT (15%)</t>
  </si>
  <si>
    <t>Gross Total (Inclusive)</t>
  </si>
  <si>
    <t>Total Amount</t>
  </si>
  <si>
    <t>Submission of Necessary Documentation</t>
  </si>
  <si>
    <t>Safety file, medicals and Induction</t>
  </si>
  <si>
    <t>Preparation of the Construction Area</t>
  </si>
  <si>
    <t>Demolish all internal partioning structures and cart away to dumpsite</t>
  </si>
  <si>
    <t>Demolish and cart away existing floor tiles and skirting strips</t>
  </si>
  <si>
    <t>Set, mark on the existing wall for installation of the double sliding door thereafter demolish and cart away the rubbles to dumpsite</t>
  </si>
  <si>
    <t>Construction of the New Wall</t>
  </si>
  <si>
    <t>Mark, set and build up a 230 x 3040 x 11800 concrete brick partioning wall</t>
  </si>
  <si>
    <t xml:space="preserve">Apply a 25mm thick of building cement &amp; sand plaster to both surfaces </t>
  </si>
  <si>
    <t>Painting the New Built and Plastered Wall</t>
  </si>
  <si>
    <t>Prepare surface and apply primer paint to both surfaces</t>
  </si>
  <si>
    <t>Apply 1st coat of the proposed paint to both surfaces</t>
  </si>
  <si>
    <t>Apply 2nd coat of the proposed paint to both surfaces</t>
  </si>
  <si>
    <t>Installation of the Double  Sliding Door</t>
  </si>
  <si>
    <t>Supply and Installation of double sliding door frame and glass sliding shutters</t>
  </si>
  <si>
    <t>Installation of New Floor Tiles</t>
  </si>
  <si>
    <t>Clean up and scrub away all protruding objects and make a smooth surface ready to receive new floor tiles</t>
  </si>
  <si>
    <t>Provisional of the Canopy/Verrandah over the entrance double sliding door</t>
  </si>
  <si>
    <t>Provisional of steps at the Main entrance</t>
  </si>
  <si>
    <t>Supply all materials and build steps at the main entrance to the office</t>
  </si>
  <si>
    <t>Supply materials and install a canopy/verrandah over the main entrance to the office</t>
  </si>
  <si>
    <t>Miacellaneous</t>
  </si>
  <si>
    <t>Electrical works, such as more sockets, lights, etc.</t>
  </si>
  <si>
    <t>Installation of safety barricades around the working area</t>
  </si>
  <si>
    <r>
      <t>m</t>
    </r>
    <r>
      <rPr>
        <vertAlign val="superscript"/>
        <sz val="10"/>
        <rFont val="Arial"/>
        <family val="2"/>
      </rPr>
      <t>2</t>
    </r>
  </si>
  <si>
    <t>Supply and Installation of a precast concrete lintel over the double sliding door</t>
  </si>
  <si>
    <t>Bill No. 2 - Construction of New Office Hall</t>
  </si>
  <si>
    <t xml:space="preserve">Supply, mark, set up and instal new floor tiles to cover the area of                                     5600 x 11800 </t>
  </si>
  <si>
    <t>Provide for scaffolding and working platform</t>
  </si>
  <si>
    <t>TO CONVERT STORAGE INTO TOILET</t>
  </si>
  <si>
    <t>SN</t>
  </si>
  <si>
    <t>Unit</t>
  </si>
  <si>
    <t>Qty</t>
  </si>
  <si>
    <t>Rate</t>
  </si>
  <si>
    <t>Demolition and Preparatio</t>
  </si>
  <si>
    <t xml:space="preserve">Demolition and clearance </t>
  </si>
  <si>
    <t xml:space="preserve">Plumbing rerouting </t>
  </si>
  <si>
    <t>Electric wiring (lights, fan)</t>
  </si>
  <si>
    <t>Waste removal</t>
  </si>
  <si>
    <t>Fixtures &amp; Fittings</t>
  </si>
  <si>
    <t>Disabled WC ( Raised Height) Geberit/Duravit</t>
  </si>
  <si>
    <t>no</t>
  </si>
  <si>
    <t>Concealed Cistern &amp; flush plate- Geberit</t>
  </si>
  <si>
    <t>Wash basin (Well- mounted) Ceramic with chrome mixer</t>
  </si>
  <si>
    <r>
      <t>m</t>
    </r>
    <r>
      <rPr>
        <vertAlign val="superscript"/>
        <sz val="12"/>
        <color theme="1"/>
        <rFont val="Aptos Narrow"/>
        <family val="2"/>
        <scheme val="minor"/>
      </rPr>
      <t>2</t>
    </r>
  </si>
  <si>
    <t>Rockwood or knauf</t>
  </si>
  <si>
    <t>Acoustic gypsum boards</t>
  </si>
  <si>
    <t>Acoustic door (solid core + seal kit)</t>
  </si>
  <si>
    <t>Drainage system - Option 01</t>
  </si>
  <si>
    <t>Installation of Drainage Pipe System from the Proposed Toilet to the point of Connection 25m</t>
  </si>
  <si>
    <t>Breaking concrete floor tiles at 700mm trench width</t>
  </si>
  <si>
    <r>
      <t>m</t>
    </r>
    <r>
      <rPr>
        <vertAlign val="superscript"/>
        <sz val="11"/>
        <color theme="1"/>
        <rFont val="Aptos Narrow"/>
        <scheme val="minor"/>
      </rPr>
      <t>2</t>
    </r>
  </si>
  <si>
    <t>Breaking concrete slab and foundation wall at 700mm trench width.</t>
  </si>
  <si>
    <t>Settingout and excavate a trench for uPVC pipeline. The depth is from 0.5 - 3.5m to the invert levels, and  moderate through hard soil.</t>
  </si>
  <si>
    <t>Settingout, excavate and build inspection manhole</t>
  </si>
  <si>
    <t>Supply and lay 110mm uPVC pipe at 25m length</t>
  </si>
  <si>
    <t>Allow for connection accessories to the pipe</t>
  </si>
  <si>
    <t>Backfilling and compacting trench</t>
  </si>
  <si>
    <t>Renovation of the Reception Room/Launch</t>
  </si>
  <si>
    <r>
      <t xml:space="preserve">The scope involves the complete renovation of the main entrance reception area to achieve a </t>
    </r>
    <r>
      <rPr>
        <b/>
        <sz val="12"/>
        <color theme="1"/>
        <rFont val="Times New Roman"/>
        <family val="1"/>
      </rPr>
      <t>high-standard, modern, and professional aesthetic</t>
    </r>
    <r>
      <rPr>
        <sz val="12"/>
        <color theme="1"/>
        <rFont val="Times New Roman"/>
        <family val="1"/>
      </rPr>
      <t xml:space="preserve">. The renovation work will focus on removing outdated interior finishes and replacing them with </t>
    </r>
    <r>
      <rPr>
        <b/>
        <sz val="12"/>
        <color theme="1"/>
        <rFont val="Times New Roman"/>
        <family val="1"/>
      </rPr>
      <t>premium-quality materials</t>
    </r>
    <r>
      <rPr>
        <sz val="12"/>
        <color theme="1"/>
        <rFont val="Times New Roman"/>
        <family val="1"/>
      </rPr>
      <t xml:space="preserve"> to align with a world-class corporate image.</t>
    </r>
  </si>
  <si>
    <t>Demolition, Removal and spoil of Face brick</t>
  </si>
  <si>
    <t>Demolition, removal &amp; spoil of face brick along the length of the wall of 30m and the height of 2.8m</t>
  </si>
  <si>
    <t>Prepare surface wall by trimming for surface replacement 30m length and 2.8m height</t>
  </si>
  <si>
    <t>Supply, install &amp; skim plastering on the 30m length and 2.8m wall</t>
  </si>
  <si>
    <t>Supply premium paint and apply to the plastered wall</t>
  </si>
  <si>
    <t>Supply and application of accent panels</t>
  </si>
  <si>
    <t>Refurbmishement of the floor</t>
  </si>
  <si>
    <t>Removal of the existing floor material and dispose</t>
  </si>
  <si>
    <t xml:space="preserve">Supply and install porcelain tiles </t>
  </si>
  <si>
    <t>Supply and install skirting</t>
  </si>
  <si>
    <t>Reception Desk</t>
  </si>
  <si>
    <t>Refurbshment of the reception desk to meet highest standard class structure</t>
  </si>
  <si>
    <t>Demolition and Preparation Works</t>
  </si>
  <si>
    <t>Demolishing, clearing and spoil</t>
  </si>
  <si>
    <t>Rerouting existing plumbing work</t>
  </si>
  <si>
    <t>Electric wiring (lighting. And Fan)</t>
  </si>
  <si>
    <t>Waste Removal</t>
  </si>
  <si>
    <t xml:space="preserve">Construction of a Front Wall </t>
  </si>
  <si>
    <t>Removal of the existing floor material within the construction area and spoil</t>
  </si>
  <si>
    <t>Extend the existing front wall to the full height to above ceiling board level</t>
  </si>
  <si>
    <t>Plumbing and Installation of Fixtures and Fittings</t>
  </si>
  <si>
    <t>Installation of WC, plumbing and all civil, mechanical fixtures &amp; fittings see attached list of fixtures and fittings.</t>
  </si>
  <si>
    <t xml:space="preserve">Finshing works - Internal &amp; External of Toilet </t>
  </si>
  <si>
    <t>Supply and install materials for finishing work such as floor &amp; wall tiles, ceiling (MR gypsum + LED lights or equivalent, painting (ceiling &amp; doors)  see attached finishing list</t>
  </si>
  <si>
    <t>Provisional of soundproofing to eliminate WC - water hammers</t>
  </si>
  <si>
    <t>Supply and install sound bears or soundproofing materials for prevention of WC-water hammers noises, see attached list</t>
  </si>
  <si>
    <t>A</t>
  </si>
  <si>
    <t>Sub Title</t>
  </si>
  <si>
    <t>A.1</t>
  </si>
  <si>
    <t>Office and Meeting Room complete as per P&amp;G's Guideline</t>
  </si>
  <si>
    <t>A.1.3.</t>
  </si>
  <si>
    <t>Sanitation</t>
  </si>
  <si>
    <t>A.1.4.</t>
  </si>
  <si>
    <t>Electricity</t>
  </si>
  <si>
    <t>A.2.</t>
  </si>
  <si>
    <t>Sign Board Labour</t>
  </si>
  <si>
    <t>A.2.1</t>
  </si>
  <si>
    <t>Construction Signboard</t>
  </si>
  <si>
    <t>A.4.</t>
  </si>
  <si>
    <t>A.4.1</t>
  </si>
  <si>
    <t>A.8.</t>
  </si>
  <si>
    <t xml:space="preserve">Contractual requirements  </t>
  </si>
  <si>
    <t xml:space="preserve"> Comply ,maintain all insurance  and statutory contributions, etc.</t>
  </si>
  <si>
    <t>A.8.1</t>
  </si>
  <si>
    <t xml:space="preserve"> Allowance to Comply ,maintain all insurance  and statutory contributions, etc. ( This lump sum shall be divided and paid in accordance to the number of months allocated to the project)</t>
  </si>
  <si>
    <t>B.</t>
  </si>
  <si>
    <t>B.1</t>
  </si>
  <si>
    <t>B.1.1.</t>
  </si>
  <si>
    <t>B.1.3.</t>
  </si>
  <si>
    <t>Water</t>
  </si>
  <si>
    <t>B.1.4.</t>
  </si>
  <si>
    <t>Sanitation (service)</t>
  </si>
  <si>
    <t>B.1.5.</t>
  </si>
  <si>
    <t>B.3</t>
  </si>
  <si>
    <t>Security</t>
  </si>
  <si>
    <t>B.3.1.</t>
  </si>
  <si>
    <t xml:space="preserve">Security on site </t>
  </si>
  <si>
    <t>B.5.</t>
  </si>
  <si>
    <t>B.5.1.</t>
  </si>
  <si>
    <t>B.6.</t>
  </si>
  <si>
    <t>B.6.1.</t>
  </si>
  <si>
    <t>Community Liason Officer</t>
  </si>
  <si>
    <t>B.6.2.</t>
  </si>
  <si>
    <t>B.6.3.</t>
  </si>
  <si>
    <t>B.6.4.</t>
  </si>
  <si>
    <t>A.1.1</t>
  </si>
  <si>
    <t>Total - P &amp; G's</t>
  </si>
  <si>
    <t>Sub - Total 01  P &amp; G Fixed Charge Items</t>
  </si>
  <si>
    <t>Sub Total 02 - P&amp;G Time Related Items</t>
  </si>
  <si>
    <t>Installation of Drainage Piping System</t>
  </si>
  <si>
    <t>Breaking concrete floor tiles 700mm trench width</t>
  </si>
  <si>
    <t>Breaking concrete slab and foundation wall at 700mm width</t>
  </si>
  <si>
    <t xml:space="preserve">Settingout, excavate and build inspection manhole </t>
  </si>
  <si>
    <t>4.'6</t>
  </si>
  <si>
    <t>Settingout and excavate a trench for uPVC pipeline. The depth of the trench is from 0.5m to 3.5m to invert level, nature of the ground is moderate hard soil</t>
  </si>
  <si>
    <t>Reinstatement of floor tiles+ walls + Paving</t>
  </si>
  <si>
    <t>Reinstatement of concrete floor tiles + walls + paving</t>
  </si>
  <si>
    <t>Bill No. 3 - Construction of Reception Toilet</t>
  </si>
  <si>
    <t>Bill No, 4 - Renovation of the Reception Room</t>
  </si>
  <si>
    <t>BILL NO. 4: Renovation of Reception Room/Hall and Reception Front Counter</t>
  </si>
  <si>
    <t>Renovation of BWD Reception Room/Hall and Front Desk Counter</t>
  </si>
  <si>
    <t>Removal of existing facebricks from the surrounding walls</t>
  </si>
  <si>
    <t>Remove the existing  facebricks and other materials not needed and cart away</t>
  </si>
  <si>
    <t>Trim the area where the facebricks been removed to the required level</t>
  </si>
  <si>
    <t>Supply, install and skim plastering to 30m length of wall and at the 2.8m height</t>
  </si>
  <si>
    <t>Supply high quality premium paint and paint the plastered wall</t>
  </si>
  <si>
    <t>Apply accent panels the wall behind the Receptionist 2.8m height and 5m length</t>
  </si>
  <si>
    <t>Floor Improvement to Reception Hall</t>
  </si>
  <si>
    <t>Remove and dispose the existing floor material</t>
  </si>
  <si>
    <t>Prepare and trim the floor to required level (Floor area where the existing materials removed</t>
  </si>
  <si>
    <t xml:space="preserve">Supply and install porcelain tile materials on the trimmed and leveled floor </t>
  </si>
  <si>
    <t>Supply, install and polish skirting trip for 30m</t>
  </si>
  <si>
    <t>Fubricate, supply, deliver and install a corporate high quality reception front desk</t>
  </si>
  <si>
    <t>Sub-Total Wall Finishing Improvement</t>
  </si>
  <si>
    <t>Sub-Total Reception Floor Improvement</t>
  </si>
  <si>
    <t>Total - Improvement of BWD Reception</t>
  </si>
  <si>
    <t>Allow for connection accessories to the piping system</t>
  </si>
  <si>
    <t>SUMMARY OF BILLS OF QUANTITIES - Proposed New Office Hall, New Toilet at the Reception and Improvement of the Look of the Reception Hall at BWD, RW Central Depot.</t>
  </si>
  <si>
    <t>Sub-Total: Proposed New Office Hall at BWD</t>
  </si>
  <si>
    <t>PRELIMINARY AND GENERAL - For New Proposed Office, New Toilet And Reception Face Improvement</t>
  </si>
  <si>
    <t xml:space="preserve">FIXED CHARGE ITEMS </t>
  </si>
  <si>
    <t>BILL NO. 3 - A Proposed New Toilet At Central Depot Reception</t>
  </si>
  <si>
    <t xml:space="preserve">BILL NO. 2 - For Proposed New Office Hall at Rand Water Central Depot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</si>
</sst>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(* #,##0.00_);_(* \(#,##0.00\);_(* &quot;-&quot;??_);_(@_)"/>
    <numFmt numFmtId="165" formatCode="&quot;R&quot;\ #,##0.00"/>
    <numFmt numFmtId="166" formatCode="_-[$R-1C09]* #,##0.00_-;\-[$R-1C09]* #,##0.00_-;_-[$R-1C09]* &quot;-&quot;??_-;_-@_-"/>
    <numFmt numFmtId="167" formatCode="_ &quot;R&quot;\ * #,##0.00_ ;_ &quot;R&quot;\ * \-#,##0.00_ ;_ &quot;R&quot;\ * &quot;-&quot;??_ ;_ @_ "/>
    <numFmt numFmtId="168" formatCode="&quot;R&quot;#,##0.00"/>
    <numFmt numFmtId="169" formatCode="_ * #,##0.00_ ;_ * \-#,##0.00_ ;_ * &quot;-&quot;??_ ;_ @_ "/>
    <numFmt numFmtId="170" formatCode="#,##0.0000000000"/>
    <numFmt numFmtId="171" formatCode="_-* #,##0_-;\-* #,##0_-;_-* &quot;-&quot;??_-;_-@_-"/>
  </numFmts>
  <fonts count="2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ptos Narrow"/>
      <family val="2"/>
      <scheme val="minor"/>
    </font>
    <font>
      <sz val="12"/>
      <name val="Arial MT"/>
    </font>
    <font>
      <u/>
      <sz val="12"/>
      <color indexed="12"/>
      <name val="Arial"/>
      <family val="2"/>
    </font>
    <font>
      <sz val="8"/>
      <name val="Times New Roman"/>
      <family val="1"/>
    </font>
    <font>
      <sz val="10"/>
      <name val="Helv"/>
    </font>
    <font>
      <b/>
      <sz val="14"/>
      <name val="Arial"/>
      <family val="2"/>
    </font>
    <font>
      <vertAlign val="superscript"/>
      <sz val="10"/>
      <name val="Arial"/>
      <family val="2"/>
    </font>
    <font>
      <b/>
      <sz val="14"/>
      <color theme="1"/>
      <name val="Aptos Narrow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family val="2"/>
      <scheme val="minor"/>
    </font>
    <font>
      <vertAlign val="superscript"/>
      <sz val="12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vertAlign val="superscript"/>
      <sz val="11"/>
      <color theme="1"/>
      <name val="Aptos Narrow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6"/>
      <color theme="1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8">
    <xf numFmtId="0" fontId="0" fillId="0" borderId="0"/>
    <xf numFmtId="43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10" fillId="0" borderId="0">
      <alignment horizontal="center" wrapText="1"/>
      <protection locked="0"/>
    </xf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" fillId="0" borderId="20" applyNumberFormat="0" applyAlignment="0" applyProtection="0">
      <alignment horizontal="left" vertical="center"/>
    </xf>
    <xf numFmtId="0" fontId="3" fillId="0" borderId="25">
      <alignment horizontal="left" vertical="center"/>
    </xf>
    <xf numFmtId="0" fontId="9" fillId="0" borderId="0" applyNumberFormat="0" applyFill="0" applyBorder="0" applyAlignment="0" applyProtection="0">
      <alignment vertical="top"/>
      <protection locked="0"/>
    </xf>
    <xf numFmtId="170" fontId="11" fillId="4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8" fillId="0" borderId="0"/>
    <xf numFmtId="0" fontId="2" fillId="0" borderId="0"/>
    <xf numFmtId="0" fontId="4" fillId="0" borderId="0"/>
    <xf numFmtId="14" fontId="10" fillId="0" borderId="0">
      <alignment horizontal="center" wrapText="1"/>
      <protection locked="0"/>
    </xf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" fontId="11" fillId="0" borderId="26"/>
  </cellStyleXfs>
  <cellXfs count="235">
    <xf numFmtId="0" fontId="0" fillId="0" borderId="0" xfId="0"/>
    <xf numFmtId="0" fontId="1" fillId="0" borderId="0" xfId="0" applyFont="1"/>
    <xf numFmtId="0" fontId="0" fillId="0" borderId="1" xfId="0" applyBorder="1"/>
    <xf numFmtId="0" fontId="6" fillId="3" borderId="1" xfId="5" applyFont="1" applyFill="1" applyBorder="1" applyAlignment="1">
      <alignment horizontal="center" vertical="center" wrapText="1"/>
    </xf>
    <xf numFmtId="0" fontId="6" fillId="3" borderId="1" xfId="5" applyFont="1" applyFill="1" applyBorder="1" applyAlignment="1">
      <alignment horizontal="center" vertical="center"/>
    </xf>
    <xf numFmtId="0" fontId="5" fillId="3" borderId="1" xfId="5" applyFont="1" applyFill="1" applyBorder="1" applyAlignment="1">
      <alignment horizontal="center" vertical="center"/>
    </xf>
    <xf numFmtId="2" fontId="5" fillId="3" borderId="1" xfId="5" applyNumberFormat="1" applyFont="1" applyFill="1" applyBorder="1" applyAlignment="1">
      <alignment horizontal="center" vertical="center"/>
    </xf>
    <xf numFmtId="165" fontId="5" fillId="3" borderId="1" xfId="5" applyNumberFormat="1" applyFont="1" applyFill="1" applyBorder="1" applyAlignment="1">
      <alignment horizontal="center" vertical="center"/>
    </xf>
    <xf numFmtId="165" fontId="5" fillId="3" borderId="1" xfId="5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center" vertical="center" wrapText="1"/>
    </xf>
    <xf numFmtId="2" fontId="4" fillId="2" borderId="3" xfId="1" applyNumberFormat="1" applyFont="1" applyFill="1" applyBorder="1" applyAlignment="1" applyProtection="1">
      <alignment horizontal="center" vertical="center"/>
    </xf>
    <xf numFmtId="165" fontId="4" fillId="2" borderId="3" xfId="1" applyNumberFormat="1" applyFont="1" applyFill="1" applyBorder="1" applyAlignment="1" applyProtection="1">
      <alignment horizontal="center" vertical="center"/>
      <protection locked="0"/>
    </xf>
    <xf numFmtId="165" fontId="4" fillId="2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justify" vertical="center" wrapText="1"/>
    </xf>
    <xf numFmtId="165" fontId="4" fillId="0" borderId="3" xfId="1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left" vertical="center" wrapText="1"/>
    </xf>
    <xf numFmtId="165" fontId="5" fillId="0" borderId="24" xfId="5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1" applyNumberFormat="1" applyFont="1" applyFill="1" applyBorder="1" applyAlignment="1" applyProtection="1">
      <alignment horizontal="center" vertical="center"/>
    </xf>
    <xf numFmtId="165" fontId="4" fillId="2" borderId="1" xfId="1" applyNumberFormat="1" applyFont="1" applyFill="1" applyBorder="1" applyAlignment="1" applyProtection="1">
      <alignment horizontal="center" vertical="center"/>
      <protection locked="0"/>
    </xf>
    <xf numFmtId="165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171" fontId="4" fillId="2" borderId="1" xfId="1" applyNumberFormat="1" applyFont="1" applyFill="1" applyBorder="1" applyAlignment="1" applyProtection="1">
      <alignment vertical="center"/>
    </xf>
    <xf numFmtId="168" fontId="0" fillId="0" borderId="0" xfId="0" applyNumberFormat="1"/>
    <xf numFmtId="0" fontId="5" fillId="0" borderId="1" xfId="0" applyFont="1" applyBorder="1" applyAlignment="1">
      <alignment horizontal="justify" vertical="center" wrapText="1"/>
    </xf>
    <xf numFmtId="171" fontId="4" fillId="2" borderId="1" xfId="1" applyNumberFormat="1" applyFont="1" applyFill="1" applyBorder="1" applyAlignment="1" applyProtection="1">
      <alignment horizontal="center" vertical="center"/>
    </xf>
    <xf numFmtId="1" fontId="4" fillId="2" borderId="1" xfId="1" applyNumberFormat="1" applyFont="1" applyFill="1" applyBorder="1" applyAlignment="1" applyProtection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6" fontId="16" fillId="0" borderId="1" xfId="0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166" fontId="18" fillId="5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166" fontId="0" fillId="6" borderId="1" xfId="0" applyNumberFormat="1" applyFill="1" applyBorder="1" applyAlignment="1">
      <alignment horizontal="center" vertical="center"/>
    </xf>
    <xf numFmtId="166" fontId="18" fillId="6" borderId="1" xfId="0" applyNumberFormat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 applyProtection="1">
      <alignment horizontal="center" vertical="center"/>
    </xf>
    <xf numFmtId="0" fontId="23" fillId="0" borderId="23" xfId="0" applyFont="1" applyBorder="1" applyAlignment="1" applyProtection="1">
      <alignment horizontal="center" vertical="center" wrapText="1"/>
      <protection hidden="1"/>
    </xf>
    <xf numFmtId="0" fontId="23" fillId="0" borderId="8" xfId="0" applyFont="1" applyBorder="1" applyAlignment="1" applyProtection="1">
      <alignment horizontal="center" vertical="center" wrapText="1"/>
      <protection hidden="1"/>
    </xf>
    <xf numFmtId="0" fontId="24" fillId="0" borderId="34" xfId="0" applyFont="1" applyBorder="1" applyAlignment="1" applyProtection="1">
      <alignment horizontal="left" vertical="center" wrapText="1"/>
      <protection hidden="1"/>
    </xf>
    <xf numFmtId="0" fontId="23" fillId="0" borderId="34" xfId="0" applyFont="1" applyBorder="1" applyAlignment="1" applyProtection="1">
      <alignment horizontal="center" vertical="center" wrapText="1"/>
      <protection hidden="1"/>
    </xf>
    <xf numFmtId="0" fontId="23" fillId="0" borderId="14" xfId="0" applyFont="1" applyBorder="1" applyAlignment="1" applyProtection="1">
      <alignment horizontal="center" vertical="center" wrapText="1"/>
      <protection hidden="1"/>
    </xf>
    <xf numFmtId="0" fontId="23" fillId="0" borderId="9" xfId="0" applyFont="1" applyBorder="1" applyAlignment="1" applyProtection="1">
      <alignment horizontal="center" vertical="center" wrapText="1"/>
      <protection hidden="1"/>
    </xf>
    <xf numFmtId="0" fontId="24" fillId="0" borderId="9" xfId="0" applyFont="1" applyBorder="1" applyAlignment="1" applyProtection="1">
      <alignment horizontal="left" vertical="center" wrapText="1"/>
      <protection hidden="1"/>
    </xf>
    <xf numFmtId="44" fontId="23" fillId="0" borderId="14" xfId="0" applyNumberFormat="1" applyFont="1" applyBorder="1" applyAlignment="1" applyProtection="1">
      <alignment horizontal="center" vertical="center" wrapText="1"/>
      <protection hidden="1"/>
    </xf>
    <xf numFmtId="44" fontId="23" fillId="0" borderId="9" xfId="0" applyNumberFormat="1" applyFont="1" applyBorder="1" applyAlignment="1" applyProtection="1">
      <alignment horizontal="center" vertical="center" wrapText="1"/>
      <protection hidden="1"/>
    </xf>
    <xf numFmtId="0" fontId="23" fillId="0" borderId="36" xfId="0" applyFont="1" applyBorder="1" applyAlignment="1" applyProtection="1">
      <alignment horizontal="center" vertical="center" wrapText="1"/>
      <protection hidden="1"/>
    </xf>
    <xf numFmtId="0" fontId="23" fillId="0" borderId="16" xfId="0" applyFont="1" applyBorder="1" applyAlignment="1" applyProtection="1">
      <alignment horizontal="center" vertical="center" wrapText="1"/>
      <protection hidden="1"/>
    </xf>
    <xf numFmtId="0" fontId="24" fillId="0" borderId="16" xfId="0" applyFont="1" applyBorder="1" applyAlignment="1" applyProtection="1">
      <alignment horizontal="left" vertical="center" wrapText="1"/>
      <protection hidden="1"/>
    </xf>
    <xf numFmtId="44" fontId="23" fillId="0" borderId="36" xfId="0" applyNumberFormat="1" applyFont="1" applyBorder="1" applyAlignment="1" applyProtection="1">
      <alignment horizontal="center" vertical="center" wrapText="1"/>
      <protection hidden="1"/>
    </xf>
    <xf numFmtId="44" fontId="23" fillId="0" borderId="16" xfId="0" applyNumberFormat="1" applyFont="1" applyBorder="1" applyAlignment="1" applyProtection="1">
      <alignment horizontal="center" vertical="center" wrapText="1"/>
      <protection hidden="1"/>
    </xf>
    <xf numFmtId="0" fontId="23" fillId="0" borderId="19" xfId="0" applyFont="1" applyBorder="1" applyAlignment="1" applyProtection="1">
      <alignment horizontal="center" vertical="center" wrapText="1"/>
      <protection hidden="1"/>
    </xf>
    <xf numFmtId="0" fontId="23" fillId="0" borderId="22" xfId="0" applyFont="1" applyBorder="1" applyAlignment="1" applyProtection="1">
      <alignment vertical="center" wrapText="1"/>
      <protection hidden="1"/>
    </xf>
    <xf numFmtId="0" fontId="23" fillId="0" borderId="37" xfId="0" applyFont="1" applyBorder="1" applyAlignment="1" applyProtection="1">
      <alignment vertical="center" wrapText="1"/>
      <protection hidden="1"/>
    </xf>
    <xf numFmtId="0" fontId="23" fillId="0" borderId="39" xfId="0" applyFont="1" applyBorder="1" applyAlignment="1" applyProtection="1">
      <alignment vertical="center" wrapText="1"/>
      <protection hidden="1"/>
    </xf>
    <xf numFmtId="0" fontId="23" fillId="0" borderId="18" xfId="0" applyFont="1" applyBorder="1" applyAlignment="1" applyProtection="1">
      <alignment horizontal="center" vertical="center" wrapText="1"/>
      <protection hidden="1"/>
    </xf>
    <xf numFmtId="0" fontId="23" fillId="0" borderId="40" xfId="0" applyFont="1" applyBorder="1" applyAlignment="1" applyProtection="1">
      <alignment horizontal="center" vertical="center" wrapText="1"/>
      <protection hidden="1"/>
    </xf>
    <xf numFmtId="0" fontId="24" fillId="0" borderId="35" xfId="0" applyFont="1" applyBorder="1" applyAlignment="1" applyProtection="1">
      <alignment horizontal="left" vertical="center" wrapText="1"/>
      <protection hidden="1"/>
    </xf>
    <xf numFmtId="0" fontId="24" fillId="0" borderId="7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4" xfId="0" applyFont="1" applyBorder="1" applyAlignment="1" applyProtection="1">
      <alignment horizontal="center" vertical="center" wrapText="1"/>
      <protection hidden="1"/>
    </xf>
    <xf numFmtId="0" fontId="25" fillId="0" borderId="9" xfId="0" applyFont="1" applyBorder="1" applyAlignment="1" applyProtection="1">
      <alignment horizontal="center" vertical="center" wrapText="1"/>
      <protection hidden="1"/>
    </xf>
    <xf numFmtId="0" fontId="26" fillId="0" borderId="35" xfId="0" applyFont="1" applyBorder="1" applyAlignment="1" applyProtection="1">
      <alignment horizontal="left" vertical="center" wrapText="1"/>
      <protection hidden="1"/>
    </xf>
    <xf numFmtId="44" fontId="25" fillId="0" borderId="14" xfId="0" applyNumberFormat="1" applyFont="1" applyBorder="1" applyAlignment="1" applyProtection="1">
      <alignment horizontal="center" vertical="center" wrapText="1"/>
      <protection hidden="1"/>
    </xf>
    <xf numFmtId="0" fontId="23" fillId="0" borderId="25" xfId="0" applyFont="1" applyBorder="1" applyAlignment="1" applyProtection="1">
      <alignment horizontal="center" vertical="center" wrapText="1"/>
      <protection hidden="1"/>
    </xf>
    <xf numFmtId="0" fontId="24" fillId="0" borderId="7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15" xfId="0" applyFont="1" applyBorder="1" applyAlignment="1" applyProtection="1">
      <alignment horizontal="center" vertical="center" wrapText="1"/>
      <protection hidden="1"/>
    </xf>
    <xf numFmtId="0" fontId="23" fillId="0" borderId="12" xfId="0" applyFont="1" applyBorder="1" applyAlignment="1" applyProtection="1">
      <alignment horizontal="center" vertical="center" wrapText="1"/>
      <protection hidden="1"/>
    </xf>
    <xf numFmtId="0" fontId="24" fillId="0" borderId="41" xfId="0" applyFont="1" applyBorder="1" applyAlignment="1" applyProtection="1">
      <alignment horizontal="left" vertical="center" wrapText="1"/>
      <protection hidden="1"/>
    </xf>
    <xf numFmtId="44" fontId="23" fillId="0" borderId="15" xfId="0" applyNumberFormat="1" applyFont="1" applyBorder="1" applyAlignment="1" applyProtection="1">
      <alignment horizontal="center" vertical="center" wrapText="1"/>
      <protection hidden="1"/>
    </xf>
    <xf numFmtId="0" fontId="23" fillId="0" borderId="34" xfId="0" applyFont="1" applyBorder="1" applyAlignment="1" applyProtection="1">
      <alignment horizontal="left" vertical="center" wrapText="1"/>
      <protection hidden="1"/>
    </xf>
    <xf numFmtId="44" fontId="23" fillId="0" borderId="12" xfId="0" applyNumberFormat="1" applyFont="1" applyBorder="1" applyAlignment="1" applyProtection="1">
      <alignment horizontal="center" vertical="center" wrapText="1"/>
      <protection hidden="1"/>
    </xf>
    <xf numFmtId="0" fontId="23" fillId="0" borderId="41" xfId="0" applyFont="1" applyBorder="1" applyAlignment="1" applyProtection="1">
      <alignment horizontal="center" vertical="center" wrapText="1"/>
      <protection hidden="1"/>
    </xf>
    <xf numFmtId="44" fontId="23" fillId="0" borderId="41" xfId="0" applyNumberFormat="1" applyFont="1" applyBorder="1" applyAlignment="1" applyProtection="1">
      <alignment horizontal="center" vertical="center" wrapText="1"/>
      <protection hidden="1"/>
    </xf>
    <xf numFmtId="0" fontId="24" fillId="0" borderId="17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44" fontId="18" fillId="0" borderId="38" xfId="0" applyNumberFormat="1" applyFont="1" applyBorder="1"/>
    <xf numFmtId="166" fontId="4" fillId="2" borderId="1" xfId="1" applyNumberFormat="1" applyFont="1" applyFill="1" applyBorder="1" applyAlignment="1" applyProtection="1">
      <alignment horizontal="center" vertical="center"/>
      <protection locked="0"/>
    </xf>
    <xf numFmtId="166" fontId="4" fillId="2" borderId="1" xfId="0" applyNumberFormat="1" applyFont="1" applyFill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66" fontId="4" fillId="2" borderId="49" xfId="0" applyNumberFormat="1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 wrapText="1"/>
    </xf>
    <xf numFmtId="0" fontId="4" fillId="2" borderId="43" xfId="1" applyNumberFormat="1" applyFont="1" applyFill="1" applyBorder="1" applyAlignment="1" applyProtection="1">
      <alignment horizontal="center" vertical="center"/>
    </xf>
    <xf numFmtId="166" fontId="4" fillId="2" borderId="43" xfId="1" applyNumberFormat="1" applyFont="1" applyFill="1" applyBorder="1" applyAlignment="1" applyProtection="1">
      <alignment horizontal="center" vertical="center"/>
      <protection locked="0"/>
    </xf>
    <xf numFmtId="166" fontId="4" fillId="2" borderId="50" xfId="0" applyNumberFormat="1" applyFont="1" applyFill="1" applyBorder="1" applyAlignment="1">
      <alignment horizontal="center" vertical="center"/>
    </xf>
    <xf numFmtId="166" fontId="5" fillId="2" borderId="38" xfId="0" applyNumberFormat="1" applyFont="1" applyFill="1" applyBorder="1" applyAlignment="1">
      <alignment horizontal="center" vertical="center"/>
    </xf>
    <xf numFmtId="0" fontId="6" fillId="3" borderId="19" xfId="5" applyFont="1" applyFill="1" applyBorder="1" applyAlignment="1">
      <alignment horizontal="center" vertical="center" wrapText="1"/>
    </xf>
    <xf numFmtId="0" fontId="6" fillId="3" borderId="38" xfId="5" applyFont="1" applyFill="1" applyBorder="1" applyAlignment="1">
      <alignment horizontal="center" vertical="center"/>
    </xf>
    <xf numFmtId="0" fontId="5" fillId="3" borderId="20" xfId="5" applyFont="1" applyFill="1" applyBorder="1" applyAlignment="1">
      <alignment horizontal="center" vertical="center"/>
    </xf>
    <xf numFmtId="2" fontId="5" fillId="3" borderId="38" xfId="5" applyNumberFormat="1" applyFont="1" applyFill="1" applyBorder="1" applyAlignment="1">
      <alignment horizontal="center" vertical="center"/>
    </xf>
    <xf numFmtId="165" fontId="5" fillId="3" borderId="20" xfId="5" applyNumberFormat="1" applyFont="1" applyFill="1" applyBorder="1" applyAlignment="1">
      <alignment horizontal="center" vertical="center"/>
    </xf>
    <xf numFmtId="165" fontId="5" fillId="3" borderId="38" xfId="5" applyNumberFormat="1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justify" vertical="center" wrapText="1"/>
    </xf>
    <xf numFmtId="0" fontId="4" fillId="0" borderId="52" xfId="0" applyFont="1" applyBorder="1" applyAlignment="1">
      <alignment horizontal="justify" vertical="center" wrapText="1"/>
    </xf>
    <xf numFmtId="0" fontId="4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4" fillId="0" borderId="45" xfId="0" applyFont="1" applyBorder="1" applyAlignment="1">
      <alignment horizontal="justify" vertical="center" wrapText="1"/>
    </xf>
    <xf numFmtId="0" fontId="5" fillId="0" borderId="25" xfId="0" applyFont="1" applyBorder="1" applyAlignment="1">
      <alignment horizontal="justify" vertical="center" wrapText="1"/>
    </xf>
    <xf numFmtId="0" fontId="4" fillId="0" borderId="25" xfId="0" applyFont="1" applyBorder="1" applyAlignment="1">
      <alignment horizontal="justify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53" xfId="0" applyFont="1" applyBorder="1" applyAlignment="1">
      <alignment horizontal="justify" vertical="center" wrapText="1"/>
    </xf>
    <xf numFmtId="0" fontId="4" fillId="2" borderId="46" xfId="0" applyFont="1" applyFill="1" applyBorder="1" applyAlignment="1">
      <alignment horizontal="center" vertical="center" wrapText="1"/>
    </xf>
    <xf numFmtId="171" fontId="4" fillId="2" borderId="47" xfId="1" applyNumberFormat="1" applyFont="1" applyFill="1" applyBorder="1" applyAlignment="1" applyProtection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165" fontId="4" fillId="2" borderId="54" xfId="1" applyNumberFormat="1" applyFont="1" applyFill="1" applyBorder="1" applyAlignment="1" applyProtection="1">
      <alignment horizontal="center" vertical="center"/>
      <protection locked="0"/>
    </xf>
    <xf numFmtId="165" fontId="4" fillId="2" borderId="6" xfId="1" applyNumberFormat="1" applyFont="1" applyFill="1" applyBorder="1" applyAlignment="1" applyProtection="1">
      <alignment horizontal="center" vertical="center"/>
      <protection locked="0"/>
    </xf>
    <xf numFmtId="166" fontId="4" fillId="2" borderId="6" xfId="1" applyNumberFormat="1" applyFont="1" applyFill="1" applyBorder="1" applyAlignment="1" applyProtection="1">
      <alignment horizontal="center" vertical="center"/>
      <protection locked="0"/>
    </xf>
    <xf numFmtId="166" fontId="4" fillId="2" borderId="44" xfId="1" applyNumberFormat="1" applyFont="1" applyFill="1" applyBorder="1" applyAlignment="1" applyProtection="1">
      <alignment horizontal="center" vertical="center"/>
      <protection locked="0"/>
    </xf>
    <xf numFmtId="165" fontId="4" fillId="2" borderId="8" xfId="0" applyNumberFormat="1" applyFont="1" applyFill="1" applyBorder="1" applyAlignment="1">
      <alignment horizontal="center" vertical="center"/>
    </xf>
    <xf numFmtId="165" fontId="4" fillId="2" borderId="9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166" fontId="4" fillId="2" borderId="4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justify" vertical="center" wrapText="1"/>
    </xf>
    <xf numFmtId="166" fontId="5" fillId="6" borderId="12" xfId="0" applyNumberFormat="1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8" xfId="0" applyFont="1" applyBorder="1"/>
    <xf numFmtId="0" fontId="0" fillId="0" borderId="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" fillId="0" borderId="45" xfId="0" applyFont="1" applyBorder="1"/>
    <xf numFmtId="0" fontId="0" fillId="0" borderId="25" xfId="0" applyBorder="1"/>
    <xf numFmtId="0" fontId="0" fillId="0" borderId="53" xfId="0" applyBorder="1" applyAlignment="1">
      <alignment horizontal="left" vertical="center"/>
    </xf>
    <xf numFmtId="0" fontId="1" fillId="0" borderId="8" xfId="0" applyFont="1" applyBorder="1" applyAlignment="1">
      <alignment horizontal="center"/>
    </xf>
    <xf numFmtId="44" fontId="0" fillId="0" borderId="9" xfId="0" applyNumberFormat="1" applyBorder="1" applyAlignment="1">
      <alignment horizontal="center" vertical="center"/>
    </xf>
    <xf numFmtId="166" fontId="0" fillId="0" borderId="9" xfId="0" applyNumberFormat="1" applyBorder="1" applyAlignment="1">
      <alignment horizontal="center" vertical="center"/>
    </xf>
    <xf numFmtId="166" fontId="0" fillId="0" borderId="41" xfId="0" applyNumberFormat="1" applyBorder="1" applyAlignment="1">
      <alignment horizontal="center" vertical="center"/>
    </xf>
    <xf numFmtId="0" fontId="0" fillId="0" borderId="11" xfId="0" applyBorder="1" applyAlignment="1">
      <alignment horizontal="center"/>
    </xf>
    <xf numFmtId="44" fontId="1" fillId="0" borderId="38" xfId="0" applyNumberFormat="1" applyFont="1" applyBorder="1" applyAlignment="1">
      <alignment horizontal="center" vertical="center"/>
    </xf>
    <xf numFmtId="44" fontId="0" fillId="0" borderId="11" xfId="0" applyNumberFormat="1" applyBorder="1" applyAlignment="1">
      <alignment horizontal="center" vertical="center"/>
    </xf>
    <xf numFmtId="44" fontId="1" fillId="7" borderId="38" xfId="0" applyNumberFormat="1" applyFont="1" applyFill="1" applyBorder="1" applyAlignment="1">
      <alignment horizontal="center" vertical="center"/>
    </xf>
    <xf numFmtId="166" fontId="18" fillId="6" borderId="38" xfId="0" applyNumberFormat="1" applyFont="1" applyFill="1" applyBorder="1" applyAlignment="1">
      <alignment horizontal="center" vertical="center"/>
    </xf>
    <xf numFmtId="0" fontId="6" fillId="0" borderId="0" xfId="5" applyFont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justify" vertical="center" wrapText="1"/>
    </xf>
    <xf numFmtId="165" fontId="5" fillId="6" borderId="38" xfId="5" applyNumberFormat="1" applyFont="1" applyFill="1" applyBorder="1" applyAlignment="1">
      <alignment horizontal="center" vertical="center"/>
    </xf>
    <xf numFmtId="165" fontId="5" fillId="6" borderId="24" xfId="5" applyNumberFormat="1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left" vertical="center" wrapText="1"/>
    </xf>
    <xf numFmtId="0" fontId="1" fillId="7" borderId="21" xfId="0" applyFont="1" applyFill="1" applyBorder="1" applyAlignment="1">
      <alignment horizontal="left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0" fillId="0" borderId="55" xfId="0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6" borderId="19" xfId="0" applyFont="1" applyFill="1" applyBorder="1" applyAlignment="1">
      <alignment horizontal="left"/>
    </xf>
    <xf numFmtId="0" fontId="18" fillId="6" borderId="20" xfId="0" applyFont="1" applyFill="1" applyBorder="1" applyAlignment="1">
      <alignment horizontal="left"/>
    </xf>
    <xf numFmtId="0" fontId="18" fillId="6" borderId="21" xfId="0" applyFont="1" applyFill="1" applyBorder="1" applyAlignment="1">
      <alignment horizontal="left"/>
    </xf>
    <xf numFmtId="0" fontId="23" fillId="0" borderId="19" xfId="0" applyFont="1" applyBorder="1" applyAlignment="1" applyProtection="1">
      <alignment horizontal="left" vertical="center" wrapText="1"/>
      <protection hidden="1"/>
    </xf>
    <xf numFmtId="0" fontId="23" fillId="0" borderId="20" xfId="0" applyFont="1" applyBorder="1" applyAlignment="1" applyProtection="1">
      <alignment horizontal="left" vertical="center" wrapText="1"/>
      <protection hidden="1"/>
    </xf>
    <xf numFmtId="0" fontId="23" fillId="0" borderId="21" xfId="0" applyFont="1" applyBorder="1" applyAlignment="1" applyProtection="1">
      <alignment horizontal="left" vertical="center" wrapText="1"/>
      <protection hidden="1"/>
    </xf>
    <xf numFmtId="0" fontId="23" fillId="0" borderId="0" xfId="0" applyFont="1" applyAlignment="1" applyProtection="1">
      <alignment horizontal="left" vertical="center" wrapText="1"/>
      <protection hidden="1"/>
    </xf>
    <xf numFmtId="0" fontId="23" fillId="0" borderId="10" xfId="0" applyFont="1" applyBorder="1" applyAlignment="1" applyProtection="1">
      <alignment horizontal="center" vertical="center" wrapText="1"/>
      <protection hidden="1"/>
    </xf>
    <xf numFmtId="0" fontId="23" fillId="0" borderId="33" xfId="0" applyFont="1" applyBorder="1" applyAlignment="1" applyProtection="1">
      <alignment horizontal="center" vertical="center" wrapText="1"/>
      <protection hidden="1"/>
    </xf>
    <xf numFmtId="0" fontId="23" fillId="0" borderId="20" xfId="0" applyFont="1" applyBorder="1" applyAlignment="1" applyProtection="1">
      <alignment horizontal="center" vertical="center" wrapText="1"/>
      <protection hidden="1"/>
    </xf>
    <xf numFmtId="0" fontId="23" fillId="0" borderId="21" xfId="0" applyFont="1" applyBorder="1" applyAlignment="1" applyProtection="1">
      <alignment horizontal="center" vertical="center" wrapText="1"/>
      <protection hidden="1"/>
    </xf>
    <xf numFmtId="0" fontId="22" fillId="0" borderId="28" xfId="0" applyFont="1" applyBorder="1" applyAlignment="1" applyProtection="1">
      <alignment horizontal="center" vertical="center" wrapText="1"/>
      <protection hidden="1"/>
    </xf>
    <xf numFmtId="0" fontId="22" fillId="0" borderId="29" xfId="0" applyFont="1" applyBorder="1" applyAlignment="1" applyProtection="1">
      <alignment horizontal="center" vertical="center" wrapText="1"/>
      <protection hidden="1"/>
    </xf>
    <xf numFmtId="0" fontId="22" fillId="0" borderId="30" xfId="0" applyFont="1" applyBorder="1" applyAlignment="1" applyProtection="1">
      <alignment horizontal="center" vertical="center" wrapText="1"/>
      <protection hidden="1"/>
    </xf>
    <xf numFmtId="0" fontId="22" fillId="0" borderId="10" xfId="0" applyFont="1" applyBorder="1" applyAlignment="1" applyProtection="1">
      <alignment horizontal="center" vertical="center" wrapText="1"/>
      <protection hidden="1"/>
    </xf>
    <xf numFmtId="0" fontId="22" fillId="0" borderId="33" xfId="0" applyFont="1" applyBorder="1" applyAlignment="1" applyProtection="1">
      <alignment horizontal="center" vertical="center" wrapText="1"/>
      <protection hidden="1"/>
    </xf>
    <xf numFmtId="0" fontId="22" fillId="0" borderId="32" xfId="0" applyFont="1" applyBorder="1" applyAlignment="1" applyProtection="1">
      <alignment horizontal="center" vertical="center" wrapText="1"/>
      <protection hidden="1"/>
    </xf>
    <xf numFmtId="0" fontId="27" fillId="0" borderId="19" xfId="0" applyFont="1" applyBorder="1" applyAlignment="1">
      <alignment horizontal="left" vertical="center" wrapText="1"/>
    </xf>
    <xf numFmtId="0" fontId="27" fillId="0" borderId="20" xfId="0" applyFont="1" applyBorder="1" applyAlignment="1">
      <alignment horizontal="left" vertical="center" wrapText="1"/>
    </xf>
    <xf numFmtId="0" fontId="27" fillId="0" borderId="21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3" fillId="0" borderId="28" xfId="0" applyFont="1" applyBorder="1" applyAlignment="1" applyProtection="1">
      <alignment horizontal="center" vertical="center" wrapText="1"/>
      <protection hidden="1"/>
    </xf>
    <xf numFmtId="0" fontId="23" fillId="0" borderId="31" xfId="0" applyFont="1" applyBorder="1" applyAlignment="1" applyProtection="1">
      <alignment horizontal="center" vertical="center" wrapText="1"/>
      <protection hidden="1"/>
    </xf>
    <xf numFmtId="0" fontId="23" fillId="0" borderId="12" xfId="0" applyFont="1" applyBorder="1" applyAlignment="1" applyProtection="1">
      <alignment horizontal="center" vertical="center" wrapText="1"/>
      <protection hidden="1"/>
    </xf>
    <xf numFmtId="0" fontId="12" fillId="0" borderId="1" xfId="5" applyFont="1" applyBorder="1" applyAlignment="1">
      <alignment horizontal="left" vertical="center" wrapText="1"/>
    </xf>
    <xf numFmtId="0" fontId="6" fillId="6" borderId="19" xfId="5" applyFont="1" applyFill="1" applyBorder="1" applyAlignment="1">
      <alignment horizontal="left" vertical="center" wrapText="1"/>
    </xf>
    <xf numFmtId="0" fontId="6" fillId="6" borderId="20" xfId="5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5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5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12" fillId="0" borderId="46" xfId="5" applyFont="1" applyBorder="1" applyAlignment="1">
      <alignment horizontal="left" vertical="center" wrapText="1"/>
    </xf>
    <xf numFmtId="0" fontId="12" fillId="0" borderId="47" xfId="5" applyFont="1" applyBorder="1" applyAlignment="1">
      <alignment horizontal="left" vertical="center" wrapText="1"/>
    </xf>
    <xf numFmtId="0" fontId="12" fillId="0" borderId="48" xfId="5" applyFont="1" applyBorder="1" applyAlignment="1">
      <alignment horizontal="left" vertical="center" wrapText="1"/>
    </xf>
    <xf numFmtId="0" fontId="12" fillId="0" borderId="42" xfId="5" applyFont="1" applyBorder="1" applyAlignment="1">
      <alignment horizontal="left" vertical="center" wrapText="1"/>
    </xf>
    <xf numFmtId="0" fontId="12" fillId="0" borderId="43" xfId="5" applyFont="1" applyBorder="1" applyAlignment="1">
      <alignment horizontal="left" vertical="center" wrapText="1"/>
    </xf>
    <xf numFmtId="0" fontId="12" fillId="0" borderId="50" xfId="5" applyFont="1" applyBorder="1" applyAlignment="1">
      <alignment horizontal="left" vertical="center" wrapText="1"/>
    </xf>
    <xf numFmtId="0" fontId="6" fillId="0" borderId="24" xfId="5" applyFont="1" applyBorder="1" applyAlignment="1">
      <alignment horizontal="right" vertical="center" wrapText="1"/>
    </xf>
    <xf numFmtId="0" fontId="20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5" fillId="6" borderId="19" xfId="0" applyFont="1" applyFill="1" applyBorder="1" applyAlignment="1">
      <alignment horizontal="left" vertical="center" wrapText="1"/>
    </xf>
    <xf numFmtId="0" fontId="5" fillId="6" borderId="20" xfId="0" applyFont="1" applyFill="1" applyBorder="1" applyAlignment="1">
      <alignment horizontal="left" vertical="center" wrapText="1"/>
    </xf>
  </cellXfs>
  <cellStyles count="38">
    <cellStyle name="args.style" xfId="6" xr:uid="{00000000-0005-0000-0000-000000000000}"/>
    <cellStyle name="Comma" xfId="1" builtinId="3"/>
    <cellStyle name="Comma 2" xfId="7" xr:uid="{00000000-0005-0000-0000-000002000000}"/>
    <cellStyle name="Comma 2 2" xfId="8" xr:uid="{00000000-0005-0000-0000-000003000000}"/>
    <cellStyle name="Comma 2 2 2" xfId="9" xr:uid="{00000000-0005-0000-0000-000004000000}"/>
    <cellStyle name="Comma 2 3" xfId="10" xr:uid="{00000000-0005-0000-0000-000005000000}"/>
    <cellStyle name="Comma 2 4" xfId="11" xr:uid="{00000000-0005-0000-0000-000006000000}"/>
    <cellStyle name="Comma 3" xfId="12" xr:uid="{00000000-0005-0000-0000-000007000000}"/>
    <cellStyle name="Comma 3 2" xfId="13" xr:uid="{00000000-0005-0000-0000-000008000000}"/>
    <cellStyle name="Comma 3 2 2" xfId="14" xr:uid="{00000000-0005-0000-0000-000009000000}"/>
    <cellStyle name="Comma 4" xfId="15" xr:uid="{00000000-0005-0000-0000-00000A000000}"/>
    <cellStyle name="Comma 5" xfId="2" xr:uid="{00000000-0005-0000-0000-00000B000000}"/>
    <cellStyle name="Currency 2" xfId="17" xr:uid="{00000000-0005-0000-0000-00000C000000}"/>
    <cellStyle name="Currency 2 2" xfId="4" xr:uid="{00000000-0005-0000-0000-00000D000000}"/>
    <cellStyle name="Currency 2 2 2" xfId="18" xr:uid="{00000000-0005-0000-0000-00000E000000}"/>
    <cellStyle name="Currency 3" xfId="16" xr:uid="{00000000-0005-0000-0000-00000F000000}"/>
    <cellStyle name="Header1" xfId="19" xr:uid="{00000000-0005-0000-0000-000010000000}"/>
    <cellStyle name="Header2" xfId="20" xr:uid="{00000000-0005-0000-0000-000011000000}"/>
    <cellStyle name="Hyperlink 2" xfId="21" xr:uid="{00000000-0005-0000-0000-000012000000}"/>
    <cellStyle name="Input Cells" xfId="22" xr:uid="{00000000-0005-0000-0000-000013000000}"/>
    <cellStyle name="Normal" xfId="0" builtinId="0"/>
    <cellStyle name="Normal 10" xfId="23" xr:uid="{00000000-0005-0000-0000-000015000000}"/>
    <cellStyle name="Normal 2" xfId="24" xr:uid="{00000000-0005-0000-0000-000016000000}"/>
    <cellStyle name="Normal 2 2" xfId="25" xr:uid="{00000000-0005-0000-0000-000017000000}"/>
    <cellStyle name="Normal 2 2 2" xfId="26" xr:uid="{00000000-0005-0000-0000-000018000000}"/>
    <cellStyle name="Normal 3" xfId="27" xr:uid="{00000000-0005-0000-0000-000019000000}"/>
    <cellStyle name="Normal 3 2" xfId="28" xr:uid="{00000000-0005-0000-0000-00001A000000}"/>
    <cellStyle name="Normal 3 2 2" xfId="29" xr:uid="{00000000-0005-0000-0000-00001B000000}"/>
    <cellStyle name="Normal 3 3" xfId="30" xr:uid="{00000000-0005-0000-0000-00001C000000}"/>
    <cellStyle name="Normal 4" xfId="5" xr:uid="{00000000-0005-0000-0000-00001D000000}"/>
    <cellStyle name="Normal 4 2" xfId="31" xr:uid="{00000000-0005-0000-0000-00001E000000}"/>
    <cellStyle name="Normal 8" xfId="32" xr:uid="{00000000-0005-0000-0000-00001F000000}"/>
    <cellStyle name="per.style" xfId="33" xr:uid="{00000000-0005-0000-0000-000020000000}"/>
    <cellStyle name="Percent 13 34" xfId="34" xr:uid="{00000000-0005-0000-0000-000021000000}"/>
    <cellStyle name="Percent 2" xfId="35" xr:uid="{00000000-0005-0000-0000-000022000000}"/>
    <cellStyle name="Percent 2 2" xfId="3" xr:uid="{00000000-0005-0000-0000-000023000000}"/>
    <cellStyle name="Percent 3" xfId="36" xr:uid="{00000000-0005-0000-0000-000024000000}"/>
    <cellStyle name="T.b.a." xfId="37" xr:uid="{00000000-0005-0000-0000-00002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tabSelected="1" topLeftCell="A10" zoomScaleNormal="100" workbookViewId="0">
      <selection activeCell="F37" sqref="F37"/>
    </sheetView>
  </sheetViews>
  <sheetFormatPr defaultRowHeight="14.5"/>
  <cols>
    <col min="2" max="2" width="19.90625" customWidth="1"/>
    <col min="3" max="3" width="58.54296875" customWidth="1"/>
    <col min="6" max="6" width="18.453125" customWidth="1"/>
    <col min="7" max="7" width="19.1796875" customWidth="1"/>
  </cols>
  <sheetData>
    <row r="1" spans="1:7" ht="41.25" customHeight="1" thickBot="1">
      <c r="A1" s="192" t="s">
        <v>192</v>
      </c>
      <c r="B1" s="193"/>
      <c r="C1" s="193"/>
      <c r="D1" s="193"/>
      <c r="E1" s="193"/>
      <c r="F1" s="193"/>
      <c r="G1" s="194"/>
    </row>
    <row r="2" spans="1:7" ht="19" customHeight="1" thickBot="1">
      <c r="A2" s="195" t="s">
        <v>193</v>
      </c>
      <c r="B2" s="196"/>
      <c r="C2" s="196"/>
      <c r="D2" s="196"/>
      <c r="E2" s="196"/>
      <c r="F2" s="196"/>
      <c r="G2" s="197"/>
    </row>
    <row r="3" spans="1:7" ht="25.5" customHeight="1">
      <c r="A3" s="198" t="s">
        <v>119</v>
      </c>
      <c r="B3" s="199" t="s">
        <v>120</v>
      </c>
      <c r="C3" s="199" t="s">
        <v>4</v>
      </c>
      <c r="D3" s="199" t="s">
        <v>64</v>
      </c>
      <c r="E3" s="199" t="s">
        <v>6</v>
      </c>
      <c r="F3" s="199" t="s">
        <v>66</v>
      </c>
      <c r="G3" s="199" t="s">
        <v>7</v>
      </c>
    </row>
    <row r="4" spans="1:7" ht="3" customHeight="1" thickBot="1">
      <c r="A4" s="182"/>
      <c r="B4" s="200"/>
      <c r="C4" s="200"/>
      <c r="D4" s="200"/>
      <c r="E4" s="200"/>
      <c r="F4" s="200"/>
      <c r="G4" s="200"/>
    </row>
    <row r="5" spans="1:7" ht="45.5" customHeight="1">
      <c r="A5" s="45" t="s">
        <v>121</v>
      </c>
      <c r="B5" s="46" t="s">
        <v>8</v>
      </c>
      <c r="C5" s="79" t="s">
        <v>9</v>
      </c>
      <c r="D5" s="45"/>
      <c r="E5" s="45"/>
      <c r="F5" s="45"/>
      <c r="G5" s="48"/>
    </row>
    <row r="6" spans="1:7" ht="24.75" customHeight="1">
      <c r="A6" s="49" t="s">
        <v>158</v>
      </c>
      <c r="B6" s="50"/>
      <c r="C6" s="51" t="s">
        <v>122</v>
      </c>
      <c r="D6" s="49" t="s">
        <v>29</v>
      </c>
      <c r="E6" s="49">
        <v>1</v>
      </c>
      <c r="F6" s="52"/>
      <c r="G6" s="53">
        <f>E6*F6</f>
        <v>0</v>
      </c>
    </row>
    <row r="7" spans="1:7">
      <c r="A7" s="49" t="s">
        <v>123</v>
      </c>
      <c r="B7" s="50"/>
      <c r="C7" s="51" t="s">
        <v>124</v>
      </c>
      <c r="D7" s="49" t="s">
        <v>29</v>
      </c>
      <c r="E7" s="49">
        <v>1</v>
      </c>
      <c r="F7" s="52"/>
      <c r="G7" s="53">
        <f t="shared" ref="G7:G13" si="0">E7*F7</f>
        <v>0</v>
      </c>
    </row>
    <row r="8" spans="1:7" ht="24" customHeight="1">
      <c r="A8" s="49" t="s">
        <v>125</v>
      </c>
      <c r="B8" s="50"/>
      <c r="C8" s="51" t="s">
        <v>126</v>
      </c>
      <c r="D8" s="49" t="s">
        <v>29</v>
      </c>
      <c r="E8" s="49">
        <v>1</v>
      </c>
      <c r="F8" s="52"/>
      <c r="G8" s="53">
        <f t="shared" si="0"/>
        <v>0</v>
      </c>
    </row>
    <row r="9" spans="1:7">
      <c r="A9" s="49" t="s">
        <v>127</v>
      </c>
      <c r="B9" s="50" t="s">
        <v>128</v>
      </c>
      <c r="C9" s="51"/>
      <c r="D9" s="49"/>
      <c r="E9" s="49"/>
      <c r="F9" s="52"/>
      <c r="G9" s="53"/>
    </row>
    <row r="10" spans="1:7" ht="34.5" customHeight="1">
      <c r="A10" s="49" t="s">
        <v>129</v>
      </c>
      <c r="B10" s="50"/>
      <c r="C10" s="51" t="s">
        <v>130</v>
      </c>
      <c r="D10" s="49" t="s">
        <v>29</v>
      </c>
      <c r="E10" s="49">
        <v>1</v>
      </c>
      <c r="F10" s="52"/>
      <c r="G10" s="53">
        <f t="shared" si="0"/>
        <v>0</v>
      </c>
    </row>
    <row r="11" spans="1:7" ht="37.5" customHeight="1">
      <c r="A11" s="49" t="s">
        <v>131</v>
      </c>
      <c r="B11" s="50" t="s">
        <v>16</v>
      </c>
      <c r="C11" s="51" t="s">
        <v>10</v>
      </c>
      <c r="D11" s="49" t="s">
        <v>29</v>
      </c>
      <c r="E11" s="49">
        <v>1</v>
      </c>
      <c r="F11" s="52"/>
      <c r="G11" s="53">
        <f t="shared" si="0"/>
        <v>0</v>
      </c>
    </row>
    <row r="12" spans="1:7" ht="22" customHeight="1">
      <c r="A12" s="49" t="s">
        <v>132</v>
      </c>
      <c r="B12" s="50"/>
      <c r="C12" s="51" t="s">
        <v>11</v>
      </c>
      <c r="D12" s="49" t="s">
        <v>29</v>
      </c>
      <c r="E12" s="49">
        <v>1</v>
      </c>
      <c r="F12" s="52"/>
      <c r="G12" s="53">
        <f t="shared" si="0"/>
        <v>0</v>
      </c>
    </row>
    <row r="13" spans="1:7" ht="37" customHeight="1">
      <c r="A13" s="49" t="s">
        <v>133</v>
      </c>
      <c r="B13" s="50" t="s">
        <v>134</v>
      </c>
      <c r="C13" s="51" t="s">
        <v>135</v>
      </c>
      <c r="D13" s="49" t="s">
        <v>29</v>
      </c>
      <c r="E13" s="49">
        <v>1</v>
      </c>
      <c r="F13" s="52"/>
      <c r="G13" s="53">
        <f t="shared" si="0"/>
        <v>0</v>
      </c>
    </row>
    <row r="14" spans="1:7" ht="44" thickBot="1">
      <c r="A14" s="75" t="s">
        <v>136</v>
      </c>
      <c r="B14" s="81"/>
      <c r="C14" s="77" t="s">
        <v>137</v>
      </c>
      <c r="D14" s="75" t="s">
        <v>29</v>
      </c>
      <c r="E14" s="75">
        <v>1</v>
      </c>
      <c r="F14" s="78"/>
      <c r="G14" s="82">
        <f>E14*F14</f>
        <v>0</v>
      </c>
    </row>
    <row r="15" spans="1:7" ht="15" thickBot="1">
      <c r="A15" s="181"/>
      <c r="B15" s="181"/>
      <c r="C15" s="181"/>
      <c r="D15" s="178" t="s">
        <v>160</v>
      </c>
      <c r="E15" s="179"/>
      <c r="F15" s="180"/>
      <c r="G15" s="80">
        <f>SUM(G5:G14)</f>
        <v>0</v>
      </c>
    </row>
    <row r="16" spans="1:7" ht="15" thickBot="1">
      <c r="A16" s="182"/>
      <c r="B16" s="183"/>
      <c r="C16" s="183"/>
      <c r="D16" s="184"/>
      <c r="E16" s="184"/>
      <c r="F16" s="184"/>
      <c r="G16" s="185"/>
    </row>
    <row r="17" spans="1:7" ht="19" customHeight="1">
      <c r="A17" s="186" t="s">
        <v>12</v>
      </c>
      <c r="B17" s="187"/>
      <c r="C17" s="187"/>
      <c r="D17" s="187"/>
      <c r="E17" s="187"/>
      <c r="F17" s="187"/>
      <c r="G17" s="188"/>
    </row>
    <row r="18" spans="1:7" ht="19" customHeight="1" thickBot="1">
      <c r="A18" s="189"/>
      <c r="B18" s="190"/>
      <c r="C18" s="190"/>
      <c r="D18" s="190"/>
      <c r="E18" s="190"/>
      <c r="F18" s="190"/>
      <c r="G18" s="191"/>
    </row>
    <row r="19" spans="1:7" ht="15" thickBot="1">
      <c r="A19" s="59" t="s">
        <v>138</v>
      </c>
      <c r="B19" s="60"/>
      <c r="C19" s="61"/>
      <c r="D19" s="61"/>
      <c r="E19" s="61"/>
      <c r="F19" s="61"/>
      <c r="G19" s="62"/>
    </row>
    <row r="20" spans="1:7" ht="16" customHeight="1">
      <c r="A20" s="63" t="s">
        <v>139</v>
      </c>
      <c r="B20" s="46" t="s">
        <v>8</v>
      </c>
      <c r="C20" s="64"/>
      <c r="D20" s="63"/>
      <c r="E20" s="63"/>
      <c r="F20" s="63"/>
      <c r="G20" s="46"/>
    </row>
    <row r="21" spans="1:7" ht="29">
      <c r="A21" s="49" t="s">
        <v>140</v>
      </c>
      <c r="B21" s="50"/>
      <c r="C21" s="65" t="s">
        <v>13</v>
      </c>
      <c r="D21" s="66" t="s">
        <v>14</v>
      </c>
      <c r="E21" s="67">
        <v>3</v>
      </c>
      <c r="F21" s="52"/>
      <c r="G21" s="53">
        <f>E21*F21</f>
        <v>0</v>
      </c>
    </row>
    <row r="22" spans="1:7" ht="16" customHeight="1">
      <c r="A22" s="49" t="s">
        <v>141</v>
      </c>
      <c r="B22" s="50"/>
      <c r="C22" s="65" t="s">
        <v>142</v>
      </c>
      <c r="D22" s="66" t="s">
        <v>14</v>
      </c>
      <c r="E22" s="67">
        <v>3</v>
      </c>
      <c r="F22" s="52"/>
      <c r="G22" s="53">
        <f t="shared" ref="G22:G37" si="1">E22*F22</f>
        <v>0</v>
      </c>
    </row>
    <row r="23" spans="1:7">
      <c r="A23" s="49" t="s">
        <v>143</v>
      </c>
      <c r="B23" s="50"/>
      <c r="C23" s="65" t="s">
        <v>144</v>
      </c>
      <c r="D23" s="66" t="s">
        <v>14</v>
      </c>
      <c r="E23" s="67">
        <v>3</v>
      </c>
      <c r="F23" s="52"/>
      <c r="G23" s="53">
        <f t="shared" si="1"/>
        <v>0</v>
      </c>
    </row>
    <row r="24" spans="1:7">
      <c r="A24" s="49" t="s">
        <v>145</v>
      </c>
      <c r="B24" s="50"/>
      <c r="C24" s="65" t="s">
        <v>126</v>
      </c>
      <c r="D24" s="66" t="s">
        <v>14</v>
      </c>
      <c r="E24" s="67">
        <v>3</v>
      </c>
      <c r="F24" s="52"/>
      <c r="G24" s="53">
        <f t="shared" si="1"/>
        <v>0</v>
      </c>
    </row>
    <row r="25" spans="1:7">
      <c r="A25" s="68"/>
      <c r="B25" s="69"/>
      <c r="C25" s="70"/>
      <c r="D25" s="66"/>
      <c r="E25" s="67"/>
      <c r="F25" s="71"/>
      <c r="G25" s="53"/>
    </row>
    <row r="26" spans="1:7">
      <c r="A26" s="49" t="s">
        <v>146</v>
      </c>
      <c r="B26" s="50" t="s">
        <v>147</v>
      </c>
      <c r="C26" s="72"/>
      <c r="D26" s="66"/>
      <c r="E26" s="67"/>
      <c r="F26" s="52"/>
      <c r="G26" s="53"/>
    </row>
    <row r="27" spans="1:7">
      <c r="A27" s="49" t="s">
        <v>148</v>
      </c>
      <c r="B27" s="50"/>
      <c r="C27" s="65" t="s">
        <v>149</v>
      </c>
      <c r="D27" s="73" t="s">
        <v>14</v>
      </c>
      <c r="E27" s="74">
        <v>3</v>
      </c>
      <c r="F27" s="52"/>
      <c r="G27" s="53">
        <f t="shared" si="1"/>
        <v>0</v>
      </c>
    </row>
    <row r="28" spans="1:7">
      <c r="A28" s="49" t="s">
        <v>150</v>
      </c>
      <c r="B28" s="50" t="s">
        <v>15</v>
      </c>
      <c r="C28" s="50"/>
      <c r="D28" s="73"/>
      <c r="E28" s="74"/>
      <c r="F28" s="52"/>
      <c r="G28" s="53"/>
    </row>
    <row r="29" spans="1:7">
      <c r="A29" s="49" t="s">
        <v>151</v>
      </c>
      <c r="B29" s="50"/>
      <c r="C29" s="47" t="s">
        <v>27</v>
      </c>
      <c r="D29" s="73" t="s">
        <v>14</v>
      </c>
      <c r="E29" s="74">
        <v>3</v>
      </c>
      <c r="F29" s="52"/>
      <c r="G29" s="53">
        <f t="shared" si="1"/>
        <v>0</v>
      </c>
    </row>
    <row r="30" spans="1:7">
      <c r="A30" s="49" t="s">
        <v>152</v>
      </c>
      <c r="B30" s="50"/>
      <c r="C30" s="50"/>
      <c r="D30" s="73"/>
      <c r="E30" s="74"/>
      <c r="F30" s="52"/>
      <c r="G30" s="53"/>
    </row>
    <row r="31" spans="1:7">
      <c r="A31" s="49" t="s">
        <v>153</v>
      </c>
      <c r="B31" s="50"/>
      <c r="C31" s="51" t="s">
        <v>154</v>
      </c>
      <c r="D31" s="73" t="s">
        <v>14</v>
      </c>
      <c r="E31" s="74">
        <v>3</v>
      </c>
      <c r="F31" s="52"/>
      <c r="G31" s="53">
        <f t="shared" si="1"/>
        <v>0</v>
      </c>
    </row>
    <row r="32" spans="1:7">
      <c r="A32" s="54"/>
      <c r="B32" s="55"/>
      <c r="C32" s="56"/>
      <c r="D32" s="73"/>
      <c r="E32" s="74"/>
      <c r="F32" s="57"/>
      <c r="G32" s="53"/>
    </row>
    <row r="33" spans="1:7">
      <c r="A33" s="49" t="s">
        <v>155</v>
      </c>
      <c r="B33" s="50"/>
      <c r="C33" s="51" t="s">
        <v>17</v>
      </c>
      <c r="D33" s="73" t="s">
        <v>14</v>
      </c>
      <c r="E33" s="74">
        <v>3</v>
      </c>
      <c r="F33" s="52"/>
      <c r="G33" s="53">
        <f t="shared" si="1"/>
        <v>0</v>
      </c>
    </row>
    <row r="34" spans="1:7">
      <c r="A34" s="54"/>
      <c r="B34" s="55"/>
      <c r="C34" s="56"/>
      <c r="D34" s="73"/>
      <c r="E34" s="74"/>
      <c r="F34" s="57"/>
      <c r="G34" s="53"/>
    </row>
    <row r="35" spans="1:7">
      <c r="A35" s="49" t="s">
        <v>156</v>
      </c>
      <c r="B35" s="50"/>
      <c r="C35" s="51" t="s">
        <v>26</v>
      </c>
      <c r="D35" s="73" t="s">
        <v>14</v>
      </c>
      <c r="E35" s="74">
        <v>3</v>
      </c>
      <c r="F35" s="52"/>
      <c r="G35" s="53">
        <f t="shared" si="1"/>
        <v>0</v>
      </c>
    </row>
    <row r="36" spans="1:7">
      <c r="A36" s="54"/>
      <c r="B36" s="50"/>
      <c r="C36" s="56"/>
      <c r="D36" s="73"/>
      <c r="E36" s="74"/>
      <c r="F36" s="57"/>
      <c r="G36" s="53"/>
    </row>
    <row r="37" spans="1:7" ht="15" thickBot="1">
      <c r="A37" s="75" t="s">
        <v>157</v>
      </c>
      <c r="B37" s="76"/>
      <c r="C37" s="77" t="s">
        <v>28</v>
      </c>
      <c r="D37" s="83" t="s">
        <v>14</v>
      </c>
      <c r="E37" s="84">
        <v>3</v>
      </c>
      <c r="F37" s="57"/>
      <c r="G37" s="58">
        <f t="shared" si="1"/>
        <v>0</v>
      </c>
    </row>
    <row r="38" spans="1:7" ht="15" thickBot="1">
      <c r="D38" s="173" t="s">
        <v>161</v>
      </c>
      <c r="E38" s="174"/>
      <c r="F38" s="174"/>
      <c r="G38" s="85">
        <f>SUM(G21:G37)</f>
        <v>0</v>
      </c>
    </row>
    <row r="39" spans="1:7" ht="15" thickBot="1">
      <c r="D39" s="175" t="s">
        <v>159</v>
      </c>
      <c r="E39" s="176"/>
      <c r="F39" s="177"/>
      <c r="G39" s="152">
        <f>G15+G38</f>
        <v>0</v>
      </c>
    </row>
  </sheetData>
  <mergeCells count="15">
    <mergeCell ref="A1:G1"/>
    <mergeCell ref="A2:G2"/>
    <mergeCell ref="A3:A4"/>
    <mergeCell ref="B3:B4"/>
    <mergeCell ref="C3:C4"/>
    <mergeCell ref="D3:D4"/>
    <mergeCell ref="E3:E4"/>
    <mergeCell ref="F3:F4"/>
    <mergeCell ref="G3:G4"/>
    <mergeCell ref="D38:F38"/>
    <mergeCell ref="D39:F39"/>
    <mergeCell ref="D15:F15"/>
    <mergeCell ref="A15:C15"/>
    <mergeCell ref="A16:G16"/>
    <mergeCell ref="A17:G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5"/>
  <sheetViews>
    <sheetView zoomScaleNormal="100" workbookViewId="0">
      <selection sqref="A1:F2"/>
    </sheetView>
  </sheetViews>
  <sheetFormatPr defaultRowHeight="14.5"/>
  <cols>
    <col min="2" max="2" width="60.81640625" customWidth="1"/>
    <col min="4" max="4" width="11.81640625" customWidth="1"/>
    <col min="5" max="5" width="14.54296875" customWidth="1"/>
    <col min="6" max="6" width="19.81640625" customWidth="1"/>
    <col min="13" max="13" width="11.08984375" bestFit="1" customWidth="1"/>
    <col min="15" max="15" width="11.08984375" bestFit="1" customWidth="1"/>
  </cols>
  <sheetData>
    <row r="1" spans="1:6" ht="15" customHeight="1">
      <c r="A1" s="201" t="s">
        <v>195</v>
      </c>
      <c r="B1" s="201"/>
      <c r="C1" s="201"/>
      <c r="D1" s="201"/>
      <c r="E1" s="201"/>
      <c r="F1" s="201"/>
    </row>
    <row r="2" spans="1:6" ht="48.75" customHeight="1">
      <c r="A2" s="201"/>
      <c r="B2" s="201"/>
      <c r="C2" s="201"/>
      <c r="D2" s="201"/>
      <c r="E2" s="201"/>
      <c r="F2" s="201"/>
    </row>
    <row r="3" spans="1:6" ht="26">
      <c r="A3" s="3" t="s">
        <v>18</v>
      </c>
      <c r="B3" s="4" t="s">
        <v>19</v>
      </c>
      <c r="C3" s="5" t="s">
        <v>5</v>
      </c>
      <c r="D3" s="6" t="s">
        <v>6</v>
      </c>
      <c r="E3" s="7" t="s">
        <v>20</v>
      </c>
      <c r="F3" s="8" t="s">
        <v>21</v>
      </c>
    </row>
    <row r="4" spans="1:6">
      <c r="A4" s="23"/>
      <c r="B4" s="24"/>
      <c r="C4" s="19"/>
      <c r="D4" s="25"/>
      <c r="E4" s="21"/>
      <c r="F4" s="22"/>
    </row>
    <row r="5" spans="1:6">
      <c r="A5" s="18">
        <v>1</v>
      </c>
      <c r="B5" s="27" t="s">
        <v>33</v>
      </c>
      <c r="C5" s="19"/>
      <c r="D5" s="28"/>
      <c r="E5" s="21"/>
      <c r="F5" s="22"/>
    </row>
    <row r="6" spans="1:6">
      <c r="A6" s="23"/>
      <c r="B6" s="24"/>
      <c r="C6" s="19"/>
      <c r="D6" s="28"/>
      <c r="E6" s="21"/>
      <c r="F6" s="22"/>
    </row>
    <row r="7" spans="1:6">
      <c r="A7" s="23">
        <v>1.1000000000000001</v>
      </c>
      <c r="B7" s="24" t="s">
        <v>34</v>
      </c>
      <c r="C7" s="19" t="s">
        <v>29</v>
      </c>
      <c r="D7" s="28">
        <v>1</v>
      </c>
      <c r="E7" s="21"/>
      <c r="F7" s="22">
        <f>D7*E7</f>
        <v>0</v>
      </c>
    </row>
    <row r="8" spans="1:6">
      <c r="A8" s="23">
        <v>1.2</v>
      </c>
      <c r="B8" s="24" t="s">
        <v>56</v>
      </c>
      <c r="C8" s="19" t="s">
        <v>29</v>
      </c>
      <c r="D8" s="28">
        <v>1</v>
      </c>
      <c r="E8" s="21"/>
      <c r="F8" s="22">
        <f>D8*E8</f>
        <v>0</v>
      </c>
    </row>
    <row r="9" spans="1:6">
      <c r="A9" s="23"/>
      <c r="B9" s="24"/>
      <c r="C9" s="19"/>
      <c r="D9" s="28"/>
      <c r="E9" s="21"/>
      <c r="F9" s="22"/>
    </row>
    <row r="10" spans="1:6">
      <c r="A10" s="18">
        <v>2</v>
      </c>
      <c r="B10" s="27" t="s">
        <v>35</v>
      </c>
      <c r="C10" s="19"/>
      <c r="D10" s="28"/>
      <c r="E10" s="21"/>
      <c r="F10" s="22"/>
    </row>
    <row r="11" spans="1:6">
      <c r="A11" s="23"/>
      <c r="B11" s="24"/>
      <c r="C11" s="19"/>
      <c r="D11" s="28"/>
      <c r="E11" s="21"/>
      <c r="F11" s="22"/>
    </row>
    <row r="12" spans="1:6">
      <c r="A12" s="23">
        <v>2.1</v>
      </c>
      <c r="B12" s="24" t="s">
        <v>36</v>
      </c>
      <c r="C12" s="19" t="s">
        <v>29</v>
      </c>
      <c r="D12" s="28">
        <v>1</v>
      </c>
      <c r="E12" s="21"/>
      <c r="F12" s="22">
        <f>D12*E12</f>
        <v>0</v>
      </c>
    </row>
    <row r="13" spans="1:6">
      <c r="A13" s="23">
        <v>2.2000000000000002</v>
      </c>
      <c r="B13" s="24" t="s">
        <v>37</v>
      </c>
      <c r="C13" s="19" t="s">
        <v>57</v>
      </c>
      <c r="D13" s="28">
        <f>3.04*11.8</f>
        <v>35.872</v>
      </c>
      <c r="E13" s="21"/>
      <c r="F13" s="22">
        <f>D13*E13</f>
        <v>0</v>
      </c>
    </row>
    <row r="14" spans="1:6">
      <c r="A14" s="23"/>
      <c r="B14" s="24"/>
      <c r="C14" s="19"/>
      <c r="D14" s="28"/>
      <c r="E14" s="21"/>
      <c r="F14" s="22"/>
    </row>
    <row r="15" spans="1:6">
      <c r="A15" s="18">
        <v>3</v>
      </c>
      <c r="B15" s="27" t="s">
        <v>39</v>
      </c>
      <c r="C15" s="19"/>
      <c r="D15" s="20"/>
      <c r="E15" s="21"/>
      <c r="F15" s="22"/>
    </row>
    <row r="16" spans="1:6">
      <c r="A16" s="18"/>
      <c r="B16" s="24"/>
      <c r="C16" s="19"/>
      <c r="D16" s="20"/>
      <c r="E16" s="21"/>
      <c r="F16" s="22"/>
    </row>
    <row r="17" spans="1:15" ht="31.5" customHeight="1">
      <c r="A17" s="23">
        <v>3.1</v>
      </c>
      <c r="B17" s="24" t="s">
        <v>40</v>
      </c>
      <c r="C17" s="19" t="s">
        <v>57</v>
      </c>
      <c r="D17" s="28">
        <f>3.04*11.8</f>
        <v>35.872</v>
      </c>
      <c r="E17" s="21"/>
      <c r="F17" s="22">
        <f>D17*E17</f>
        <v>0</v>
      </c>
    </row>
    <row r="18" spans="1:15">
      <c r="A18" s="23">
        <v>3.2</v>
      </c>
      <c r="B18" s="24" t="s">
        <v>41</v>
      </c>
      <c r="C18" s="19" t="s">
        <v>57</v>
      </c>
      <c r="D18" s="28">
        <f>3.04*11.8*2</f>
        <v>71.744</v>
      </c>
      <c r="E18" s="21"/>
      <c r="F18" s="22">
        <f>D18*E18</f>
        <v>0</v>
      </c>
      <c r="O18" s="26"/>
    </row>
    <row r="19" spans="1:15" ht="13.5" customHeight="1">
      <c r="A19" s="18"/>
      <c r="B19" s="24"/>
      <c r="C19" s="19"/>
      <c r="D19" s="28"/>
      <c r="E19" s="21"/>
      <c r="F19" s="22"/>
    </row>
    <row r="20" spans="1:15" ht="13.5" customHeight="1">
      <c r="A20" s="18">
        <v>4</v>
      </c>
      <c r="B20" s="27" t="s">
        <v>42</v>
      </c>
      <c r="C20" s="19"/>
      <c r="D20" s="28"/>
      <c r="E20" s="21"/>
      <c r="F20" s="22"/>
    </row>
    <row r="21" spans="1:15" ht="13.5" customHeight="1">
      <c r="A21" s="23"/>
      <c r="B21" s="24"/>
      <c r="C21" s="19"/>
      <c r="D21" s="28"/>
      <c r="E21" s="21"/>
      <c r="F21" s="22"/>
    </row>
    <row r="22" spans="1:15" ht="13.5" customHeight="1">
      <c r="A22" s="23">
        <v>4.0999999999999996</v>
      </c>
      <c r="B22" s="24" t="s">
        <v>43</v>
      </c>
      <c r="C22" s="19" t="s">
        <v>57</v>
      </c>
      <c r="D22" s="28">
        <v>140</v>
      </c>
      <c r="E22" s="21"/>
      <c r="F22" s="22">
        <f>D22*E22</f>
        <v>0</v>
      </c>
    </row>
    <row r="23" spans="1:15" ht="13.5" customHeight="1">
      <c r="A23" s="23">
        <v>4.2</v>
      </c>
      <c r="B23" s="24" t="s">
        <v>44</v>
      </c>
      <c r="C23" s="19" t="s">
        <v>57</v>
      </c>
      <c r="D23" s="28">
        <v>140</v>
      </c>
      <c r="E23" s="21"/>
      <c r="F23" s="22">
        <f t="shared" ref="F23:F24" si="0">D23*E23</f>
        <v>0</v>
      </c>
    </row>
    <row r="24" spans="1:15" ht="13.5" customHeight="1">
      <c r="A24" s="23">
        <v>4.3</v>
      </c>
      <c r="B24" s="24" t="s">
        <v>45</v>
      </c>
      <c r="C24" s="19" t="s">
        <v>57</v>
      </c>
      <c r="D24" s="28">
        <v>140</v>
      </c>
      <c r="E24" s="21"/>
      <c r="F24" s="22">
        <f t="shared" si="0"/>
        <v>0</v>
      </c>
    </row>
    <row r="25" spans="1:15" ht="13.5" customHeight="1">
      <c r="A25" s="18"/>
      <c r="B25" s="24"/>
      <c r="C25" s="19"/>
      <c r="D25" s="28"/>
      <c r="E25" s="21"/>
      <c r="F25" s="22"/>
    </row>
    <row r="26" spans="1:15" ht="13.5" customHeight="1">
      <c r="A26" s="18">
        <v>5</v>
      </c>
      <c r="B26" s="27" t="s">
        <v>46</v>
      </c>
      <c r="C26" s="19"/>
      <c r="D26" s="28"/>
      <c r="E26" s="21"/>
      <c r="F26" s="22"/>
    </row>
    <row r="27" spans="1:15" ht="13.5" customHeight="1">
      <c r="A27" s="18"/>
      <c r="B27" s="24"/>
      <c r="C27" s="19"/>
      <c r="D27" s="28"/>
      <c r="E27" s="21"/>
      <c r="F27" s="22"/>
    </row>
    <row r="28" spans="1:15" ht="26.25" customHeight="1">
      <c r="A28" s="23">
        <v>5.0999999999999996</v>
      </c>
      <c r="B28" s="24" t="s">
        <v>38</v>
      </c>
      <c r="C28" s="19" t="s">
        <v>57</v>
      </c>
      <c r="D28" s="28">
        <f>3*2.2</f>
        <v>6.6000000000000005</v>
      </c>
      <c r="E28" s="21"/>
      <c r="F28" s="22">
        <f>D28*E28</f>
        <v>0</v>
      </c>
    </row>
    <row r="29" spans="1:15" ht="25.5" customHeight="1">
      <c r="A29" s="23">
        <v>5.2</v>
      </c>
      <c r="B29" s="24" t="s">
        <v>58</v>
      </c>
      <c r="C29" s="19" t="s">
        <v>29</v>
      </c>
      <c r="D29" s="28">
        <v>1</v>
      </c>
      <c r="E29" s="21"/>
      <c r="F29" s="22">
        <f t="shared" ref="F29:F30" si="1">D29*E29</f>
        <v>0</v>
      </c>
    </row>
    <row r="30" spans="1:15" ht="26.25" customHeight="1">
      <c r="A30" s="23">
        <v>5.3</v>
      </c>
      <c r="B30" s="24" t="s">
        <v>47</v>
      </c>
      <c r="C30" s="19" t="s">
        <v>29</v>
      </c>
      <c r="D30" s="28">
        <v>1</v>
      </c>
      <c r="E30" s="21"/>
      <c r="F30" s="22">
        <f t="shared" si="1"/>
        <v>0</v>
      </c>
    </row>
    <row r="31" spans="1:15" ht="13.5" customHeight="1">
      <c r="A31" s="23"/>
      <c r="B31" s="24"/>
      <c r="C31" s="19"/>
      <c r="D31" s="28"/>
      <c r="E31" s="21"/>
      <c r="F31" s="22"/>
    </row>
    <row r="32" spans="1:15" ht="13.5" customHeight="1">
      <c r="A32" s="18">
        <v>6</v>
      </c>
      <c r="B32" s="27" t="s">
        <v>48</v>
      </c>
      <c r="C32" s="19"/>
      <c r="D32" s="28"/>
      <c r="E32" s="21"/>
      <c r="F32" s="22"/>
    </row>
    <row r="33" spans="1:6" ht="13.5" customHeight="1">
      <c r="A33" s="23"/>
      <c r="B33" s="24"/>
      <c r="C33" s="19"/>
      <c r="D33" s="28"/>
      <c r="E33" s="21"/>
      <c r="F33" s="22"/>
    </row>
    <row r="34" spans="1:6" ht="30.75" customHeight="1">
      <c r="A34" s="23">
        <v>6.1</v>
      </c>
      <c r="B34" s="24" t="s">
        <v>49</v>
      </c>
      <c r="C34" s="19" t="s">
        <v>29</v>
      </c>
      <c r="D34" s="28">
        <v>1</v>
      </c>
      <c r="E34" s="21"/>
      <c r="F34" s="22">
        <f t="shared" ref="F34:F35" si="2">D34*E34</f>
        <v>0</v>
      </c>
    </row>
    <row r="35" spans="1:6" ht="26.25" customHeight="1">
      <c r="A35" s="23">
        <v>6.2</v>
      </c>
      <c r="B35" s="24" t="s">
        <v>60</v>
      </c>
      <c r="C35" s="19" t="s">
        <v>57</v>
      </c>
      <c r="D35" s="28">
        <f>5.6*11.8</f>
        <v>66.08</v>
      </c>
      <c r="E35" s="21"/>
      <c r="F35" s="22">
        <f t="shared" si="2"/>
        <v>0</v>
      </c>
    </row>
    <row r="36" spans="1:6" ht="13.5" customHeight="1">
      <c r="A36" s="23"/>
      <c r="B36" s="24"/>
      <c r="C36" s="19"/>
      <c r="D36" s="28"/>
      <c r="E36" s="21"/>
      <c r="F36" s="22"/>
    </row>
    <row r="37" spans="1:6" ht="30" customHeight="1">
      <c r="A37" s="18">
        <v>7</v>
      </c>
      <c r="B37" s="27" t="s">
        <v>50</v>
      </c>
      <c r="C37" s="19"/>
      <c r="D37" s="28"/>
      <c r="E37" s="21"/>
      <c r="F37" s="22"/>
    </row>
    <row r="38" spans="1:6" ht="13.5" customHeight="1">
      <c r="A38" s="23"/>
      <c r="B38" s="24"/>
      <c r="C38" s="19"/>
      <c r="D38" s="28"/>
      <c r="E38" s="21"/>
      <c r="F38" s="22"/>
    </row>
    <row r="39" spans="1:6" ht="29.25" customHeight="1">
      <c r="A39" s="23">
        <v>7.1</v>
      </c>
      <c r="B39" s="24" t="s">
        <v>53</v>
      </c>
      <c r="C39" s="19" t="s">
        <v>29</v>
      </c>
      <c r="D39" s="28">
        <v>1</v>
      </c>
      <c r="E39" s="21"/>
      <c r="F39" s="22">
        <f t="shared" ref="F39" si="3">D39*E39</f>
        <v>0</v>
      </c>
    </row>
    <row r="40" spans="1:6" ht="13.5" customHeight="1">
      <c r="A40" s="23"/>
      <c r="B40" s="24"/>
      <c r="C40" s="19"/>
      <c r="D40" s="28"/>
      <c r="E40" s="21"/>
      <c r="F40" s="22"/>
    </row>
    <row r="41" spans="1:6" ht="13.5" customHeight="1">
      <c r="A41" s="18">
        <v>8</v>
      </c>
      <c r="B41" s="27" t="s">
        <v>51</v>
      </c>
      <c r="C41" s="19"/>
      <c r="D41" s="28"/>
      <c r="E41" s="21"/>
      <c r="F41" s="22"/>
    </row>
    <row r="42" spans="1:6" ht="13.5" customHeight="1">
      <c r="A42" s="23"/>
      <c r="B42" s="24"/>
      <c r="C42" s="19"/>
      <c r="D42" s="28"/>
      <c r="E42" s="21"/>
      <c r="F42" s="22"/>
    </row>
    <row r="43" spans="1:6" ht="13.5" customHeight="1">
      <c r="A43" s="23">
        <v>8.1</v>
      </c>
      <c r="B43" s="24" t="s">
        <v>52</v>
      </c>
      <c r="C43" s="19" t="s">
        <v>29</v>
      </c>
      <c r="D43" s="28">
        <v>1</v>
      </c>
      <c r="E43" s="21"/>
      <c r="F43" s="22">
        <f t="shared" ref="F43" si="4">D43*E43</f>
        <v>0</v>
      </c>
    </row>
    <row r="44" spans="1:6" ht="13.5" customHeight="1">
      <c r="A44" s="23"/>
      <c r="B44" s="24"/>
      <c r="C44" s="19"/>
      <c r="D44" s="28"/>
      <c r="E44" s="21"/>
      <c r="F44" s="22"/>
    </row>
    <row r="45" spans="1:6" ht="13.5" customHeight="1">
      <c r="A45" s="18">
        <v>9</v>
      </c>
      <c r="B45" s="27" t="s">
        <v>54</v>
      </c>
      <c r="C45" s="19"/>
      <c r="D45" s="28"/>
      <c r="E45" s="21"/>
      <c r="F45" s="22"/>
    </row>
    <row r="46" spans="1:6" ht="13.5" customHeight="1">
      <c r="A46" s="23"/>
      <c r="B46" s="24"/>
      <c r="C46" s="19"/>
      <c r="D46" s="28"/>
      <c r="E46" s="21"/>
      <c r="F46" s="22"/>
    </row>
    <row r="47" spans="1:6" ht="13.5" customHeight="1">
      <c r="A47" s="23">
        <v>9.1</v>
      </c>
      <c r="B47" s="24" t="s">
        <v>55</v>
      </c>
      <c r="C47" s="19" t="s">
        <v>29</v>
      </c>
      <c r="D47" s="28">
        <v>1</v>
      </c>
      <c r="E47" s="21"/>
      <c r="F47" s="22">
        <f t="shared" ref="F47" si="5">D47*E47</f>
        <v>0</v>
      </c>
    </row>
    <row r="48" spans="1:6" ht="13.5" customHeight="1">
      <c r="A48" s="23">
        <v>9.1999999999999993</v>
      </c>
      <c r="B48" s="24" t="s">
        <v>61</v>
      </c>
      <c r="C48" s="19" t="s">
        <v>29</v>
      </c>
      <c r="D48" s="29">
        <v>1</v>
      </c>
      <c r="E48" s="21"/>
      <c r="F48" s="22">
        <f>D48*E48</f>
        <v>0</v>
      </c>
    </row>
    <row r="49" spans="1:6" ht="13.5" customHeight="1" thickBot="1">
      <c r="A49" s="155"/>
      <c r="B49" s="156"/>
      <c r="C49" s="19"/>
      <c r="D49" s="20"/>
      <c r="E49" s="21"/>
      <c r="F49" s="22"/>
    </row>
    <row r="50" spans="1:6" hidden="1">
      <c r="A50" s="154">
        <v>2.2000000000000002</v>
      </c>
      <c r="B50" s="14"/>
      <c r="C50" s="10"/>
      <c r="D50" s="11"/>
      <c r="E50" s="12"/>
      <c r="F50" s="13"/>
    </row>
    <row r="51" spans="1:6" hidden="1">
      <c r="A51" s="23"/>
      <c r="B51" s="14" t="s">
        <v>22</v>
      </c>
      <c r="C51" s="10" t="s">
        <v>23</v>
      </c>
      <c r="D51" s="11">
        <v>1</v>
      </c>
      <c r="E51" s="15"/>
      <c r="F51" s="13">
        <f>D51*E51</f>
        <v>0</v>
      </c>
    </row>
    <row r="52" spans="1:6" hidden="1">
      <c r="A52" s="23">
        <v>2.2999999999999998</v>
      </c>
      <c r="B52" s="14"/>
      <c r="C52" s="10"/>
      <c r="D52" s="11"/>
      <c r="E52" s="15"/>
      <c r="F52" s="13"/>
    </row>
    <row r="53" spans="1:6" ht="25" hidden="1">
      <c r="A53" s="23"/>
      <c r="B53" s="16" t="s">
        <v>24</v>
      </c>
      <c r="C53" s="10" t="s">
        <v>0</v>
      </c>
      <c r="D53" s="11">
        <v>251</v>
      </c>
      <c r="E53" s="12"/>
      <c r="F53" s="13">
        <f>D53*E53</f>
        <v>0</v>
      </c>
    </row>
    <row r="54" spans="1:6" hidden="1">
      <c r="A54" s="129">
        <v>3</v>
      </c>
      <c r="B54" s="9"/>
      <c r="C54" s="10"/>
      <c r="D54" s="11"/>
      <c r="E54" s="12"/>
      <c r="F54" s="13"/>
    </row>
    <row r="55" spans="1:6" ht="15.5" thickTop="1" thickBot="1">
      <c r="A55" s="153"/>
      <c r="B55" s="153"/>
      <c r="C55" s="202" t="s">
        <v>191</v>
      </c>
      <c r="D55" s="203"/>
      <c r="E55" s="203"/>
      <c r="F55" s="157">
        <f>SUM(F5:F54)</f>
        <v>0</v>
      </c>
    </row>
  </sheetData>
  <mergeCells count="2">
    <mergeCell ref="A1:F2"/>
    <mergeCell ref="C55:E55"/>
  </mergeCells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97"/>
  <sheetViews>
    <sheetView workbookViewId="0">
      <selection sqref="A1:F2"/>
    </sheetView>
  </sheetViews>
  <sheetFormatPr defaultRowHeight="14.5"/>
  <cols>
    <col min="2" max="2" width="60.81640625" customWidth="1"/>
    <col min="5" max="5" width="15.81640625" customWidth="1"/>
    <col min="6" max="6" width="13.81640625" customWidth="1"/>
    <col min="12" max="12" width="79.90625" customWidth="1"/>
    <col min="15" max="15" width="11.81640625" customWidth="1"/>
    <col min="20" max="20" width="9.453125" customWidth="1"/>
    <col min="21" max="21" width="11.08984375" customWidth="1"/>
    <col min="22" max="22" width="15.08984375" customWidth="1"/>
  </cols>
  <sheetData>
    <row r="1" spans="1:22" ht="14" customHeight="1">
      <c r="A1" s="201" t="s">
        <v>194</v>
      </c>
      <c r="B1" s="201"/>
      <c r="C1" s="201"/>
      <c r="D1" s="201"/>
      <c r="E1" s="201"/>
      <c r="F1" s="201"/>
      <c r="M1" s="210" t="s">
        <v>62</v>
      </c>
      <c r="N1" s="210"/>
      <c r="O1" s="210"/>
      <c r="P1" s="210"/>
      <c r="Q1" s="210"/>
      <c r="R1" s="210"/>
      <c r="S1" s="210"/>
      <c r="T1" s="210"/>
      <c r="U1" s="210"/>
      <c r="V1" s="210"/>
    </row>
    <row r="2" spans="1:22" ht="14" customHeight="1">
      <c r="A2" s="201"/>
      <c r="B2" s="201"/>
      <c r="C2" s="201"/>
      <c r="D2" s="201"/>
      <c r="E2" s="201"/>
      <c r="F2" s="201"/>
      <c r="M2" s="210"/>
      <c r="N2" s="210"/>
      <c r="O2" s="210"/>
      <c r="P2" s="210"/>
      <c r="Q2" s="210"/>
      <c r="R2" s="210"/>
      <c r="S2" s="210"/>
      <c r="T2" s="210"/>
      <c r="U2" s="210"/>
      <c r="V2" s="210"/>
    </row>
    <row r="3" spans="1:22" ht="26">
      <c r="A3" s="3" t="s">
        <v>18</v>
      </c>
      <c r="B3" s="4" t="s">
        <v>19</v>
      </c>
      <c r="C3" s="5" t="s">
        <v>5</v>
      </c>
      <c r="D3" s="6" t="s">
        <v>6</v>
      </c>
      <c r="E3" s="7" t="s">
        <v>20</v>
      </c>
      <c r="F3" s="8" t="s">
        <v>21</v>
      </c>
      <c r="M3" s="210"/>
      <c r="N3" s="210"/>
      <c r="O3" s="210"/>
      <c r="P3" s="210"/>
      <c r="Q3" s="210"/>
      <c r="R3" s="210"/>
      <c r="S3" s="210"/>
      <c r="T3" s="210"/>
      <c r="U3" s="210"/>
      <c r="V3" s="210"/>
    </row>
    <row r="4" spans="1:22" ht="14" customHeight="1">
      <c r="A4" s="23"/>
      <c r="B4" s="24"/>
      <c r="C4" s="19"/>
      <c r="D4" s="25"/>
      <c r="E4" s="21"/>
      <c r="F4" s="22"/>
      <c r="M4" s="211" t="s">
        <v>63</v>
      </c>
      <c r="N4" s="211" t="s">
        <v>1</v>
      </c>
      <c r="O4" s="211"/>
      <c r="P4" s="211"/>
      <c r="Q4" s="211"/>
      <c r="R4" s="211"/>
      <c r="S4" s="211" t="s">
        <v>64</v>
      </c>
      <c r="T4" s="211" t="s">
        <v>65</v>
      </c>
      <c r="U4" s="211" t="s">
        <v>66</v>
      </c>
      <c r="V4" s="211" t="s">
        <v>25</v>
      </c>
    </row>
    <row r="5" spans="1:22" ht="14" customHeight="1">
      <c r="A5" s="18">
        <v>1</v>
      </c>
      <c r="B5" s="27" t="s">
        <v>105</v>
      </c>
      <c r="C5" s="19"/>
      <c r="D5" s="25"/>
      <c r="E5" s="21"/>
      <c r="F5" s="22"/>
      <c r="M5" s="211"/>
      <c r="N5" s="211"/>
      <c r="O5" s="211"/>
      <c r="P5" s="211"/>
      <c r="Q5" s="211"/>
      <c r="R5" s="211"/>
      <c r="S5" s="211"/>
      <c r="T5" s="211"/>
      <c r="U5" s="211"/>
      <c r="V5" s="211"/>
    </row>
    <row r="6" spans="1:22" ht="14" customHeight="1">
      <c r="A6" s="23"/>
      <c r="B6" s="24"/>
      <c r="C6" s="19"/>
      <c r="D6" s="25"/>
      <c r="E6" s="21"/>
      <c r="F6" s="22"/>
      <c r="M6" s="211"/>
      <c r="N6" s="211"/>
      <c r="O6" s="211"/>
      <c r="P6" s="211"/>
      <c r="Q6" s="211"/>
      <c r="R6" s="211"/>
      <c r="S6" s="211"/>
      <c r="T6" s="211"/>
      <c r="U6" s="211"/>
      <c r="V6" s="211"/>
    </row>
    <row r="7" spans="1:22" ht="14" customHeight="1">
      <c r="A7" s="23">
        <v>1.1000000000000001</v>
      </c>
      <c r="B7" s="24" t="s">
        <v>106</v>
      </c>
      <c r="C7" s="19" t="s">
        <v>29</v>
      </c>
      <c r="D7" s="44">
        <v>1</v>
      </c>
      <c r="E7" s="86"/>
      <c r="F7" s="87">
        <f>D7*E7</f>
        <v>0</v>
      </c>
      <c r="M7" s="31"/>
      <c r="N7" s="205"/>
      <c r="O7" s="205"/>
      <c r="P7" s="205"/>
      <c r="Q7" s="205"/>
      <c r="R7" s="205"/>
      <c r="S7" s="31"/>
      <c r="T7" s="31"/>
      <c r="U7" s="31"/>
      <c r="V7" s="31"/>
    </row>
    <row r="8" spans="1:22" ht="14" customHeight="1">
      <c r="A8" s="23">
        <v>1.2</v>
      </c>
      <c r="B8" s="24" t="s">
        <v>107</v>
      </c>
      <c r="C8" s="19" t="s">
        <v>29</v>
      </c>
      <c r="D8" s="44">
        <v>1</v>
      </c>
      <c r="E8" s="86"/>
      <c r="F8" s="87">
        <f>D8*E8</f>
        <v>0</v>
      </c>
      <c r="M8" s="32">
        <v>1</v>
      </c>
      <c r="N8" s="209" t="s">
        <v>67</v>
      </c>
      <c r="O8" s="209"/>
      <c r="P8" s="209"/>
      <c r="Q8" s="209"/>
      <c r="R8" s="209"/>
      <c r="S8" s="32"/>
      <c r="T8" s="32"/>
      <c r="U8" s="32"/>
      <c r="V8" s="32"/>
    </row>
    <row r="9" spans="1:22" ht="14" customHeight="1">
      <c r="A9" s="23">
        <v>1.3</v>
      </c>
      <c r="B9" s="40" t="s">
        <v>108</v>
      </c>
      <c r="C9" s="19" t="s">
        <v>29</v>
      </c>
      <c r="D9" s="44">
        <v>1</v>
      </c>
      <c r="E9" s="86"/>
      <c r="F9" s="87">
        <f>D9*E9</f>
        <v>0</v>
      </c>
      <c r="M9" s="31"/>
      <c r="N9" s="205"/>
      <c r="O9" s="205"/>
      <c r="P9" s="205"/>
      <c r="Q9" s="205"/>
      <c r="R9" s="205"/>
      <c r="S9" s="31"/>
      <c r="T9" s="31"/>
      <c r="U9" s="31"/>
      <c r="V9" s="31"/>
    </row>
    <row r="10" spans="1:22" ht="14" customHeight="1">
      <c r="A10" s="23">
        <v>1.4</v>
      </c>
      <c r="B10" s="40" t="s">
        <v>109</v>
      </c>
      <c r="C10" s="19" t="s">
        <v>29</v>
      </c>
      <c r="D10" s="44">
        <v>1</v>
      </c>
      <c r="E10" s="86"/>
      <c r="F10" s="87">
        <f>D10*E10</f>
        <v>0</v>
      </c>
      <c r="M10" s="31"/>
      <c r="N10" s="30"/>
      <c r="O10" s="30"/>
      <c r="P10" s="30"/>
      <c r="Q10" s="30"/>
      <c r="R10" s="30"/>
      <c r="S10" s="31"/>
      <c r="T10" s="31"/>
      <c r="U10" s="31"/>
      <c r="V10" s="31"/>
    </row>
    <row r="11" spans="1:22" ht="14" customHeight="1">
      <c r="A11" s="23"/>
      <c r="B11" s="24"/>
      <c r="C11" s="19"/>
      <c r="D11" s="44"/>
      <c r="E11" s="86"/>
      <c r="F11" s="87"/>
      <c r="M11" s="31"/>
      <c r="N11" s="30"/>
      <c r="O11" s="30"/>
      <c r="P11" s="30"/>
      <c r="Q11" s="30"/>
      <c r="R11" s="30"/>
      <c r="S11" s="31"/>
      <c r="T11" s="31"/>
      <c r="U11" s="31"/>
      <c r="V11" s="31"/>
    </row>
    <row r="12" spans="1:22" ht="14" customHeight="1">
      <c r="A12" s="18">
        <v>2</v>
      </c>
      <c r="B12" s="27" t="s">
        <v>110</v>
      </c>
      <c r="C12" s="19"/>
      <c r="D12" s="44"/>
      <c r="E12" s="86"/>
      <c r="F12" s="87"/>
      <c r="M12" s="33">
        <v>1.1000000000000001</v>
      </c>
      <c r="N12" s="208" t="s">
        <v>68</v>
      </c>
      <c r="O12" s="208"/>
      <c r="P12" s="208"/>
      <c r="Q12" s="208"/>
      <c r="R12" s="208"/>
      <c r="S12" s="33" t="s">
        <v>29</v>
      </c>
      <c r="T12" s="33">
        <v>1</v>
      </c>
      <c r="U12" s="34">
        <v>3000</v>
      </c>
      <c r="V12" s="34">
        <f>T12*U12</f>
        <v>3000</v>
      </c>
    </row>
    <row r="13" spans="1:22" ht="14" customHeight="1">
      <c r="A13" s="23"/>
      <c r="B13" s="24"/>
      <c r="C13" s="19"/>
      <c r="D13" s="44"/>
      <c r="E13" s="86"/>
      <c r="F13" s="87"/>
      <c r="M13" s="33"/>
      <c r="N13" s="208"/>
      <c r="O13" s="208"/>
      <c r="P13" s="208"/>
      <c r="Q13" s="208"/>
      <c r="R13" s="208"/>
      <c r="S13" s="33"/>
      <c r="T13" s="33"/>
      <c r="U13" s="34"/>
      <c r="V13" s="34"/>
    </row>
    <row r="14" spans="1:22" ht="14" customHeight="1">
      <c r="A14" s="23">
        <v>2.1</v>
      </c>
      <c r="B14" s="24" t="s">
        <v>111</v>
      </c>
      <c r="C14" s="19" t="s">
        <v>57</v>
      </c>
      <c r="D14" s="44">
        <v>19</v>
      </c>
      <c r="E14" s="86"/>
      <c r="F14" s="87">
        <f>D14*E14</f>
        <v>0</v>
      </c>
      <c r="M14" s="33">
        <v>1.2</v>
      </c>
      <c r="N14" s="208" t="s">
        <v>69</v>
      </c>
      <c r="O14" s="208"/>
      <c r="P14" s="208"/>
      <c r="Q14" s="208"/>
      <c r="R14" s="208"/>
      <c r="S14" s="33" t="s">
        <v>29</v>
      </c>
      <c r="T14" s="33">
        <v>1</v>
      </c>
      <c r="U14" s="34">
        <v>3000</v>
      </c>
      <c r="V14" s="34">
        <f t="shared" ref="V14:V45" si="0">T14*U14</f>
        <v>3000</v>
      </c>
    </row>
    <row r="15" spans="1:22" ht="14" customHeight="1">
      <c r="A15" s="23">
        <v>2.2000000000000002</v>
      </c>
      <c r="B15" s="24" t="s">
        <v>112</v>
      </c>
      <c r="C15" s="19" t="s">
        <v>57</v>
      </c>
      <c r="D15" s="44">
        <v>10</v>
      </c>
      <c r="E15" s="86"/>
      <c r="F15" s="87">
        <f>D15*E15</f>
        <v>0</v>
      </c>
      <c r="M15" s="33"/>
      <c r="N15" s="208"/>
      <c r="O15" s="208"/>
      <c r="P15" s="208"/>
      <c r="Q15" s="208"/>
      <c r="R15" s="208"/>
      <c r="S15" s="33"/>
      <c r="T15" s="33"/>
      <c r="U15" s="34"/>
      <c r="V15" s="34"/>
    </row>
    <row r="16" spans="1:22" ht="14" customHeight="1">
      <c r="A16" s="23"/>
      <c r="B16" s="40"/>
      <c r="C16" s="19"/>
      <c r="D16" s="44"/>
      <c r="E16" s="86"/>
      <c r="F16" s="87"/>
      <c r="M16" s="33"/>
      <c r="N16" s="41"/>
      <c r="O16" s="41"/>
      <c r="P16" s="41"/>
      <c r="Q16" s="41"/>
      <c r="R16" s="41"/>
      <c r="S16" s="33"/>
      <c r="T16" s="33"/>
      <c r="U16" s="34"/>
      <c r="V16" s="34"/>
    </row>
    <row r="17" spans="1:22" ht="14" customHeight="1">
      <c r="A17" s="18">
        <v>3</v>
      </c>
      <c r="B17" s="27" t="s">
        <v>113</v>
      </c>
      <c r="C17" s="19"/>
      <c r="D17" s="44"/>
      <c r="E17" s="86"/>
      <c r="F17" s="87"/>
      <c r="M17" s="33"/>
      <c r="N17" s="41"/>
      <c r="O17" s="41"/>
      <c r="P17" s="41"/>
      <c r="Q17" s="41"/>
      <c r="R17" s="41"/>
      <c r="S17" s="33"/>
      <c r="T17" s="33"/>
      <c r="U17" s="34"/>
      <c r="V17" s="34"/>
    </row>
    <row r="18" spans="1:22" ht="14" customHeight="1">
      <c r="A18" s="23"/>
      <c r="B18" s="24"/>
      <c r="C18" s="19"/>
      <c r="D18" s="44"/>
      <c r="E18" s="86"/>
      <c r="F18" s="87"/>
      <c r="M18" s="33">
        <v>1.3</v>
      </c>
      <c r="N18" s="208" t="s">
        <v>70</v>
      </c>
      <c r="O18" s="208"/>
      <c r="P18" s="208"/>
      <c r="Q18" s="208"/>
      <c r="R18" s="208"/>
      <c r="S18" s="33" t="s">
        <v>29</v>
      </c>
      <c r="T18" s="33">
        <v>1</v>
      </c>
      <c r="U18" s="34">
        <v>3000</v>
      </c>
      <c r="V18" s="34">
        <f t="shared" si="0"/>
        <v>3000</v>
      </c>
    </row>
    <row r="19" spans="1:22" ht="29" customHeight="1">
      <c r="A19" s="18">
        <v>3.1</v>
      </c>
      <c r="B19" s="24" t="s">
        <v>114</v>
      </c>
      <c r="C19" s="19" t="s">
        <v>29</v>
      </c>
      <c r="D19" s="44">
        <v>1</v>
      </c>
      <c r="E19" s="86"/>
      <c r="F19" s="87">
        <f>D19*E19</f>
        <v>0</v>
      </c>
      <c r="M19" s="33"/>
      <c r="N19" s="208"/>
      <c r="O19" s="208"/>
      <c r="P19" s="208"/>
      <c r="Q19" s="208"/>
      <c r="R19" s="208"/>
      <c r="S19" s="33"/>
      <c r="T19" s="33"/>
      <c r="U19" s="34"/>
      <c r="V19" s="34"/>
    </row>
    <row r="20" spans="1:22" ht="14" customHeight="1">
      <c r="A20" s="18"/>
      <c r="B20" s="24"/>
      <c r="C20" s="19"/>
      <c r="D20" s="44"/>
      <c r="E20" s="86"/>
      <c r="F20" s="87"/>
      <c r="M20" s="33"/>
      <c r="N20" s="41"/>
      <c r="O20" s="41"/>
      <c r="P20" s="41"/>
      <c r="Q20" s="41"/>
      <c r="R20" s="41"/>
      <c r="S20" s="33"/>
      <c r="T20" s="33"/>
      <c r="U20" s="34"/>
      <c r="V20" s="34"/>
    </row>
    <row r="21" spans="1:22" ht="14" customHeight="1">
      <c r="A21" s="18">
        <v>4</v>
      </c>
      <c r="B21" s="27" t="s">
        <v>162</v>
      </c>
      <c r="C21" s="19"/>
      <c r="D21" s="44"/>
      <c r="E21" s="86"/>
      <c r="F21" s="87"/>
      <c r="M21" s="33"/>
      <c r="N21" s="41"/>
      <c r="O21" s="41"/>
      <c r="P21" s="41"/>
      <c r="Q21" s="41"/>
      <c r="R21" s="41"/>
      <c r="S21" s="33"/>
      <c r="T21" s="33"/>
      <c r="U21" s="34"/>
      <c r="V21" s="34"/>
    </row>
    <row r="22" spans="1:22" ht="14" customHeight="1">
      <c r="A22" s="18"/>
      <c r="B22" s="24"/>
      <c r="C22" s="19"/>
      <c r="D22" s="44"/>
      <c r="E22" s="86"/>
      <c r="F22" s="87"/>
      <c r="M22" s="33"/>
      <c r="N22" s="41"/>
      <c r="O22" s="41"/>
      <c r="P22" s="41"/>
      <c r="Q22" s="41"/>
      <c r="R22" s="41"/>
      <c r="S22" s="33"/>
      <c r="T22" s="33"/>
      <c r="U22" s="34"/>
      <c r="V22" s="34"/>
    </row>
    <row r="23" spans="1:22" ht="14" customHeight="1">
      <c r="A23" s="23">
        <v>4.0999999999999996</v>
      </c>
      <c r="B23" s="24" t="s">
        <v>163</v>
      </c>
      <c r="C23" s="19" t="s">
        <v>57</v>
      </c>
      <c r="D23" s="44">
        <v>12</v>
      </c>
      <c r="E23" s="86"/>
      <c r="F23" s="87">
        <f t="shared" ref="F23:F30" si="1">D23*E23</f>
        <v>0</v>
      </c>
      <c r="M23" s="33"/>
      <c r="N23" s="41"/>
      <c r="O23" s="41"/>
      <c r="P23" s="41"/>
      <c r="Q23" s="41"/>
      <c r="R23" s="41"/>
      <c r="S23" s="33"/>
      <c r="T23" s="33"/>
      <c r="U23" s="34"/>
      <c r="V23" s="34"/>
    </row>
    <row r="24" spans="1:22" ht="14" customHeight="1">
      <c r="A24" s="23">
        <v>4.2</v>
      </c>
      <c r="B24" s="24" t="s">
        <v>164</v>
      </c>
      <c r="C24" s="19" t="s">
        <v>57</v>
      </c>
      <c r="D24" s="44">
        <v>23</v>
      </c>
      <c r="E24" s="86"/>
      <c r="F24" s="87">
        <f t="shared" si="1"/>
        <v>0</v>
      </c>
      <c r="M24" s="88"/>
      <c r="N24" s="41"/>
      <c r="O24" s="41"/>
      <c r="P24" s="41"/>
      <c r="Q24" s="41"/>
      <c r="R24" s="41"/>
      <c r="S24" s="33"/>
      <c r="T24" s="33"/>
      <c r="U24" s="34"/>
      <c r="V24" s="34"/>
    </row>
    <row r="25" spans="1:22" ht="33" customHeight="1">
      <c r="A25" s="23">
        <v>4.3</v>
      </c>
      <c r="B25" s="24" t="s">
        <v>167</v>
      </c>
      <c r="C25" s="19" t="s">
        <v>0</v>
      </c>
      <c r="D25" s="44">
        <v>25</v>
      </c>
      <c r="E25" s="86"/>
      <c r="F25" s="87">
        <f t="shared" si="1"/>
        <v>0</v>
      </c>
      <c r="H25" s="204"/>
      <c r="I25" s="204"/>
      <c r="J25" s="204"/>
      <c r="K25" s="204"/>
      <c r="L25" s="204"/>
      <c r="M25" s="89"/>
      <c r="N25" s="31"/>
      <c r="O25" s="35"/>
      <c r="P25" s="35"/>
      <c r="Q25" s="41"/>
      <c r="R25" s="41"/>
      <c r="S25" s="33"/>
      <c r="T25" s="33"/>
      <c r="U25" s="34"/>
      <c r="V25" s="34"/>
    </row>
    <row r="26" spans="1:22" ht="14" customHeight="1">
      <c r="A26" s="23">
        <v>4.4000000000000004</v>
      </c>
      <c r="B26" s="24" t="s">
        <v>165</v>
      </c>
      <c r="C26" s="19" t="s">
        <v>74</v>
      </c>
      <c r="D26" s="44">
        <v>1</v>
      </c>
      <c r="E26" s="86"/>
      <c r="F26" s="87">
        <f t="shared" si="1"/>
        <v>0</v>
      </c>
      <c r="H26" s="204"/>
      <c r="I26" s="204"/>
      <c r="J26" s="204"/>
      <c r="K26" s="204"/>
      <c r="L26" s="204"/>
      <c r="M26" s="89"/>
      <c r="N26" s="31"/>
      <c r="O26" s="35"/>
      <c r="P26" s="35"/>
      <c r="Q26" s="41"/>
      <c r="R26" s="41"/>
      <c r="S26" s="33"/>
      <c r="T26" s="33"/>
      <c r="U26" s="34"/>
      <c r="V26" s="34"/>
    </row>
    <row r="27" spans="1:22" ht="14" customHeight="1">
      <c r="A27" s="23">
        <v>4.5</v>
      </c>
      <c r="B27" s="24" t="s">
        <v>88</v>
      </c>
      <c r="C27" s="19" t="s">
        <v>0</v>
      </c>
      <c r="D27" s="44">
        <v>25</v>
      </c>
      <c r="E27" s="86"/>
      <c r="F27" s="87">
        <f t="shared" si="1"/>
        <v>0</v>
      </c>
      <c r="H27" s="204"/>
      <c r="I27" s="204"/>
      <c r="J27" s="204"/>
      <c r="K27" s="204"/>
      <c r="L27" s="204"/>
      <c r="M27" s="89"/>
      <c r="N27" s="31"/>
      <c r="O27" s="35"/>
      <c r="P27" s="35"/>
      <c r="Q27" s="41"/>
      <c r="R27" s="41"/>
      <c r="S27" s="33"/>
      <c r="T27" s="33"/>
      <c r="U27" s="34"/>
      <c r="V27" s="34"/>
    </row>
    <row r="28" spans="1:22" ht="14" customHeight="1">
      <c r="A28" s="23" t="s">
        <v>166</v>
      </c>
      <c r="B28" s="24" t="s">
        <v>189</v>
      </c>
      <c r="C28" s="19" t="s">
        <v>29</v>
      </c>
      <c r="D28" s="44">
        <v>1</v>
      </c>
      <c r="E28" s="86"/>
      <c r="F28" s="87">
        <f t="shared" si="1"/>
        <v>0</v>
      </c>
      <c r="H28" s="204"/>
      <c r="I28" s="204"/>
      <c r="J28" s="204"/>
      <c r="K28" s="204"/>
      <c r="L28" s="204"/>
      <c r="M28" s="89"/>
      <c r="N28" s="31"/>
      <c r="O28" s="35"/>
      <c r="P28" s="35"/>
      <c r="Q28" s="41"/>
      <c r="R28" s="41"/>
      <c r="S28" s="33"/>
      <c r="T28" s="33"/>
      <c r="U28" s="34"/>
      <c r="V28" s="34"/>
    </row>
    <row r="29" spans="1:22" ht="14" customHeight="1">
      <c r="A29" s="23">
        <v>4.7</v>
      </c>
      <c r="B29" s="24" t="s">
        <v>90</v>
      </c>
      <c r="C29" s="19" t="s">
        <v>0</v>
      </c>
      <c r="D29" s="44">
        <v>25</v>
      </c>
      <c r="E29" s="86"/>
      <c r="F29" s="87">
        <f t="shared" si="1"/>
        <v>0</v>
      </c>
      <c r="H29" s="204"/>
      <c r="I29" s="204"/>
      <c r="J29" s="204"/>
      <c r="K29" s="204"/>
      <c r="L29" s="204"/>
      <c r="M29" s="89"/>
      <c r="N29" s="31"/>
      <c r="O29" s="35"/>
      <c r="P29" s="35"/>
      <c r="Q29" s="41"/>
      <c r="R29" s="41"/>
      <c r="S29" s="33"/>
      <c r="T29" s="33"/>
      <c r="U29" s="34"/>
      <c r="V29" s="34"/>
    </row>
    <row r="30" spans="1:22" ht="14" customHeight="1">
      <c r="A30" s="23">
        <v>4.8</v>
      </c>
      <c r="B30" s="24" t="s">
        <v>169</v>
      </c>
      <c r="C30" s="19" t="s">
        <v>57</v>
      </c>
      <c r="D30" s="44">
        <v>12</v>
      </c>
      <c r="E30" s="86"/>
      <c r="F30" s="87">
        <f t="shared" si="1"/>
        <v>0</v>
      </c>
      <c r="H30" s="204"/>
      <c r="I30" s="204"/>
      <c r="J30" s="204"/>
      <c r="K30" s="204"/>
      <c r="L30" s="204"/>
      <c r="M30" s="89"/>
      <c r="N30" s="31"/>
      <c r="O30" s="35"/>
      <c r="P30" s="35"/>
      <c r="Q30" s="41"/>
      <c r="R30" s="41"/>
      <c r="S30" s="33"/>
      <c r="T30" s="33"/>
      <c r="U30" s="34"/>
      <c r="V30" s="34"/>
    </row>
    <row r="31" spans="1:22" ht="14" customHeight="1">
      <c r="A31" s="23"/>
      <c r="B31" s="24"/>
      <c r="C31" s="19"/>
      <c r="D31" s="44"/>
      <c r="E31" s="86"/>
      <c r="F31" s="87"/>
      <c r="M31" s="88">
        <v>1.4</v>
      </c>
      <c r="N31" s="208" t="s">
        <v>71</v>
      </c>
      <c r="O31" s="208"/>
      <c r="P31" s="208"/>
      <c r="Q31" s="208"/>
      <c r="R31" s="208"/>
      <c r="S31" s="33" t="s">
        <v>29</v>
      </c>
      <c r="T31" s="33">
        <v>1</v>
      </c>
      <c r="U31" s="34">
        <v>3000</v>
      </c>
      <c r="V31" s="34">
        <f t="shared" si="0"/>
        <v>3000</v>
      </c>
    </row>
    <row r="32" spans="1:22" ht="14" customHeight="1">
      <c r="A32" s="18">
        <v>4</v>
      </c>
      <c r="B32" s="27" t="s">
        <v>115</v>
      </c>
      <c r="C32" s="19"/>
      <c r="D32" s="44"/>
      <c r="E32" s="86"/>
      <c r="F32" s="87"/>
      <c r="M32" s="31"/>
      <c r="N32" s="205"/>
      <c r="O32" s="205"/>
      <c r="P32" s="205"/>
      <c r="Q32" s="205"/>
      <c r="R32" s="205"/>
      <c r="S32" s="31"/>
      <c r="T32" s="31"/>
      <c r="U32" s="35"/>
      <c r="V32" s="42">
        <f>SUM(V12:V31)</f>
        <v>12000</v>
      </c>
    </row>
    <row r="33" spans="1:22" ht="14" customHeight="1">
      <c r="A33" s="23"/>
      <c r="B33" s="24"/>
      <c r="C33" s="19"/>
      <c r="D33" s="44"/>
      <c r="E33" s="86"/>
      <c r="F33" s="87"/>
      <c r="M33" s="32">
        <v>2</v>
      </c>
      <c r="N33" s="209" t="s">
        <v>72</v>
      </c>
      <c r="O33" s="209"/>
      <c r="P33" s="209"/>
      <c r="Q33" s="209"/>
      <c r="R33" s="209"/>
      <c r="S33" s="32"/>
      <c r="T33" s="32"/>
      <c r="U33" s="36"/>
      <c r="V33" s="36"/>
    </row>
    <row r="34" spans="1:22" ht="44" customHeight="1">
      <c r="A34" s="18">
        <v>4.0999999999999996</v>
      </c>
      <c r="B34" s="24" t="s">
        <v>116</v>
      </c>
      <c r="C34" s="19" t="s">
        <v>29</v>
      </c>
      <c r="D34" s="44">
        <v>1</v>
      </c>
      <c r="E34" s="86"/>
      <c r="F34" s="87">
        <f>D34*E34</f>
        <v>0</v>
      </c>
      <c r="M34" s="31"/>
      <c r="N34" s="205"/>
      <c r="O34" s="205"/>
      <c r="P34" s="205"/>
      <c r="Q34" s="205"/>
      <c r="R34" s="205"/>
      <c r="S34" s="31"/>
      <c r="T34" s="31"/>
      <c r="U34" s="35"/>
      <c r="V34" s="35"/>
    </row>
    <row r="35" spans="1:22" ht="14" customHeight="1">
      <c r="A35" s="18"/>
      <c r="B35" s="27"/>
      <c r="C35" s="19"/>
      <c r="D35" s="44"/>
      <c r="E35" s="86"/>
      <c r="F35" s="87"/>
      <c r="M35" s="33">
        <v>2.1</v>
      </c>
      <c r="N35" s="208" t="s">
        <v>73</v>
      </c>
      <c r="O35" s="208"/>
      <c r="P35" s="208"/>
      <c r="Q35" s="208"/>
      <c r="R35" s="208"/>
      <c r="S35" s="33" t="s">
        <v>74</v>
      </c>
      <c r="T35" s="33">
        <v>1</v>
      </c>
      <c r="U35" s="34">
        <v>6000</v>
      </c>
      <c r="V35" s="34">
        <f t="shared" si="0"/>
        <v>6000</v>
      </c>
    </row>
    <row r="36" spans="1:22" ht="14" customHeight="1">
      <c r="A36" s="18">
        <v>5</v>
      </c>
      <c r="B36" s="27" t="s">
        <v>117</v>
      </c>
      <c r="C36" s="19"/>
      <c r="D36" s="44"/>
      <c r="E36" s="86"/>
      <c r="F36" s="87"/>
      <c r="M36" s="33"/>
      <c r="N36" s="208"/>
      <c r="O36" s="208"/>
      <c r="P36" s="208"/>
      <c r="Q36" s="208"/>
      <c r="R36" s="208"/>
      <c r="S36" s="33"/>
      <c r="T36" s="33"/>
      <c r="U36" s="34"/>
      <c r="V36" s="34"/>
    </row>
    <row r="37" spans="1:22" ht="14" customHeight="1">
      <c r="A37" s="23"/>
      <c r="B37" s="24"/>
      <c r="C37" s="19"/>
      <c r="D37" s="44"/>
      <c r="E37" s="86"/>
      <c r="F37" s="87"/>
      <c r="M37" s="33">
        <v>2.2000000000000002</v>
      </c>
      <c r="N37" s="208" t="s">
        <v>75</v>
      </c>
      <c r="O37" s="208"/>
      <c r="P37" s="208"/>
      <c r="Q37" s="208"/>
      <c r="R37" s="208"/>
      <c r="S37" s="33" t="s">
        <v>74</v>
      </c>
      <c r="T37" s="33">
        <v>1</v>
      </c>
      <c r="U37" s="34">
        <v>3000</v>
      </c>
      <c r="V37" s="34">
        <f t="shared" si="0"/>
        <v>3000</v>
      </c>
    </row>
    <row r="38" spans="1:22" ht="36" customHeight="1">
      <c r="A38" s="23">
        <v>5.0999999999999996</v>
      </c>
      <c r="B38" s="24" t="s">
        <v>118</v>
      </c>
      <c r="C38" s="19" t="s">
        <v>29</v>
      </c>
      <c r="D38" s="44">
        <v>1</v>
      </c>
      <c r="E38" s="86"/>
      <c r="F38" s="87">
        <f>D38*E38</f>
        <v>0</v>
      </c>
      <c r="M38" s="33"/>
      <c r="N38" s="208"/>
      <c r="O38" s="208"/>
      <c r="P38" s="208"/>
      <c r="Q38" s="208"/>
      <c r="R38" s="208"/>
      <c r="S38" s="33"/>
      <c r="T38" s="33"/>
      <c r="U38" s="34"/>
      <c r="V38" s="34"/>
    </row>
    <row r="39" spans="1:22" ht="14" customHeight="1" thickBot="1">
      <c r="A39" s="23"/>
      <c r="B39" s="24"/>
      <c r="C39" s="19"/>
      <c r="D39" s="44"/>
      <c r="E39" s="21"/>
      <c r="F39" s="22"/>
      <c r="M39" s="33">
        <v>2.2999999999999998</v>
      </c>
      <c r="N39" s="208" t="s">
        <v>76</v>
      </c>
      <c r="O39" s="208"/>
      <c r="P39" s="208"/>
      <c r="Q39" s="208"/>
      <c r="R39" s="208"/>
      <c r="S39" s="33" t="s">
        <v>74</v>
      </c>
      <c r="T39" s="33">
        <v>1</v>
      </c>
      <c r="U39" s="34">
        <v>800</v>
      </c>
      <c r="V39" s="34">
        <f t="shared" si="0"/>
        <v>800</v>
      </c>
    </row>
    <row r="40" spans="1:22" ht="14" customHeight="1" thickBot="1">
      <c r="A40" s="153"/>
      <c r="B40" s="153"/>
      <c r="C40" s="202" t="s">
        <v>191</v>
      </c>
      <c r="D40" s="203"/>
      <c r="E40" s="203"/>
      <c r="F40" s="158">
        <f>SUM(F7:F39)</f>
        <v>0</v>
      </c>
      <c r="M40" s="31"/>
      <c r="N40" s="205"/>
      <c r="O40" s="205"/>
      <c r="P40" s="205"/>
      <c r="Q40" s="205"/>
      <c r="R40" s="205"/>
      <c r="S40" s="31"/>
      <c r="T40" s="31"/>
      <c r="U40" s="35"/>
      <c r="V40" s="35"/>
    </row>
    <row r="41" spans="1:22" ht="14" customHeight="1">
      <c r="M41" s="33">
        <v>4.0999999999999996</v>
      </c>
      <c r="N41" s="208" t="s">
        <v>78</v>
      </c>
      <c r="O41" s="208"/>
      <c r="P41" s="208"/>
      <c r="Q41" s="208"/>
      <c r="R41" s="208"/>
      <c r="S41" s="33" t="s">
        <v>77</v>
      </c>
      <c r="T41" s="33">
        <v>8</v>
      </c>
      <c r="U41" s="34">
        <v>180</v>
      </c>
      <c r="V41" s="34">
        <f t="shared" si="0"/>
        <v>1440</v>
      </c>
    </row>
    <row r="42" spans="1:22" ht="14" customHeight="1">
      <c r="M42" s="33"/>
      <c r="N42" s="208"/>
      <c r="O42" s="208"/>
      <c r="P42" s="208"/>
      <c r="Q42" s="208"/>
      <c r="R42" s="208"/>
      <c r="S42" s="33"/>
      <c r="T42" s="33"/>
      <c r="U42" s="34"/>
      <c r="V42" s="34"/>
    </row>
    <row r="43" spans="1:22" ht="14" customHeight="1">
      <c r="M43" s="33">
        <v>4.2</v>
      </c>
      <c r="N43" s="208" t="s">
        <v>79</v>
      </c>
      <c r="O43" s="208"/>
      <c r="P43" s="208"/>
      <c r="Q43" s="208"/>
      <c r="R43" s="208"/>
      <c r="S43" s="33" t="s">
        <v>77</v>
      </c>
      <c r="T43" s="33">
        <v>8</v>
      </c>
      <c r="U43" s="34">
        <v>280</v>
      </c>
      <c r="V43" s="34">
        <f t="shared" si="0"/>
        <v>2240</v>
      </c>
    </row>
    <row r="44" spans="1:22" ht="14" customHeight="1">
      <c r="M44" s="33"/>
      <c r="N44" s="208"/>
      <c r="O44" s="208"/>
      <c r="P44" s="208"/>
      <c r="Q44" s="208"/>
      <c r="R44" s="208"/>
      <c r="S44" s="33"/>
      <c r="T44" s="33"/>
      <c r="U44" s="34"/>
      <c r="V44" s="34"/>
    </row>
    <row r="45" spans="1:22" ht="14" customHeight="1">
      <c r="M45" s="33">
        <v>4.5</v>
      </c>
      <c r="N45" s="208" t="s">
        <v>80</v>
      </c>
      <c r="O45" s="208"/>
      <c r="P45" s="208"/>
      <c r="Q45" s="208"/>
      <c r="R45" s="208"/>
      <c r="S45" s="33" t="s">
        <v>74</v>
      </c>
      <c r="T45" s="33">
        <v>1</v>
      </c>
      <c r="U45" s="34">
        <v>6000</v>
      </c>
      <c r="V45" s="34">
        <f t="shared" si="0"/>
        <v>6000</v>
      </c>
    </row>
    <row r="46" spans="1:22" ht="14" customHeight="1">
      <c r="M46" s="31"/>
      <c r="N46" s="205"/>
      <c r="O46" s="205"/>
      <c r="P46" s="205"/>
      <c r="Q46" s="205"/>
      <c r="R46" s="205"/>
      <c r="S46" s="31"/>
      <c r="T46" s="31"/>
      <c r="U46" s="35"/>
      <c r="V46" s="43">
        <f>SUM(V41:V45)</f>
        <v>9680</v>
      </c>
    </row>
    <row r="47" spans="1:22" ht="14" customHeight="1">
      <c r="M47" s="31"/>
      <c r="N47" s="205"/>
      <c r="O47" s="205"/>
      <c r="P47" s="205"/>
      <c r="Q47" s="205"/>
      <c r="R47" s="205"/>
      <c r="S47" s="31"/>
      <c r="T47" s="31"/>
      <c r="U47" s="35"/>
      <c r="V47" s="35"/>
    </row>
    <row r="48" spans="1:22" ht="14" customHeight="1">
      <c r="M48" s="31"/>
      <c r="N48" s="205" t="s">
        <v>81</v>
      </c>
      <c r="O48" s="205"/>
      <c r="P48" s="205"/>
      <c r="Q48" s="205"/>
      <c r="R48" s="205"/>
      <c r="S48" s="31"/>
      <c r="T48" s="31"/>
      <c r="U48" s="35"/>
      <c r="V48" s="35"/>
    </row>
    <row r="49" spans="13:22" ht="14" customHeight="1">
      <c r="M49" s="31"/>
      <c r="N49" s="205"/>
      <c r="O49" s="205"/>
      <c r="P49" s="205"/>
      <c r="Q49" s="205"/>
      <c r="R49" s="205"/>
      <c r="S49" s="31"/>
      <c r="T49" s="31"/>
      <c r="U49" s="35"/>
      <c r="V49" s="35"/>
    </row>
    <row r="50" spans="13:22" ht="14" customHeight="1">
      <c r="M50" s="31">
        <v>5</v>
      </c>
      <c r="N50" s="205" t="s">
        <v>82</v>
      </c>
      <c r="O50" s="205"/>
      <c r="P50" s="205"/>
      <c r="Q50" s="205"/>
      <c r="R50" s="205"/>
      <c r="S50" s="31"/>
      <c r="T50" s="31"/>
      <c r="U50" s="35"/>
      <c r="V50" s="35"/>
    </row>
    <row r="51" spans="13:22" ht="14" customHeight="1">
      <c r="M51" s="31"/>
      <c r="N51" s="205"/>
      <c r="O51" s="205"/>
      <c r="P51" s="205"/>
      <c r="Q51" s="205"/>
      <c r="R51" s="205"/>
      <c r="S51" s="31"/>
      <c r="T51" s="31"/>
      <c r="U51" s="35"/>
      <c r="V51" s="35"/>
    </row>
    <row r="52" spans="13:22" ht="14" customHeight="1">
      <c r="M52" s="31">
        <v>5.0999999999999996</v>
      </c>
      <c r="N52" s="205" t="s">
        <v>83</v>
      </c>
      <c r="O52" s="205"/>
      <c r="P52" s="205"/>
      <c r="Q52" s="205"/>
      <c r="R52" s="205"/>
      <c r="S52" s="31" t="s">
        <v>84</v>
      </c>
      <c r="T52" s="31">
        <v>12</v>
      </c>
      <c r="U52" s="35">
        <v>780</v>
      </c>
      <c r="V52" s="35">
        <f>T52*U52</f>
        <v>9360</v>
      </c>
    </row>
    <row r="53" spans="13:22" ht="14" customHeight="1">
      <c r="M53" s="31"/>
      <c r="N53" s="205"/>
      <c r="O53" s="205"/>
      <c r="P53" s="205"/>
      <c r="Q53" s="205"/>
      <c r="R53" s="205"/>
      <c r="S53" s="31"/>
      <c r="T53" s="31"/>
      <c r="U53" s="35"/>
      <c r="V53" s="35"/>
    </row>
    <row r="54" spans="13:22" ht="14" customHeight="1">
      <c r="M54" s="31">
        <v>5.2</v>
      </c>
      <c r="N54" s="205" t="s">
        <v>85</v>
      </c>
      <c r="O54" s="205"/>
      <c r="P54" s="205"/>
      <c r="Q54" s="205"/>
      <c r="R54" s="205"/>
      <c r="S54" s="31" t="s">
        <v>84</v>
      </c>
      <c r="T54" s="31">
        <v>23</v>
      </c>
      <c r="U54" s="35">
        <v>625</v>
      </c>
      <c r="V54" s="35">
        <f t="shared" ref="V54:V66" si="2">T54*U54</f>
        <v>14375</v>
      </c>
    </row>
    <row r="55" spans="13:22" ht="14" customHeight="1">
      <c r="M55" s="31"/>
      <c r="N55" s="205"/>
      <c r="O55" s="205"/>
      <c r="P55" s="205"/>
      <c r="Q55" s="205"/>
      <c r="R55" s="205"/>
      <c r="S55" s="31"/>
      <c r="T55" s="31"/>
      <c r="U55" s="35"/>
      <c r="V55" s="35"/>
    </row>
    <row r="56" spans="13:22" ht="14" customHeight="1">
      <c r="M56" s="31">
        <v>5.3</v>
      </c>
      <c r="N56" s="205" t="s">
        <v>86</v>
      </c>
      <c r="O56" s="205"/>
      <c r="P56" s="205"/>
      <c r="Q56" s="205"/>
      <c r="R56" s="205"/>
      <c r="S56" s="31" t="s">
        <v>0</v>
      </c>
      <c r="T56" s="31">
        <v>25</v>
      </c>
      <c r="U56" s="35">
        <v>950</v>
      </c>
      <c r="V56" s="35">
        <f t="shared" si="2"/>
        <v>23750</v>
      </c>
    </row>
    <row r="57" spans="13:22" ht="14" customHeight="1">
      <c r="M57" s="31"/>
      <c r="N57" s="205"/>
      <c r="O57" s="205"/>
      <c r="P57" s="205"/>
      <c r="Q57" s="205"/>
      <c r="R57" s="205"/>
      <c r="S57" s="31"/>
      <c r="T57" s="31"/>
      <c r="U57" s="35"/>
      <c r="V57" s="35"/>
    </row>
    <row r="58" spans="13:22" ht="14" customHeight="1">
      <c r="M58" s="31">
        <v>5.4</v>
      </c>
      <c r="N58" s="205" t="s">
        <v>87</v>
      </c>
      <c r="O58" s="205"/>
      <c r="P58" s="205"/>
      <c r="Q58" s="205"/>
      <c r="R58" s="205"/>
      <c r="S58" s="31" t="s">
        <v>74</v>
      </c>
      <c r="T58" s="31">
        <v>1</v>
      </c>
      <c r="U58" s="35">
        <v>7500</v>
      </c>
      <c r="V58" s="35">
        <f t="shared" si="2"/>
        <v>7500</v>
      </c>
    </row>
    <row r="59" spans="13:22">
      <c r="M59" s="31"/>
      <c r="N59" s="205"/>
      <c r="O59" s="205"/>
      <c r="P59" s="205"/>
      <c r="Q59" s="205"/>
      <c r="R59" s="205"/>
      <c r="S59" s="31"/>
      <c r="T59" s="31"/>
      <c r="U59" s="35"/>
      <c r="V59" s="35"/>
    </row>
    <row r="60" spans="13:22">
      <c r="M60" s="31">
        <v>5.5</v>
      </c>
      <c r="N60" s="205" t="s">
        <v>88</v>
      </c>
      <c r="O60" s="205"/>
      <c r="P60" s="205"/>
      <c r="Q60" s="205"/>
      <c r="R60" s="205"/>
      <c r="S60" s="31" t="s">
        <v>0</v>
      </c>
      <c r="T60" s="31">
        <v>25</v>
      </c>
      <c r="U60" s="35">
        <v>475</v>
      </c>
      <c r="V60" s="35">
        <f t="shared" si="2"/>
        <v>11875</v>
      </c>
    </row>
    <row r="61" spans="13:22">
      <c r="M61" s="31"/>
      <c r="N61" s="205"/>
      <c r="O61" s="205"/>
      <c r="P61" s="205"/>
      <c r="Q61" s="205"/>
      <c r="R61" s="205"/>
      <c r="S61" s="31"/>
      <c r="T61" s="31"/>
      <c r="U61" s="35"/>
      <c r="V61" s="35"/>
    </row>
    <row r="62" spans="13:22">
      <c r="M62" s="31">
        <v>5.6</v>
      </c>
      <c r="N62" s="205" t="s">
        <v>89</v>
      </c>
      <c r="O62" s="205"/>
      <c r="P62" s="205"/>
      <c r="Q62" s="205"/>
      <c r="R62" s="205"/>
      <c r="S62" s="31" t="s">
        <v>29</v>
      </c>
      <c r="T62" s="31">
        <v>1</v>
      </c>
      <c r="U62" s="35">
        <v>6000</v>
      </c>
      <c r="V62" s="35">
        <f t="shared" si="2"/>
        <v>6000</v>
      </c>
    </row>
    <row r="63" spans="13:22">
      <c r="M63" s="31"/>
      <c r="N63" s="205"/>
      <c r="O63" s="205"/>
      <c r="P63" s="205"/>
      <c r="Q63" s="205"/>
      <c r="R63" s="205"/>
      <c r="S63" s="31"/>
      <c r="T63" s="31"/>
      <c r="U63" s="35"/>
      <c r="V63" s="35"/>
    </row>
    <row r="64" spans="13:22">
      <c r="M64" s="31">
        <v>5.7</v>
      </c>
      <c r="N64" s="205" t="s">
        <v>90</v>
      </c>
      <c r="O64" s="205"/>
      <c r="P64" s="205"/>
      <c r="Q64" s="205"/>
      <c r="R64" s="205"/>
      <c r="S64" s="31" t="s">
        <v>0</v>
      </c>
      <c r="T64" s="31">
        <v>25</v>
      </c>
      <c r="U64" s="35">
        <v>265</v>
      </c>
      <c r="V64" s="35">
        <f t="shared" si="2"/>
        <v>6625</v>
      </c>
    </row>
    <row r="65" spans="13:22">
      <c r="M65" s="31"/>
      <c r="N65" s="205"/>
      <c r="O65" s="205"/>
      <c r="P65" s="205"/>
      <c r="Q65" s="205"/>
      <c r="R65" s="205"/>
      <c r="S65" s="31"/>
      <c r="T65" s="31"/>
      <c r="U65" s="35"/>
      <c r="V65" s="35"/>
    </row>
    <row r="66" spans="13:22" ht="16.5">
      <c r="M66" s="31">
        <v>5.8</v>
      </c>
      <c r="N66" s="205" t="s">
        <v>168</v>
      </c>
      <c r="O66" s="205"/>
      <c r="P66" s="205"/>
      <c r="Q66" s="205"/>
      <c r="R66" s="205"/>
      <c r="S66" s="31" t="s">
        <v>84</v>
      </c>
      <c r="T66" s="31">
        <v>12</v>
      </c>
      <c r="U66" s="35">
        <v>545</v>
      </c>
      <c r="V66" s="35">
        <f t="shared" si="2"/>
        <v>6540</v>
      </c>
    </row>
    <row r="67" spans="13:22">
      <c r="M67" s="31"/>
      <c r="N67" s="205"/>
      <c r="O67" s="205"/>
      <c r="P67" s="205"/>
      <c r="Q67" s="205"/>
      <c r="R67" s="205"/>
      <c r="S67" s="31"/>
      <c r="T67" s="31"/>
      <c r="U67" s="35"/>
      <c r="V67" s="35"/>
    </row>
    <row r="68" spans="13:22">
      <c r="M68" s="31"/>
      <c r="N68" s="205"/>
      <c r="O68" s="205"/>
      <c r="P68" s="205"/>
      <c r="Q68" s="205"/>
      <c r="R68" s="205"/>
      <c r="S68" s="31"/>
      <c r="T68" s="31"/>
      <c r="U68" s="35"/>
      <c r="V68" s="37">
        <f>SUM(V52:V67)</f>
        <v>86025</v>
      </c>
    </row>
    <row r="69" spans="13:22">
      <c r="M69" s="31"/>
      <c r="N69" s="205"/>
      <c r="O69" s="205"/>
      <c r="P69" s="205"/>
      <c r="Q69" s="205"/>
      <c r="R69" s="205"/>
      <c r="S69" s="31"/>
      <c r="T69" s="31"/>
      <c r="U69" s="35"/>
      <c r="V69" s="35"/>
    </row>
    <row r="70" spans="13:22">
      <c r="M70" s="31"/>
      <c r="N70" s="205" t="s">
        <v>91</v>
      </c>
      <c r="O70" s="205"/>
      <c r="P70" s="205"/>
      <c r="Q70" s="205"/>
      <c r="R70" s="205"/>
      <c r="S70" s="31"/>
      <c r="T70" s="31"/>
      <c r="U70" s="35"/>
      <c r="V70" s="35"/>
    </row>
    <row r="71" spans="13:22">
      <c r="M71" s="31"/>
      <c r="N71" s="205"/>
      <c r="O71" s="205"/>
      <c r="P71" s="205"/>
      <c r="Q71" s="205"/>
      <c r="R71" s="205"/>
      <c r="S71" s="31"/>
      <c r="T71" s="31"/>
      <c r="U71" s="35"/>
      <c r="V71" s="35"/>
    </row>
    <row r="72" spans="13:22" ht="15.5">
      <c r="M72" s="31"/>
      <c r="N72" s="206" t="s">
        <v>92</v>
      </c>
      <c r="O72" s="206"/>
      <c r="P72" s="206"/>
      <c r="Q72" s="206"/>
      <c r="R72" s="206"/>
      <c r="S72" s="2"/>
      <c r="T72" s="2"/>
      <c r="U72" s="38"/>
      <c r="V72" s="2"/>
    </row>
    <row r="73" spans="13:22">
      <c r="M73" s="31"/>
      <c r="N73" s="205"/>
      <c r="O73" s="205"/>
      <c r="P73" s="205"/>
      <c r="Q73" s="205"/>
      <c r="R73" s="205"/>
      <c r="S73" s="31"/>
      <c r="T73" s="31"/>
      <c r="U73" s="35"/>
      <c r="V73" s="35"/>
    </row>
    <row r="74" spans="13:22">
      <c r="M74" s="39">
        <v>6</v>
      </c>
      <c r="N74" s="207" t="s">
        <v>93</v>
      </c>
      <c r="O74" s="207"/>
      <c r="P74" s="207"/>
      <c r="Q74" s="207"/>
      <c r="R74" s="207"/>
      <c r="S74" s="31"/>
      <c r="T74" s="31"/>
      <c r="U74" s="35"/>
      <c r="V74" s="35"/>
    </row>
    <row r="75" spans="13:22">
      <c r="M75" s="31"/>
      <c r="N75" s="205"/>
      <c r="O75" s="205"/>
      <c r="P75" s="205"/>
      <c r="Q75" s="205"/>
      <c r="R75" s="205"/>
      <c r="S75" s="31"/>
      <c r="T75" s="31"/>
      <c r="U75" s="35"/>
      <c r="V75" s="35"/>
    </row>
    <row r="76" spans="13:22" ht="37" customHeight="1">
      <c r="M76" s="31">
        <v>6.1</v>
      </c>
      <c r="N76" s="205" t="s">
        <v>94</v>
      </c>
      <c r="O76" s="205"/>
      <c r="P76" s="205"/>
      <c r="Q76" s="205"/>
      <c r="R76" s="205"/>
      <c r="S76" s="31" t="s">
        <v>84</v>
      </c>
      <c r="T76" s="31">
        <v>84</v>
      </c>
      <c r="U76" s="35">
        <v>115</v>
      </c>
      <c r="V76" s="35">
        <f>T76*U76</f>
        <v>9660</v>
      </c>
    </row>
    <row r="77" spans="13:22">
      <c r="M77" s="31"/>
      <c r="N77" s="205"/>
      <c r="O77" s="205"/>
      <c r="P77" s="205"/>
      <c r="Q77" s="205"/>
      <c r="R77" s="205"/>
      <c r="S77" s="31"/>
      <c r="T77" s="31"/>
      <c r="U77" s="35"/>
      <c r="V77" s="35"/>
    </row>
    <row r="78" spans="13:22" ht="32" customHeight="1">
      <c r="M78" s="31">
        <v>6.2</v>
      </c>
      <c r="N78" s="205" t="s">
        <v>95</v>
      </c>
      <c r="O78" s="205"/>
      <c r="P78" s="205"/>
      <c r="Q78" s="205"/>
      <c r="R78" s="205"/>
      <c r="S78" s="31" t="s">
        <v>84</v>
      </c>
      <c r="T78" s="31">
        <v>84</v>
      </c>
      <c r="U78" s="35">
        <v>65</v>
      </c>
      <c r="V78" s="35">
        <f>T78*U78</f>
        <v>5460</v>
      </c>
    </row>
    <row r="79" spans="13:22">
      <c r="M79" s="31"/>
      <c r="N79" s="205"/>
      <c r="O79" s="205"/>
      <c r="P79" s="205"/>
      <c r="Q79" s="205"/>
      <c r="R79" s="205"/>
      <c r="S79" s="31"/>
      <c r="T79" s="31"/>
      <c r="U79" s="35"/>
      <c r="V79" s="35"/>
    </row>
    <row r="80" spans="13:22" ht="36" customHeight="1">
      <c r="M80" s="31">
        <v>6.3</v>
      </c>
      <c r="N80" s="205" t="s">
        <v>96</v>
      </c>
      <c r="O80" s="205"/>
      <c r="P80" s="205"/>
      <c r="Q80" s="205"/>
      <c r="R80" s="205"/>
      <c r="S80" s="31" t="s">
        <v>84</v>
      </c>
      <c r="T80" s="31">
        <v>84</v>
      </c>
      <c r="U80" s="35">
        <v>495</v>
      </c>
      <c r="V80" s="35">
        <f>T80*U80</f>
        <v>41580</v>
      </c>
    </row>
    <row r="81" spans="13:22">
      <c r="M81" s="31"/>
      <c r="N81" s="205"/>
      <c r="O81" s="205"/>
      <c r="P81" s="205"/>
      <c r="Q81" s="205"/>
      <c r="R81" s="205"/>
      <c r="S81" s="31"/>
      <c r="T81" s="31"/>
      <c r="U81" s="35"/>
      <c r="V81" s="35"/>
    </row>
    <row r="82" spans="13:22" ht="16.5">
      <c r="M82" s="31">
        <v>6.4</v>
      </c>
      <c r="N82" s="205" t="s">
        <v>97</v>
      </c>
      <c r="O82" s="205"/>
      <c r="P82" s="205"/>
      <c r="Q82" s="205"/>
      <c r="R82" s="205"/>
      <c r="S82" s="31" t="s">
        <v>84</v>
      </c>
      <c r="T82" s="31">
        <v>84</v>
      </c>
      <c r="U82" s="35">
        <v>312</v>
      </c>
      <c r="V82" s="35">
        <f>T82*U82</f>
        <v>26208</v>
      </c>
    </row>
    <row r="83" spans="13:22">
      <c r="M83" s="31"/>
      <c r="N83" s="205"/>
      <c r="O83" s="205"/>
      <c r="P83" s="205"/>
      <c r="Q83" s="205"/>
      <c r="R83" s="205"/>
      <c r="S83" s="31"/>
      <c r="T83" s="31"/>
      <c r="U83" s="35"/>
      <c r="V83" s="35"/>
    </row>
    <row r="84" spans="13:22" ht="16.5">
      <c r="M84" s="31">
        <v>6.5</v>
      </c>
      <c r="N84" s="205" t="s">
        <v>98</v>
      </c>
      <c r="O84" s="205"/>
      <c r="P84" s="205"/>
      <c r="Q84" s="205"/>
      <c r="R84" s="205"/>
      <c r="S84" s="31" t="s">
        <v>84</v>
      </c>
      <c r="T84" s="31">
        <v>84</v>
      </c>
      <c r="U84" s="35">
        <v>1450</v>
      </c>
      <c r="V84" s="35">
        <f>T84*U84</f>
        <v>121800</v>
      </c>
    </row>
    <row r="85" spans="13:22">
      <c r="M85" s="31"/>
      <c r="N85" s="205"/>
      <c r="O85" s="205"/>
      <c r="P85" s="205"/>
      <c r="Q85" s="205"/>
      <c r="R85" s="205"/>
      <c r="S85" s="31"/>
      <c r="T85" s="31"/>
      <c r="U85" s="35"/>
      <c r="V85" s="35"/>
    </row>
    <row r="86" spans="13:22">
      <c r="M86" s="31">
        <v>7</v>
      </c>
      <c r="N86" s="205" t="s">
        <v>99</v>
      </c>
      <c r="O86" s="205"/>
      <c r="P86" s="205"/>
      <c r="Q86" s="205"/>
      <c r="R86" s="205"/>
      <c r="S86" s="31"/>
      <c r="T86" s="31"/>
      <c r="U86" s="35"/>
      <c r="V86" s="35"/>
    </row>
    <row r="87" spans="13:22">
      <c r="M87" s="31"/>
      <c r="N87" s="205"/>
      <c r="O87" s="205"/>
      <c r="P87" s="205"/>
      <c r="Q87" s="205"/>
      <c r="R87" s="205"/>
      <c r="S87" s="31"/>
      <c r="T87" s="31"/>
      <c r="U87" s="35"/>
      <c r="V87" s="35"/>
    </row>
    <row r="88" spans="13:22" ht="16.5">
      <c r="M88" s="31">
        <v>7.1</v>
      </c>
      <c r="N88" s="205" t="s">
        <v>100</v>
      </c>
      <c r="O88" s="205"/>
      <c r="P88" s="205"/>
      <c r="Q88" s="205"/>
      <c r="R88" s="205"/>
      <c r="S88" s="31" t="s">
        <v>84</v>
      </c>
      <c r="T88" s="31">
        <v>150</v>
      </c>
      <c r="U88" s="35">
        <v>75</v>
      </c>
      <c r="V88" s="35">
        <f>T88*U88</f>
        <v>11250</v>
      </c>
    </row>
    <row r="89" spans="13:22">
      <c r="M89" s="31"/>
      <c r="N89" s="205"/>
      <c r="O89" s="205"/>
      <c r="P89" s="205"/>
      <c r="Q89" s="205"/>
      <c r="R89" s="205"/>
      <c r="S89" s="31"/>
      <c r="T89" s="31"/>
      <c r="U89" s="35"/>
      <c r="V89" s="35"/>
    </row>
    <row r="90" spans="13:22" ht="16.5">
      <c r="M90" s="31">
        <v>7.2</v>
      </c>
      <c r="N90" s="205" t="s">
        <v>101</v>
      </c>
      <c r="O90" s="205"/>
      <c r="P90" s="205"/>
      <c r="Q90" s="205"/>
      <c r="R90" s="205"/>
      <c r="S90" s="31" t="s">
        <v>84</v>
      </c>
      <c r="T90" s="31">
        <v>150</v>
      </c>
      <c r="U90" s="35">
        <v>825</v>
      </c>
      <c r="V90" s="35">
        <f>T90*U90</f>
        <v>123750</v>
      </c>
    </row>
    <row r="91" spans="13:22">
      <c r="M91" s="31"/>
      <c r="N91" s="205"/>
      <c r="O91" s="205"/>
      <c r="P91" s="205"/>
      <c r="Q91" s="205"/>
      <c r="R91" s="205"/>
      <c r="S91" s="31"/>
      <c r="T91" s="31"/>
      <c r="U91" s="35"/>
      <c r="V91" s="35"/>
    </row>
    <row r="92" spans="13:22">
      <c r="M92" s="31">
        <v>7.3</v>
      </c>
      <c r="N92" s="205" t="s">
        <v>102</v>
      </c>
      <c r="O92" s="205"/>
      <c r="P92" s="205"/>
      <c r="Q92" s="205"/>
      <c r="R92" s="205"/>
      <c r="S92" s="31" t="s">
        <v>0</v>
      </c>
      <c r="T92" s="31">
        <v>30</v>
      </c>
      <c r="U92" s="35">
        <v>175</v>
      </c>
      <c r="V92" s="35">
        <f>T92*U92</f>
        <v>5250</v>
      </c>
    </row>
    <row r="93" spans="13:22">
      <c r="M93" s="31"/>
      <c r="N93" s="205"/>
      <c r="O93" s="205"/>
      <c r="P93" s="205"/>
      <c r="Q93" s="205"/>
      <c r="R93" s="205"/>
      <c r="S93" s="31"/>
      <c r="T93" s="31"/>
      <c r="U93" s="35"/>
      <c r="V93" s="35"/>
    </row>
    <row r="94" spans="13:22">
      <c r="M94" s="31">
        <v>8</v>
      </c>
      <c r="N94" s="205" t="s">
        <v>103</v>
      </c>
      <c r="O94" s="205"/>
      <c r="P94" s="205"/>
      <c r="Q94" s="205"/>
      <c r="R94" s="205"/>
      <c r="S94" s="31"/>
      <c r="T94" s="31"/>
      <c r="U94" s="35"/>
      <c r="V94" s="35"/>
    </row>
    <row r="95" spans="13:22">
      <c r="M95" s="31"/>
      <c r="N95" s="205"/>
      <c r="O95" s="205"/>
      <c r="P95" s="205"/>
      <c r="Q95" s="205"/>
      <c r="R95" s="205"/>
      <c r="S95" s="31"/>
      <c r="T95" s="31"/>
      <c r="U95" s="35"/>
      <c r="V95" s="35"/>
    </row>
    <row r="96" spans="13:22">
      <c r="M96" s="31">
        <v>8.1</v>
      </c>
      <c r="N96" s="205" t="s">
        <v>104</v>
      </c>
      <c r="O96" s="205"/>
      <c r="P96" s="205"/>
      <c r="Q96" s="205"/>
      <c r="R96" s="205"/>
      <c r="S96" s="31" t="s">
        <v>29</v>
      </c>
      <c r="T96" s="31">
        <v>1</v>
      </c>
      <c r="U96" s="35">
        <v>75000</v>
      </c>
      <c r="V96" s="35">
        <f>T96*U96</f>
        <v>75000</v>
      </c>
    </row>
    <row r="97" spans="13:22">
      <c r="M97" s="31"/>
      <c r="N97" s="205"/>
      <c r="O97" s="205"/>
      <c r="P97" s="205"/>
      <c r="Q97" s="205"/>
      <c r="R97" s="205"/>
      <c r="S97" s="31"/>
      <c r="T97" s="31"/>
      <c r="U97" s="35"/>
      <c r="V97" s="37">
        <f>SUM(V76:V96)</f>
        <v>419958</v>
      </c>
    </row>
  </sheetData>
  <mergeCells count="91">
    <mergeCell ref="N15:R15"/>
    <mergeCell ref="N18:R18"/>
    <mergeCell ref="N14:R14"/>
    <mergeCell ref="M1:V3"/>
    <mergeCell ref="M4:M6"/>
    <mergeCell ref="N4:R6"/>
    <mergeCell ref="S4:S6"/>
    <mergeCell ref="T4:T6"/>
    <mergeCell ref="U4:U6"/>
    <mergeCell ref="V4:V6"/>
    <mergeCell ref="N7:R7"/>
    <mergeCell ref="N8:R8"/>
    <mergeCell ref="N9:R9"/>
    <mergeCell ref="N12:R12"/>
    <mergeCell ref="N13:R13"/>
    <mergeCell ref="N39:R39"/>
    <mergeCell ref="N19:R19"/>
    <mergeCell ref="N31:R31"/>
    <mergeCell ref="N32:R32"/>
    <mergeCell ref="N33:R33"/>
    <mergeCell ref="N34:R34"/>
    <mergeCell ref="N35:R35"/>
    <mergeCell ref="N36:R36"/>
    <mergeCell ref="N37:R37"/>
    <mergeCell ref="N38:R38"/>
    <mergeCell ref="N51:R51"/>
    <mergeCell ref="N40:R40"/>
    <mergeCell ref="N41:R41"/>
    <mergeCell ref="N42:R42"/>
    <mergeCell ref="N43:R43"/>
    <mergeCell ref="N44:R44"/>
    <mergeCell ref="N45:R45"/>
    <mergeCell ref="N46:R46"/>
    <mergeCell ref="N47:R47"/>
    <mergeCell ref="N48:R48"/>
    <mergeCell ref="N49:R49"/>
    <mergeCell ref="N50:R50"/>
    <mergeCell ref="N63:R63"/>
    <mergeCell ref="N52:R52"/>
    <mergeCell ref="N53:R53"/>
    <mergeCell ref="N54:R54"/>
    <mergeCell ref="N55:R55"/>
    <mergeCell ref="N56:R56"/>
    <mergeCell ref="N57:R57"/>
    <mergeCell ref="N58:R58"/>
    <mergeCell ref="N59:R59"/>
    <mergeCell ref="N60:R60"/>
    <mergeCell ref="N61:R61"/>
    <mergeCell ref="N62:R62"/>
    <mergeCell ref="N64:R64"/>
    <mergeCell ref="N65:R65"/>
    <mergeCell ref="N66:R66"/>
    <mergeCell ref="N67:R67"/>
    <mergeCell ref="N68:R68"/>
    <mergeCell ref="N96:R96"/>
    <mergeCell ref="N97:R97"/>
    <mergeCell ref="A1:F2"/>
    <mergeCell ref="N87:R87"/>
    <mergeCell ref="N88:R88"/>
    <mergeCell ref="N89:R89"/>
    <mergeCell ref="N90:R90"/>
    <mergeCell ref="N91:R91"/>
    <mergeCell ref="N92:R92"/>
    <mergeCell ref="N81:R81"/>
    <mergeCell ref="N82:R82"/>
    <mergeCell ref="N83:R83"/>
    <mergeCell ref="N84:R84"/>
    <mergeCell ref="N85:R85"/>
    <mergeCell ref="N86:R86"/>
    <mergeCell ref="N75:R75"/>
    <mergeCell ref="H30:L30"/>
    <mergeCell ref="C40:E40"/>
    <mergeCell ref="N93:R93"/>
    <mergeCell ref="N94:R94"/>
    <mergeCell ref="N95:R95"/>
    <mergeCell ref="N76:R76"/>
    <mergeCell ref="N77:R77"/>
    <mergeCell ref="N78:R78"/>
    <mergeCell ref="N79:R79"/>
    <mergeCell ref="N80:R80"/>
    <mergeCell ref="N69:R69"/>
    <mergeCell ref="N70:R70"/>
    <mergeCell ref="N71:R71"/>
    <mergeCell ref="N72:R72"/>
    <mergeCell ref="N73:R73"/>
    <mergeCell ref="N74:R74"/>
    <mergeCell ref="H25:L25"/>
    <mergeCell ref="H26:L26"/>
    <mergeCell ref="H27:L27"/>
    <mergeCell ref="H28:L28"/>
    <mergeCell ref="H29:L2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6"/>
  <sheetViews>
    <sheetView workbookViewId="0">
      <selection activeCell="E22" sqref="E22"/>
    </sheetView>
  </sheetViews>
  <sheetFormatPr defaultRowHeight="14.5"/>
  <cols>
    <col min="2" max="2" width="65.6328125" customWidth="1"/>
    <col min="5" max="6" width="17.54296875" customWidth="1"/>
    <col min="16" max="16" width="12.81640625" customWidth="1"/>
    <col min="17" max="17" width="12.54296875" customWidth="1"/>
  </cols>
  <sheetData>
    <row r="1" spans="1:17">
      <c r="A1" s="224" t="s">
        <v>172</v>
      </c>
      <c r="B1" s="225"/>
      <c r="C1" s="225"/>
      <c r="D1" s="225"/>
      <c r="E1" s="225"/>
      <c r="F1" s="226"/>
    </row>
    <row r="2" spans="1:17" ht="15" thickBot="1">
      <c r="A2" s="227"/>
      <c r="B2" s="228"/>
      <c r="C2" s="228"/>
      <c r="D2" s="228"/>
      <c r="E2" s="228"/>
      <c r="F2" s="229"/>
    </row>
    <row r="3" spans="1:17" ht="26.5" customHeight="1" thickBot="1">
      <c r="A3" s="100" t="s">
        <v>18</v>
      </c>
      <c r="B3" s="101" t="s">
        <v>19</v>
      </c>
      <c r="C3" s="102" t="s">
        <v>5</v>
      </c>
      <c r="D3" s="103" t="s">
        <v>6</v>
      </c>
      <c r="E3" s="104" t="s">
        <v>20</v>
      </c>
      <c r="F3" s="105" t="s">
        <v>21</v>
      </c>
    </row>
    <row r="4" spans="1:17" ht="14" customHeight="1">
      <c r="A4" s="108"/>
      <c r="B4" s="112"/>
      <c r="C4" s="117"/>
      <c r="D4" s="118"/>
      <c r="E4" s="121"/>
      <c r="F4" s="125"/>
      <c r="I4" s="204"/>
      <c r="J4" s="204"/>
      <c r="K4" s="204"/>
      <c r="L4" s="204"/>
      <c r="M4" s="204"/>
      <c r="N4" s="90"/>
      <c r="O4" s="90"/>
      <c r="P4" s="91"/>
      <c r="Q4" s="91"/>
    </row>
    <row r="5" spans="1:17" ht="14" customHeight="1">
      <c r="A5" s="109"/>
      <c r="B5" s="113" t="s">
        <v>173</v>
      </c>
      <c r="C5" s="119"/>
      <c r="D5" s="25"/>
      <c r="E5" s="122"/>
      <c r="F5" s="126"/>
      <c r="I5" s="204"/>
      <c r="J5" s="204"/>
      <c r="K5" s="204"/>
      <c r="L5" s="204"/>
      <c r="M5" s="204"/>
      <c r="N5" s="90"/>
      <c r="O5" s="90"/>
      <c r="P5" s="91"/>
      <c r="Q5" s="91"/>
    </row>
    <row r="6" spans="1:17" ht="14" customHeight="1">
      <c r="A6" s="110"/>
      <c r="B6" s="114"/>
      <c r="C6" s="119"/>
      <c r="D6" s="25"/>
      <c r="E6" s="122"/>
      <c r="F6" s="126"/>
      <c r="I6" s="231"/>
      <c r="J6" s="231"/>
      <c r="K6" s="231"/>
      <c r="L6" s="231"/>
      <c r="M6" s="231"/>
      <c r="P6" s="92"/>
    </row>
    <row r="7" spans="1:17" ht="14" customHeight="1">
      <c r="A7" s="109">
        <v>1</v>
      </c>
      <c r="B7" s="113" t="s">
        <v>174</v>
      </c>
      <c r="C7" s="119"/>
      <c r="D7" s="44"/>
      <c r="E7" s="123"/>
      <c r="F7" s="127"/>
      <c r="I7" s="204"/>
      <c r="J7" s="204"/>
      <c r="K7" s="204"/>
      <c r="L7" s="204"/>
      <c r="M7" s="204"/>
      <c r="N7" s="90"/>
      <c r="O7" s="90"/>
      <c r="P7" s="91"/>
      <c r="Q7" s="91"/>
    </row>
    <row r="8" spans="1:17" ht="14" customHeight="1">
      <c r="A8" s="110"/>
      <c r="B8" s="114"/>
      <c r="C8" s="119"/>
      <c r="D8" s="44"/>
      <c r="E8" s="123"/>
      <c r="F8" s="127"/>
      <c r="I8" s="232"/>
      <c r="J8" s="232"/>
      <c r="K8" s="232"/>
      <c r="L8" s="232"/>
      <c r="M8" s="232"/>
      <c r="N8" s="90"/>
      <c r="O8" s="90"/>
      <c r="P8" s="91"/>
      <c r="Q8" s="91"/>
    </row>
    <row r="9" spans="1:17" ht="14" customHeight="1">
      <c r="A9" s="110">
        <v>1.1000000000000001</v>
      </c>
      <c r="B9" s="115" t="s">
        <v>175</v>
      </c>
      <c r="C9" s="119" t="s">
        <v>57</v>
      </c>
      <c r="D9" s="44">
        <v>100</v>
      </c>
      <c r="E9" s="123"/>
      <c r="F9" s="127">
        <f>D9*E9</f>
        <v>0</v>
      </c>
      <c r="I9" s="204"/>
      <c r="J9" s="204"/>
      <c r="K9" s="204"/>
      <c r="L9" s="204"/>
      <c r="M9" s="204"/>
      <c r="N9" s="90"/>
      <c r="O9" s="90"/>
      <c r="P9" s="91"/>
      <c r="Q9" s="91"/>
    </row>
    <row r="10" spans="1:17" ht="14" customHeight="1">
      <c r="A10" s="110">
        <v>1.2</v>
      </c>
      <c r="B10" s="114" t="s">
        <v>176</v>
      </c>
      <c r="C10" s="119" t="s">
        <v>57</v>
      </c>
      <c r="D10" s="44">
        <v>100</v>
      </c>
      <c r="E10" s="123"/>
      <c r="F10" s="127">
        <f>D10*E10</f>
        <v>0</v>
      </c>
      <c r="I10" s="204"/>
      <c r="J10" s="204"/>
      <c r="K10" s="204"/>
      <c r="L10" s="204"/>
      <c r="M10" s="204"/>
      <c r="N10" s="90"/>
      <c r="O10" s="90"/>
      <c r="P10" s="91"/>
      <c r="Q10" s="91"/>
    </row>
    <row r="11" spans="1:17" ht="14" customHeight="1">
      <c r="A11" s="110">
        <v>1.3</v>
      </c>
      <c r="B11" s="114" t="s">
        <v>177</v>
      </c>
      <c r="C11" s="119" t="s">
        <v>57</v>
      </c>
      <c r="D11" s="44">
        <v>100</v>
      </c>
      <c r="E11" s="123"/>
      <c r="F11" s="127">
        <f>D11*E11</f>
        <v>0</v>
      </c>
      <c r="I11" s="204"/>
      <c r="J11" s="204"/>
      <c r="K11" s="204"/>
      <c r="L11" s="204"/>
      <c r="M11" s="204"/>
      <c r="N11" s="90"/>
      <c r="O11" s="90"/>
      <c r="P11" s="91"/>
      <c r="Q11" s="91"/>
    </row>
    <row r="12" spans="1:17" ht="14" customHeight="1">
      <c r="A12" s="110">
        <v>1.4</v>
      </c>
      <c r="B12" s="114" t="s">
        <v>178</v>
      </c>
      <c r="C12" s="119" t="s">
        <v>57</v>
      </c>
      <c r="D12" s="44">
        <v>100</v>
      </c>
      <c r="E12" s="123"/>
      <c r="F12" s="127">
        <f>D12*E12</f>
        <v>0</v>
      </c>
      <c r="I12" s="204"/>
      <c r="J12" s="204"/>
      <c r="K12" s="204"/>
      <c r="L12" s="204"/>
      <c r="M12" s="204"/>
      <c r="N12" s="90"/>
      <c r="O12" s="90"/>
      <c r="P12" s="91"/>
      <c r="Q12" s="91"/>
    </row>
    <row r="13" spans="1:17" ht="14" customHeight="1" thickBot="1">
      <c r="A13" s="111">
        <v>1.5</v>
      </c>
      <c r="B13" s="116" t="s">
        <v>179</v>
      </c>
      <c r="C13" s="120" t="s">
        <v>57</v>
      </c>
      <c r="D13" s="96">
        <v>15</v>
      </c>
      <c r="E13" s="124"/>
      <c r="F13" s="128">
        <f>D13*E13</f>
        <v>0</v>
      </c>
      <c r="I13" s="204"/>
      <c r="J13" s="204"/>
      <c r="K13" s="204"/>
      <c r="L13" s="204"/>
      <c r="M13" s="204"/>
      <c r="N13" s="90"/>
      <c r="O13" s="90"/>
      <c r="P13" s="91"/>
      <c r="Q13" s="91"/>
    </row>
    <row r="14" spans="1:17" ht="14" customHeight="1" thickBot="1">
      <c r="A14" s="214"/>
      <c r="B14" s="215"/>
      <c r="C14" s="212" t="s">
        <v>186</v>
      </c>
      <c r="D14" s="213"/>
      <c r="E14" s="213"/>
      <c r="F14" s="99">
        <f>SUM(F9:F13)</f>
        <v>0</v>
      </c>
      <c r="I14" s="204"/>
      <c r="J14" s="204"/>
      <c r="K14" s="204"/>
      <c r="L14" s="204"/>
      <c r="M14" s="204"/>
      <c r="N14" s="90"/>
      <c r="O14" s="90"/>
      <c r="P14" s="91"/>
      <c r="Q14" s="91"/>
    </row>
    <row r="15" spans="1:17" ht="14" customHeight="1" thickBot="1">
      <c r="A15" s="216"/>
      <c r="B15" s="217"/>
      <c r="C15" s="218"/>
      <c r="D15" s="218"/>
      <c r="E15" s="218"/>
      <c r="F15" s="219"/>
      <c r="I15" s="93"/>
      <c r="J15" s="93"/>
      <c r="K15" s="93"/>
      <c r="L15" s="93"/>
      <c r="M15" s="93"/>
      <c r="N15" s="90"/>
      <c r="O15" s="90"/>
      <c r="P15" s="91"/>
      <c r="Q15" s="91"/>
    </row>
    <row r="16" spans="1:17" ht="14" customHeight="1" thickBot="1">
      <c r="A16" s="130">
        <v>2</v>
      </c>
      <c r="B16" s="221" t="s">
        <v>180</v>
      </c>
      <c r="C16" s="222"/>
      <c r="D16" s="222"/>
      <c r="E16" s="222"/>
      <c r="F16" s="223"/>
      <c r="I16" s="204"/>
      <c r="J16" s="204"/>
      <c r="K16" s="204"/>
      <c r="L16" s="204"/>
      <c r="M16" s="204"/>
      <c r="N16" s="90"/>
      <c r="O16" s="90"/>
      <c r="P16" s="91"/>
      <c r="Q16" s="91"/>
    </row>
    <row r="17" spans="1:17" ht="14" customHeight="1" thickBot="1">
      <c r="A17" s="212"/>
      <c r="B17" s="213"/>
      <c r="C17" s="213"/>
      <c r="D17" s="213"/>
      <c r="E17" s="213"/>
      <c r="F17" s="220"/>
      <c r="I17" s="93"/>
      <c r="J17" s="93"/>
      <c r="K17" s="93"/>
      <c r="L17" s="93"/>
      <c r="M17" s="93"/>
      <c r="N17" s="90"/>
      <c r="O17" s="90"/>
      <c r="P17" s="91"/>
      <c r="Q17" s="91"/>
    </row>
    <row r="18" spans="1:17" ht="14" customHeight="1">
      <c r="A18" s="131">
        <v>2.1</v>
      </c>
      <c r="B18" s="106" t="s">
        <v>181</v>
      </c>
      <c r="C18" s="19" t="s">
        <v>57</v>
      </c>
      <c r="D18" s="44">
        <v>150</v>
      </c>
      <c r="E18" s="86"/>
      <c r="F18" s="94">
        <f>D18*E18</f>
        <v>0</v>
      </c>
      <c r="I18" s="204"/>
      <c r="J18" s="204"/>
      <c r="K18" s="204"/>
      <c r="L18" s="204"/>
      <c r="M18" s="204"/>
      <c r="N18" s="90"/>
      <c r="O18" s="90"/>
      <c r="P18" s="91"/>
      <c r="Q18" s="91"/>
    </row>
    <row r="19" spans="1:17" ht="29.5" customHeight="1">
      <c r="A19" s="110">
        <v>2.2000000000000002</v>
      </c>
      <c r="B19" s="106" t="s">
        <v>182</v>
      </c>
      <c r="C19" s="19" t="s">
        <v>57</v>
      </c>
      <c r="D19" s="44">
        <v>150</v>
      </c>
      <c r="E19" s="86"/>
      <c r="F19" s="94">
        <f>D19*E19</f>
        <v>0</v>
      </c>
      <c r="I19" s="204"/>
      <c r="J19" s="204"/>
      <c r="K19" s="204"/>
      <c r="L19" s="204"/>
      <c r="M19" s="204"/>
      <c r="N19" s="90"/>
      <c r="O19" s="90"/>
      <c r="P19" s="91"/>
      <c r="Q19" s="91"/>
    </row>
    <row r="20" spans="1:17" ht="14" customHeight="1">
      <c r="A20" s="110">
        <v>2.2999999999999998</v>
      </c>
      <c r="B20" s="106" t="s">
        <v>183</v>
      </c>
      <c r="C20" s="19" t="s">
        <v>57</v>
      </c>
      <c r="D20" s="44">
        <v>150</v>
      </c>
      <c r="E20" s="86"/>
      <c r="F20" s="94">
        <f>D20*E20</f>
        <v>0</v>
      </c>
      <c r="I20" s="204"/>
      <c r="J20" s="204"/>
      <c r="K20" s="204"/>
      <c r="L20" s="204"/>
      <c r="M20" s="204"/>
      <c r="N20" s="90"/>
      <c r="O20" s="90"/>
      <c r="P20" s="91"/>
      <c r="Q20" s="91"/>
    </row>
    <row r="21" spans="1:17" ht="14" customHeight="1">
      <c r="A21" s="110">
        <v>2.4</v>
      </c>
      <c r="B21" s="106" t="s">
        <v>184</v>
      </c>
      <c r="C21" s="19" t="s">
        <v>0</v>
      </c>
      <c r="D21" s="44">
        <v>30</v>
      </c>
      <c r="E21" s="86"/>
      <c r="F21" s="94">
        <f>D21*E21</f>
        <v>0</v>
      </c>
      <c r="I21" s="204"/>
      <c r="J21" s="204"/>
      <c r="K21" s="204"/>
      <c r="L21" s="204"/>
      <c r="M21" s="204"/>
      <c r="N21" s="90"/>
      <c r="O21" s="90"/>
      <c r="P21" s="91"/>
      <c r="Q21" s="91"/>
    </row>
    <row r="22" spans="1:17" ht="14" customHeight="1" thickBot="1">
      <c r="A22" s="132">
        <v>2.5</v>
      </c>
      <c r="B22" s="107" t="s">
        <v>185</v>
      </c>
      <c r="C22" s="95" t="s">
        <v>29</v>
      </c>
      <c r="D22" s="96">
        <v>1</v>
      </c>
      <c r="E22" s="97"/>
      <c r="F22" s="98">
        <f>D22*E22</f>
        <v>0</v>
      </c>
      <c r="I22" s="204"/>
      <c r="J22" s="204"/>
      <c r="K22" s="204"/>
      <c r="L22" s="204"/>
      <c r="M22" s="204"/>
      <c r="N22" s="90"/>
      <c r="O22" s="90"/>
      <c r="P22" s="91"/>
      <c r="Q22" s="91"/>
    </row>
    <row r="23" spans="1:17" ht="14" customHeight="1" thickBot="1">
      <c r="A23" s="214"/>
      <c r="B23" s="215"/>
      <c r="C23" s="212" t="s">
        <v>187</v>
      </c>
      <c r="D23" s="213"/>
      <c r="E23" s="213"/>
      <c r="F23" s="99">
        <f>SUM(F18:F22)</f>
        <v>0</v>
      </c>
      <c r="I23" s="204"/>
      <c r="J23" s="204"/>
      <c r="K23" s="204"/>
      <c r="L23" s="204"/>
      <c r="M23" s="204"/>
      <c r="N23" s="90"/>
      <c r="O23" s="90"/>
      <c r="P23" s="91"/>
      <c r="Q23" s="91"/>
    </row>
    <row r="24" spans="1:17" ht="14" customHeight="1" thickBot="1">
      <c r="A24" s="23"/>
      <c r="B24" s="133"/>
      <c r="C24" s="233" t="s">
        <v>188</v>
      </c>
      <c r="D24" s="234"/>
      <c r="E24" s="234"/>
      <c r="F24" s="134">
        <f>F14+F23</f>
        <v>0</v>
      </c>
    </row>
    <row r="25" spans="1:17" ht="14" customHeight="1" thickBot="1">
      <c r="A25" s="230"/>
      <c r="B25" s="230"/>
      <c r="C25" s="230"/>
      <c r="D25" s="230"/>
      <c r="E25" s="230"/>
      <c r="F25" s="17"/>
    </row>
    <row r="26" spans="1:17" ht="15" thickTop="1"/>
  </sheetData>
  <mergeCells count="28">
    <mergeCell ref="A1:F2"/>
    <mergeCell ref="A25:E25"/>
    <mergeCell ref="I4:M4"/>
    <mergeCell ref="I5:M5"/>
    <mergeCell ref="I6:M6"/>
    <mergeCell ref="I7:M7"/>
    <mergeCell ref="I8:M8"/>
    <mergeCell ref="I9:M9"/>
    <mergeCell ref="I13:M13"/>
    <mergeCell ref="I14:M14"/>
    <mergeCell ref="I16:M16"/>
    <mergeCell ref="I18:M18"/>
    <mergeCell ref="I10:M10"/>
    <mergeCell ref="I11:M11"/>
    <mergeCell ref="I12:M12"/>
    <mergeCell ref="C24:E24"/>
    <mergeCell ref="I22:M22"/>
    <mergeCell ref="I23:M23"/>
    <mergeCell ref="C14:E14"/>
    <mergeCell ref="A14:B14"/>
    <mergeCell ref="A15:F15"/>
    <mergeCell ref="C23:E23"/>
    <mergeCell ref="A23:B23"/>
    <mergeCell ref="A17:F17"/>
    <mergeCell ref="B16:F16"/>
    <mergeCell ref="I19:M19"/>
    <mergeCell ref="I20:M20"/>
    <mergeCell ref="I21:M2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workbookViewId="0">
      <selection activeCell="F4" sqref="F4"/>
    </sheetView>
  </sheetViews>
  <sheetFormatPr defaultRowHeight="14.5"/>
  <cols>
    <col min="2" max="2" width="48.1796875" customWidth="1"/>
    <col min="3" max="3" width="16.81640625" bestFit="1" customWidth="1"/>
    <col min="8" max="8" width="11.08984375" bestFit="1" customWidth="1"/>
  </cols>
  <sheetData>
    <row r="1" spans="1:14" ht="15.75" customHeight="1">
      <c r="A1" s="161" t="s">
        <v>190</v>
      </c>
      <c r="B1" s="162"/>
      <c r="C1" s="163"/>
    </row>
    <row r="2" spans="1:14" ht="37.5" customHeight="1" thickBot="1">
      <c r="A2" s="164"/>
      <c r="B2" s="165"/>
      <c r="C2" s="166"/>
    </row>
    <row r="3" spans="1:14" ht="15" thickBot="1">
      <c r="A3" s="135" t="s">
        <v>2</v>
      </c>
      <c r="B3" s="137" t="s">
        <v>1</v>
      </c>
      <c r="C3" s="136" t="s">
        <v>25</v>
      </c>
    </row>
    <row r="4" spans="1:14">
      <c r="A4" s="138"/>
      <c r="B4" s="141"/>
      <c r="C4" s="144"/>
    </row>
    <row r="5" spans="1:14">
      <c r="A5" s="139">
        <v>1</v>
      </c>
      <c r="B5" s="142" t="s">
        <v>3</v>
      </c>
      <c r="C5" s="145">
        <f>'Bill 1'!G39</f>
        <v>0</v>
      </c>
    </row>
    <row r="6" spans="1:14">
      <c r="A6" s="139">
        <v>2</v>
      </c>
      <c r="B6" s="142" t="s">
        <v>59</v>
      </c>
      <c r="C6" s="145">
        <f>'Bill 2'!F55</f>
        <v>0</v>
      </c>
    </row>
    <row r="7" spans="1:14">
      <c r="A7" s="139">
        <v>3</v>
      </c>
      <c r="B7" s="142" t="s">
        <v>170</v>
      </c>
      <c r="C7" s="146">
        <f>'BILL 3'!F40</f>
        <v>0</v>
      </c>
    </row>
    <row r="8" spans="1:14" ht="15" thickBot="1">
      <c r="A8" s="140">
        <v>4</v>
      </c>
      <c r="B8" s="143" t="s">
        <v>171</v>
      </c>
      <c r="C8" s="147">
        <f>'BILL 4'!F24</f>
        <v>0</v>
      </c>
    </row>
    <row r="9" spans="1:14" ht="15" thickBot="1">
      <c r="A9" s="167"/>
      <c r="B9" s="168"/>
      <c r="C9" s="148"/>
      <c r="N9" s="1"/>
    </row>
    <row r="10" spans="1:14" ht="15" thickBot="1">
      <c r="A10" s="169" t="s">
        <v>32</v>
      </c>
      <c r="B10" s="170"/>
      <c r="C10" s="149">
        <f>C5+C6+C7+C8</f>
        <v>0</v>
      </c>
    </row>
    <row r="11" spans="1:14" ht="15" thickBot="1">
      <c r="A11" s="171" t="s">
        <v>30</v>
      </c>
      <c r="B11" s="172"/>
      <c r="C11" s="150">
        <f>C10*0.15</f>
        <v>0</v>
      </c>
    </row>
    <row r="12" spans="1:14" ht="15" thickBot="1">
      <c r="A12" s="159" t="s">
        <v>31</v>
      </c>
      <c r="B12" s="160"/>
      <c r="C12" s="151">
        <f>C10+C11</f>
        <v>0</v>
      </c>
      <c r="H12" s="26"/>
    </row>
  </sheetData>
  <mergeCells count="5">
    <mergeCell ref="A12:B12"/>
    <mergeCell ref="A1:C2"/>
    <mergeCell ref="A9:B9"/>
    <mergeCell ref="A10:B10"/>
    <mergeCell ref="A11:B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Bill 1</vt:lpstr>
      <vt:lpstr>Bill 2</vt:lpstr>
      <vt:lpstr>BILL 3</vt:lpstr>
      <vt:lpstr>BILL 4</vt:lpstr>
      <vt:lpstr>Summary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Gideon Mto</dc:creator>
  <cp:lastModifiedBy>Minah Mochane</cp:lastModifiedBy>
  <dcterms:created xsi:type="dcterms:W3CDTF">2024-11-11T13:38:36Z</dcterms:created>
  <dcterms:modified xsi:type="dcterms:W3CDTF">2026-04-22T11:15:40Z</dcterms:modified>
</cp:coreProperties>
</file>