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304" documentId="11_76B46B764FC35F15930F4F1F2E71998C35502EE9" xr6:coauthVersionLast="47" xr6:coauthVersionMax="47" xr10:uidLastSave="{E78209D8-9420-4C0E-88B9-0F82F395653C}"/>
  <bookViews>
    <workbookView xWindow="-108" yWindow="-108" windowWidth="23256" windowHeight="12456"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A&amp;B'!$H$94:$BK$173</definedName>
    <definedName name="_Toc149980453" localSheetId="0">'Tech Schedule A&amp;B'!#REF!</definedName>
    <definedName name="_xlnm.Print_Area" localSheetId="1">'Deviation Schedule'!$A$1:$C$49</definedName>
    <definedName name="_xlnm.Print_Area" localSheetId="0">'Tech Schedule A&amp;B'!$A$1:$F$88</definedName>
    <definedName name="_xlnm.Print_Area" localSheetId="2">'Tools, Spares,Drwg &amp; Type Tests'!$A$1:$F$191</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8" l="1"/>
  <c r="E33" i="8"/>
  <c r="E30" i="8"/>
  <c r="E37" i="8" l="1"/>
  <c r="E36" i="8"/>
  <c r="E65" i="8"/>
  <c r="E29" i="8"/>
  <c r="E28" i="8"/>
  <c r="B4" i="8" l="1"/>
  <c r="F74" i="8"/>
  <c r="E74" i="8"/>
  <c r="F61" i="8"/>
  <c r="E61" i="8"/>
  <c r="F70" i="8"/>
  <c r="E70" i="8"/>
  <c r="F69" i="8"/>
  <c r="E69" i="8"/>
  <c r="F73" i="8"/>
  <c r="E73" i="8"/>
  <c r="F72" i="8"/>
  <c r="E72" i="8"/>
  <c r="F71" i="8"/>
  <c r="E71" i="8"/>
  <c r="F68" i="8"/>
  <c r="E68" i="8"/>
  <c r="F67" i="8"/>
  <c r="E67" i="8"/>
  <c r="F59" i="8"/>
  <c r="E59" i="8"/>
  <c r="F66" i="8"/>
  <c r="E66" i="8"/>
  <c r="F64" i="8"/>
  <c r="E64" i="8"/>
  <c r="F63" i="8"/>
  <c r="E63" i="8"/>
  <c r="F62" i="8"/>
  <c r="E62" i="8"/>
  <c r="E60" i="8"/>
  <c r="F60" i="8"/>
  <c r="F57" i="8"/>
  <c r="E57" i="8"/>
  <c r="F47" i="8"/>
  <c r="E47" i="8"/>
  <c r="F46" i="8"/>
  <c r="E46" i="8"/>
  <c r="F45" i="8"/>
  <c r="E45" i="8"/>
  <c r="F43" i="8"/>
  <c r="F38" i="8"/>
  <c r="E43" i="8"/>
  <c r="E41" i="8"/>
  <c r="E39" i="8"/>
  <c r="E38" i="8"/>
  <c r="E32" i="8"/>
  <c r="E27" i="8"/>
  <c r="E26" i="8"/>
  <c r="E14" i="8"/>
  <c r="E12" i="8"/>
  <c r="B3" i="9" l="1"/>
  <c r="B3" i="10"/>
</calcChain>
</file>

<file path=xl/sharedStrings.xml><?xml version="1.0" encoding="utf-8"?>
<sst xmlns="http://schemas.openxmlformats.org/spreadsheetml/2006/main" count="4182" uniqueCount="417">
  <si>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</si>
  <si>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</si>
  <si>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</si>
  <si>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</si>
  <si>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</si>
  <si>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</si>
  <si>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</si>
  <si>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</si>
  <si>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</si>
  <si>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</si>
  <si>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</si>
  <si>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</si>
  <si>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</si>
  <si>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</si>
  <si>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</si>
  <si>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</si>
  <si>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</si>
  <si>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Outdoor</t>
  </si>
  <si>
    <t>Indoor</t>
  </si>
  <si>
    <t>SAP Number</t>
  </si>
  <si>
    <t xml:space="preserve">TECHNICAL SCHEDULES A &amp; B FOR </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</si>
  <si>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</si>
  <si>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</si>
  <si>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</si>
  <si>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</si>
  <si>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</si>
  <si>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</si>
  <si>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</si>
  <si>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</si>
  <si>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</si>
  <si>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</si>
  <si>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</si>
  <si>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</si>
  <si>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</si>
  <si>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</si>
  <si>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</si>
  <si>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</si>
  <si>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</si>
  <si>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</si>
  <si>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</si>
  <si>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</si>
  <si>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</si>
  <si>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</si>
  <si>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</si>
  <si>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</si>
  <si>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</si>
  <si>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</si>
  <si>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</si>
  <si>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</si>
  <si>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</si>
  <si>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</si>
  <si>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</si>
  <si>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</si>
  <si>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</si>
  <si>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</si>
  <si>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</si>
  <si>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</si>
  <si>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</si>
  <si>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</si>
  <si>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</si>
  <si>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</si>
  <si>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</si>
  <si>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</si>
  <si>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</si>
  <si>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</si>
  <si>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</si>
  <si>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</si>
  <si>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</si>
  <si>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</si>
  <si>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</si>
  <si>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</si>
  <si>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</si>
  <si>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</si>
  <si>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</si>
  <si>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</si>
  <si>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</si>
  <si>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</si>
  <si>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</si>
  <si>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</si>
  <si>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</si>
  <si>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</si>
  <si>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</si>
  <si>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</si>
  <si>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</si>
  <si>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</si>
  <si>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</si>
  <si>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</si>
  <si>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</si>
  <si>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4.1.4.3</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</si>
  <si>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</si>
  <si>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</si>
  <si>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</si>
  <si>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</si>
  <si>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</si>
  <si>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</si>
  <si>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</si>
  <si>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</si>
  <si>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</si>
  <si>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</si>
  <si>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</si>
  <si>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</si>
  <si>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</si>
  <si>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</si>
  <si>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</si>
  <si>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</si>
  <si>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</si>
  <si>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</si>
  <si>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</si>
  <si>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</si>
  <si>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</si>
  <si>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</si>
  <si>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</si>
  <si>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</si>
  <si>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</si>
  <si>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</si>
  <si>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</si>
  <si>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</si>
  <si>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</si>
  <si>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</si>
  <si>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</si>
  <si>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</si>
  <si>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</si>
  <si>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</si>
  <si>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</si>
  <si>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</si>
  <si>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</si>
  <si>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</si>
  <si>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 xml:space="preserve"> Terminations</t>
  </si>
  <si>
    <t>4.1.4</t>
  </si>
  <si>
    <t>4.1.4.2</t>
  </si>
  <si>
    <t>4.1.4.5</t>
  </si>
  <si>
    <t>4.1.4.8</t>
  </si>
  <si>
    <t>4.1.4.9</t>
  </si>
  <si>
    <t>4.1.4.11</t>
  </si>
  <si>
    <t>4.1.4.12</t>
  </si>
  <si>
    <t>4.1.4.14</t>
  </si>
  <si>
    <t>4.1.4.15</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</si>
  <si>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</si>
  <si>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</si>
  <si>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</si>
  <si>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</si>
  <si>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</si>
  <si>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</si>
  <si>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</si>
  <si>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</si>
  <si>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</si>
  <si>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</si>
  <si>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</si>
  <si>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</si>
  <si>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</si>
  <si>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</si>
  <si>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Does the design of a cable termination take into account changes to the electrical field distribution caused by pollution deposited on the surface of the termination in indoor and outdoor applications?</t>
  </si>
  <si>
    <t>Actual creepage distance offered?</t>
  </si>
  <si>
    <t>Is the creepage path material (e.g. outer anti-track tubing) the same for the entire creepage distance.</t>
  </si>
  <si>
    <t>In the case of single-core terminations, the creepage distance  measured from the end of cable insulation at the lug, along the surface of the termination tail, to the cable crutch (i.e. where the tails exit the crutch).</t>
  </si>
  <si>
    <t>Are all three-core cable terminations designed to accommodate crossing of cable cores within the screened section of the trifurcated cores?</t>
  </si>
  <si>
    <t>Are cable terminations provided with a means of sealing the interface between the termination tail outer tube and the lug barrel either by:</t>
  </si>
  <si>
    <t>allowing for at least 100 mm of additional length of termination tail outer tube and sealing mastic that covers the lug barrel?</t>
  </si>
  <si>
    <t>providing lug outer tubes of length at least 100 mm and sealing mastic?</t>
  </si>
  <si>
    <t>Does the mechanical torque shear lug have a M16 fixing hole .</t>
  </si>
  <si>
    <t xml:space="preserve">Are terminations supplied with range-taking mechanical torque-shear lugs in accordance with NRS 075? </t>
  </si>
  <si>
    <t xml:space="preserve">Are the lugs suitable for the applicable range specified in table 1? </t>
  </si>
  <si>
    <t>Are three-core terminations supplied with three phase identification tubes marked “R” (red), “W” (white) and “B” (blue) respectively? (The tubes shall be of the same material as the phase outer tube material and shall be provided with a suitable sealant on the inside surface.)</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</si>
  <si>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</si>
  <si>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</si>
  <si>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</si>
  <si>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</si>
  <si>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</si>
  <si>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</si>
  <si>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</si>
  <si>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</si>
  <si>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</si>
  <si>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</si>
  <si>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</si>
  <si>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</si>
  <si>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</si>
  <si>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</si>
  <si>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</si>
  <si>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50-120</t>
  </si>
  <si>
    <t>XLPE</t>
  </si>
  <si>
    <t>10kA 1s</t>
  </si>
  <si>
    <t>SANS 1332</t>
  </si>
  <si>
    <t>SANS 1332 / SANS 61442:2006</t>
  </si>
  <si>
    <t>95-185</t>
  </si>
  <si>
    <t>185-300</t>
  </si>
  <si>
    <t>25-70</t>
  </si>
  <si>
    <t>Subclause SANS1332</t>
  </si>
  <si>
    <t xml:space="preserve">Are armour wires of a three-core armoured cable supported using a range-taking (adjustable) stainless-steel support bush. </t>
  </si>
  <si>
    <t>Item and system description</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</si>
  <si>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</si>
  <si>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</si>
  <si>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</si>
  <si>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</si>
  <si>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</si>
  <si>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</si>
  <si>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</si>
  <si>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</si>
  <si>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</si>
  <si>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</si>
  <si>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</si>
  <si>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</si>
  <si>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</si>
  <si>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</si>
  <si>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KIT,TERM:1C;XLPE;ID;50-120 MM2;11 KV</t>
  </si>
  <si>
    <t>KIT,TERM:1C;XLPE;OD;50-120 MM2;11 KV</t>
  </si>
  <si>
    <t>KIT,TERM:1C ;LCC ;ID ;50-120 ;11 KV</t>
  </si>
  <si>
    <t>KIT,TERM:XLPE; 1C ;LCC ;ID ;95-185 MM2;11 KV</t>
  </si>
  <si>
    <t>KIT,TERM:XLPE; 1C ;LCC ;OD ;95-185 MM2;11 KV</t>
  </si>
  <si>
    <t>KIT,TERM:1C ;XLPE ;95-185 MM2;11KV; ID</t>
  </si>
  <si>
    <t>KIT,TERM:1C ;XLPE ;11KV; OD ;95-185 MM</t>
  </si>
  <si>
    <t>KIT,TERM: XLPE; 1C ;LCC ;ID ;185-300 ;11 KV</t>
  </si>
  <si>
    <t>KIT,TERM:XLPE; 1C ;LCC ;OD ;185-300 ;11 KV</t>
  </si>
  <si>
    <t>KIT,TERM:1C;XLPE;ID;185-300 MM2;11 KV</t>
  </si>
  <si>
    <t>KIT,TERM:1C;XLPE;OD;185-300 MM2;11 KV</t>
  </si>
  <si>
    <t>KIT,TERM:1C ;XLPE ;400 MM2 ;11KV; ID</t>
  </si>
  <si>
    <t>KIT,TERM:1C;XLPE;OD;400 MM2;11 KV</t>
  </si>
  <si>
    <t>KIT,TERM:1C ;LCC ;ID ;400 MM2;11 KV ;XLPE</t>
  </si>
  <si>
    <t>KIT,TERM:1C ;LCC ;OD ;400 MM2;11 KV ;XLPE</t>
  </si>
  <si>
    <t>KIT,TERM:1C ;LCC ;ID ;630 MM2;11 KV ;XLPE</t>
  </si>
  <si>
    <t>KIT,TERM:1C;LCC;XLPE;OD;630 MM2;11 KV</t>
  </si>
  <si>
    <t>KIT,TERM:1C;XLPE;ID;630 MM2;11 KV</t>
  </si>
  <si>
    <t>KIT,TERM:1C;XLPE;OD;630 MM2;11 KV</t>
  </si>
  <si>
    <t>KIT,TERM:1C;XLPE;ID;50-120 MM2;22 KV</t>
  </si>
  <si>
    <t>KIT,TERM:1C ;LCC ;ID ;50-120 ;22 KV</t>
  </si>
  <si>
    <t>KIT,TERM:1C ;LCC ;ID ;95-185 ;22 KV</t>
  </si>
  <si>
    <t>KIT,TERM:1C;XLPE;22KV; ID;95-185 MM2</t>
  </si>
  <si>
    <t>KIT,TERM:1C;XLPE;OD;95-185 MM2;22 KV</t>
  </si>
  <si>
    <t>KIT,TERM:1C ;LCC ;OD ;95-185 MM2;22 KV</t>
  </si>
  <si>
    <t>KIT,TERM:1C ;LCC ;OD ;185-300 MM2 ;22 KV</t>
  </si>
  <si>
    <t>KIT,TERM:1C;XLPE;OD;185-300 MM2 ;22 KV</t>
  </si>
  <si>
    <t>KIT,TERM:1C;XLPE;ID;185-300 MM2;22 KV</t>
  </si>
  <si>
    <t>KIT,TERM:1C ;LCC ;ID ;185-300 ;22 KV</t>
  </si>
  <si>
    <t>KIT,TERM:1C;XLPE;OD;400 MM2;22 KV</t>
  </si>
  <si>
    <t>KIT,TERM:1C;XLPE;ID;400 MM2;22 KV</t>
  </si>
  <si>
    <t>KIT,TERM:1C ;LCC ;OD ;400 MM2;22 KV ;XLPE</t>
  </si>
  <si>
    <t>KIT,TERM:1C ;LCC ;ID ;400 MM2 ;22 KV ;XLPE</t>
  </si>
  <si>
    <t>KIT,TERM:1C ;XLPE ;22KV; ID ;630 MM2</t>
  </si>
  <si>
    <t>KIT,TERM:1C ;XLPE ;22KV; OD ;630 MM2</t>
  </si>
  <si>
    <t>KIT,TERM:1C ;LCC ;ID ;630 MM2;22 KV ;XLPE</t>
  </si>
  <si>
    <t>KIT,TERM:1C ;LCC ;OD ;630 ;22 KV ;XLPE</t>
  </si>
  <si>
    <t>KIT,TERM:1C;XLPE;ID;50-120 MM2;33 KV</t>
  </si>
  <si>
    <t>KIT,TERM:1C;XLPE;OD;50-120 MM2;33 KV</t>
  </si>
  <si>
    <t>KIT,TERM:1C ;LCC ;ID ;50-120 ;33 KV</t>
  </si>
  <si>
    <t>KIT,TERM:1C ;LCC ;ID ;95-185 MM2;33 KV</t>
  </si>
  <si>
    <t>KIT,TERM:1C ;LCC ;OD ;95-185 MM2;33 KV</t>
  </si>
  <si>
    <t>KIT,TERM:1C;XLPE;ID;95-185 MM2;33 KV</t>
  </si>
  <si>
    <t>KIT,TERM:1C;XLPE;OD;95-185 MM2;33 KV</t>
  </si>
  <si>
    <t>KIT,TERM:1C;XLPE;ID;185-300 MM2;33 KV</t>
  </si>
  <si>
    <t>KIT,TERM:1C;XLPE;OD;185-300 MM2;33 KV</t>
  </si>
  <si>
    <t>KIT,TERM:1C ;LCC ;OD ;185-300 MM2 ;33 KV</t>
  </si>
  <si>
    <t>KIT,TERM:1C ;LCC ;ID ;185-300 MM2;33 KV</t>
  </si>
  <si>
    <t>KIT,TERM:1C ;LCC ;ID ;400 MM2;33 KV ;XLPE</t>
  </si>
  <si>
    <t>KIT,TERM:1C ;LCC ;OD ;400 MM2;33 KV ;XLPE</t>
  </si>
  <si>
    <t xml:space="preserve">KIT,TERM:1C ;XLPE ;OD ;400 MM2;33 KV </t>
  </si>
  <si>
    <t>KIT,TERM:1C;XLPE;ID;400 MM2;33 KV</t>
  </si>
  <si>
    <t>KIT,TERM:1C;XLPE;ID;630 MM2;33 KV</t>
  </si>
  <si>
    <t xml:space="preserve">KIT,TERM:1C ;XLPE ;OD ;630 MM2;33 KV </t>
  </si>
  <si>
    <t>KIT,TERM:1C ;LCC ;OD ;630 MM2;33 KV ;XLPE</t>
  </si>
  <si>
    <t>KIT,TERM:1C ;LCC ;ID ;630 MM2;33 KV ;XLPE</t>
  </si>
  <si>
    <t>KIT,TERM:3C ;XLPE ;11KV; OD ;50-120 MM2</t>
  </si>
  <si>
    <t>KIT,TERM:3C ;XLPE;11KV; ID 50-120 MM2</t>
  </si>
  <si>
    <t>KIT,TERM:3C ;XLPE; ES;11KV; ID ;50-120 MM2</t>
  </si>
  <si>
    <t>KIT,TERM:3C ;XLPE; ;11KV; ID 95-185</t>
  </si>
  <si>
    <t>KIT,TERM:3C ;XLPE ;11KV; OD ;95-185 MM2</t>
  </si>
  <si>
    <t>KIT,TERM:3C ;XLPE; ES ;11KV; ID ;95-185 MM2</t>
  </si>
  <si>
    <t>KIT,TERM:3C ;XLPE ;OD ;95-185 ;XLPE</t>
  </si>
  <si>
    <t>KIT,TERM:3C ;ID ;185-300 ;11 KV ;XLPE</t>
  </si>
  <si>
    <t>KIT,TERM:3C ;XLPE ;11KV; OD ;185-300 MM2</t>
  </si>
  <si>
    <t>KIT,TERM:3C ;XLPE ;22KV; ID ;25-70 MM2</t>
  </si>
  <si>
    <t>KIT,TERM:3C ;XLPE ;22KV; OD ;25-70 MM2</t>
  </si>
  <si>
    <t>KIT,TERM:3C ;OD ;50-120 ;22 KV ;XLPE</t>
  </si>
  <si>
    <t>KIT,TERM:3C ;XLPE ;22KV; ID ;95-185</t>
  </si>
  <si>
    <t>KIT,TERM:3C ;XLPE ;22KV; OD ;95-185 MM2</t>
  </si>
  <si>
    <t>KIT,TERM:3C ;ID ;185-300 ;22 KV ;XLPE</t>
  </si>
  <si>
    <t>KIT,TERM:3C ;XLPE ;OD ;185-300 ;22 KV</t>
  </si>
  <si>
    <t>KIT,TERM:3C ;XLPE ;OD ;50-120 ;33 KV</t>
  </si>
  <si>
    <t>KIT,TERM:3C ;ID ;50-120 ;33 KV ;XLPE</t>
  </si>
  <si>
    <t>KIT,TERM:3C ;ID ;95-185 ;33 KV ;XLPE</t>
  </si>
  <si>
    <t>KIT,TERM:3C ;ID ;185-300 ;33 KV ;XLPE</t>
  </si>
  <si>
    <t>KIT,TERM:3C ;XLPE ;OD ;185-300 ;33 KV</t>
  </si>
  <si>
    <t>D-DT-8006</t>
  </si>
  <si>
    <t>Tail length</t>
  </si>
  <si>
    <t>Indoor/Outdoor</t>
  </si>
  <si>
    <t>LCC</t>
  </si>
  <si>
    <t>mm</t>
  </si>
  <si>
    <t>Type of accessory</t>
  </si>
  <si>
    <t>Indoor Termination</t>
  </si>
  <si>
    <t>Outdoor Termination</t>
  </si>
  <si>
    <t>1C / 3C</t>
  </si>
  <si>
    <t>1C</t>
  </si>
  <si>
    <t>3C</t>
  </si>
  <si>
    <t>Amount of cable cores</t>
  </si>
  <si>
    <t>Amount of accessories (set)</t>
  </si>
  <si>
    <t>Amount of accessories</t>
  </si>
  <si>
    <t>single unit</t>
  </si>
  <si>
    <t>set of three</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</si>
  <si>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</si>
  <si>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</si>
  <si>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</si>
  <si>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</si>
  <si>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</si>
  <si>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</si>
  <si>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</si>
  <si>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</si>
  <si>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</si>
  <si>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</si>
  <si>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</si>
  <si>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</si>
  <si>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</si>
  <si>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kV/mm</t>
  </si>
  <si>
    <t>4.1.4.3 creapage distance</t>
  </si>
  <si>
    <t>In the case of single-core terminations, no separate earthing or armouring tube shall be used and the outer anti-track material shall extend from the lug to the nearest exposed earth point?</t>
  </si>
  <si>
    <t>4.1.4.3 1C &amp; Term</t>
  </si>
  <si>
    <t>Are all three-core cable termination instructions based upon the “top down” principle of measurement and does it clearly indicate the distance to the end of the core screen (screen cut) from the top down?</t>
  </si>
  <si>
    <t>4.1.4.3 3C &amp; Term</t>
  </si>
  <si>
    <t>Does the design of the cable termination ensure that no part of the armour or lead sheath of the cable is exposed once the termination is completed. (In the case of a three-core termination this shall be achieved by either ensuring that the length of the break-out boot is adequate or provision for a separate earthing/armour tube is made.)</t>
  </si>
  <si>
    <t>Term yes</t>
  </si>
  <si>
    <t>Term XXX</t>
  </si>
  <si>
    <t>4.1.4.15 3C Term</t>
  </si>
  <si>
    <t>4.1.5 joints</t>
  </si>
  <si>
    <t>4.1.5 3C yes</t>
  </si>
  <si>
    <t>4.1.5 3C XXX</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</si>
  <si>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</si>
  <si>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</si>
  <si>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</si>
  <si>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</si>
  <si>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</si>
  <si>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</si>
  <si>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</si>
  <si>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</si>
  <si>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</si>
  <si>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</si>
  <si>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</si>
  <si>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</si>
  <si>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</si>
  <si>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</si>
  <si>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</si>
  <si>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</si>
  <si>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</si>
  <si>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</si>
  <si>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</si>
  <si>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</si>
  <si>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</si>
  <si>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</si>
  <si>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</si>
  <si>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</si>
  <si>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</si>
  <si>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</si>
  <si>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</si>
  <si>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</si>
  <si>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</si>
  <si>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</si>
  <si>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</si>
  <si>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</si>
  <si>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</si>
  <si>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</si>
  <si>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</si>
  <si>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</si>
  <si>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</si>
  <si>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</si>
  <si>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</si>
  <si>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</si>
  <si>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</si>
  <si>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</si>
  <si>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</si>
  <si>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</si>
  <si>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</si>
  <si>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</si>
  <si>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</si>
  <si>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</si>
  <si>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</si>
  <si>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</si>
  <si>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</si>
  <si>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</si>
  <si>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</si>
  <si>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</si>
  <si>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</si>
  <si>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</si>
  <si>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</si>
  <si>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</si>
  <si>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</si>
  <si>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</si>
  <si>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</si>
  <si>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</si>
  <si>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</si>
  <si>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</si>
  <si>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</si>
  <si>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</si>
  <si>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</si>
  <si>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</si>
  <si>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</si>
  <si>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</si>
  <si>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4.1.3.1.2</t>
  </si>
  <si>
    <t>What is the size of the tinned copper main earth conductor that shall be terminated using a M12 fixing hole?</t>
  </si>
  <si>
    <t>4.1.4.4.</t>
  </si>
  <si>
    <t>Components shall be capable of being stored without deterioration within the temperature range −10 °C to +45 °C for a minimum of 12 months.</t>
  </si>
  <si>
    <t>Samples and storage</t>
  </si>
  <si>
    <t>240-56030619 Rev 2 3.1.2.3 b)</t>
  </si>
  <si>
    <t>term o/d 1000</t>
  </si>
  <si>
    <t xml:space="preserve">To what distance can the outdoor termination cable core tails be trimmed down to if necessary and still meet creepage requirements? </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</si>
  <si>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</si>
  <si>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</si>
  <si>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</si>
  <si>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</si>
  <si>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</si>
  <si>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</si>
  <si>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</si>
  <si>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</si>
  <si>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</si>
  <si>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Manufacturing location(name adress and country)</t>
  </si>
  <si>
    <t>Local agent assembly location(name adress and country)</t>
  </si>
  <si>
    <t>Local agent</t>
  </si>
  <si>
    <t>OEM</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</si>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</sst>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s>
  <borders count="57">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s>
  <cellStyleXfs count="2">
    <xf numFmtId="0" fontId="0" fillId="0" borderId="0"/>
    <xf numFmtId="0" fontId="4" fillId="0" borderId="0"/>
  </cellStyleXfs>
  <cellXfs count="215">
    <xf numFmtId="0" fontId="0" fillId="0" borderId="0" xfId="0"/>
    <xf numFmtId="0" fontId="4" fillId="0" borderId="0" xfId="0" applyFont="1" applyAlignment="1">
      <alignment vertical="top" wrapText="1"/>
    </xf>
    <xf numFmtId="0" fontId="5"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6" fillId="0" borderId="0" xfId="0" applyFont="1" applyAlignment="1">
      <alignment horizontal="center" vertical="top" wrapText="1"/>
    </xf>
    <xf numFmtId="49" fontId="4" fillId="0" borderId="0" xfId="0" applyNumberFormat="1" applyFont="1" applyAlignment="1">
      <alignment horizontal="center" vertical="top" wrapText="1"/>
    </xf>
    <xf numFmtId="0" fontId="4" fillId="0" borderId="0" xfId="0" applyFont="1" applyAlignment="1">
      <alignment horizontal="right" vertical="top" wrapText="1"/>
    </xf>
    <xf numFmtId="0" fontId="4" fillId="0" borderId="0" xfId="0" applyFont="1" applyAlignment="1">
      <alignment horizontal="center" vertical="top" wrapText="1"/>
    </xf>
    <xf numFmtId="0" fontId="0" fillId="2" borderId="0" xfId="0" applyFill="1"/>
    <xf numFmtId="0" fontId="4" fillId="2" borderId="0" xfId="0" applyFont="1" applyFill="1" applyAlignment="1">
      <alignment vertical="top" wrapText="1"/>
    </xf>
    <xf numFmtId="0" fontId="6" fillId="2" borderId="0" xfId="0" applyFont="1" applyFill="1" applyAlignment="1">
      <alignment vertical="top" wrapText="1"/>
    </xf>
    <xf numFmtId="0" fontId="4" fillId="0" borderId="0" xfId="0" applyFont="1" applyAlignment="1">
      <alignment horizontal="left" vertical="top" wrapText="1"/>
    </xf>
    <xf numFmtId="0" fontId="2" fillId="0" borderId="6"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4" fillId="0" borderId="0" xfId="0" applyFont="1" applyAlignment="1" applyProtection="1">
      <alignment vertical="top" wrapText="1"/>
      <protection hidden="1"/>
    </xf>
    <xf numFmtId="0" fontId="4" fillId="0" borderId="0" xfId="0" applyFont="1" applyAlignment="1" applyProtection="1">
      <alignment horizontal="center" vertical="top" wrapText="1"/>
      <protection hidden="1"/>
    </xf>
    <xf numFmtId="0" fontId="4" fillId="0" borderId="22" xfId="0" applyFont="1" applyBorder="1" applyAlignment="1">
      <alignment vertical="top" wrapText="1"/>
    </xf>
    <xf numFmtId="0" fontId="5" fillId="0" borderId="1" xfId="0" applyFont="1" applyBorder="1" applyAlignment="1">
      <alignment vertical="top" wrapText="1"/>
    </xf>
    <xf numFmtId="0" fontId="0" fillId="0" borderId="23" xfId="0" applyBorder="1"/>
    <xf numFmtId="0" fontId="0" fillId="0" borderId="15" xfId="0" applyBorder="1"/>
    <xf numFmtId="0" fontId="6" fillId="0" borderId="22" xfId="0" applyFont="1" applyBorder="1" applyAlignment="1">
      <alignment vertical="top" wrapText="1"/>
    </xf>
    <xf numFmtId="0" fontId="8" fillId="0" borderId="19" xfId="0" applyFont="1" applyBorder="1" applyAlignment="1">
      <alignment vertical="top" wrapText="1"/>
    </xf>
    <xf numFmtId="0" fontId="8" fillId="0" borderId="0" xfId="0" applyFont="1" applyAlignment="1">
      <alignment vertical="top" wrapText="1"/>
    </xf>
    <xf numFmtId="0" fontId="8" fillId="2" borderId="0" xfId="0" applyFont="1" applyFill="1" applyAlignment="1">
      <alignment vertical="top" wrapText="1"/>
    </xf>
    <xf numFmtId="0" fontId="8" fillId="0" borderId="22" xfId="0" applyFont="1" applyBorder="1" applyAlignment="1">
      <alignment vertical="top" wrapText="1"/>
    </xf>
    <xf numFmtId="0" fontId="6" fillId="0" borderId="1" xfId="0" applyFont="1" applyBorder="1" applyAlignment="1">
      <alignment horizontal="right" vertical="top" wrapText="1"/>
    </xf>
    <xf numFmtId="0" fontId="4" fillId="0" borderId="1" xfId="0" applyFont="1" applyBorder="1" applyAlignment="1">
      <alignment horizontal="right" vertical="top" wrapText="1"/>
    </xf>
    <xf numFmtId="0" fontId="4" fillId="0" borderId="26" xfId="0" applyFont="1" applyBorder="1" applyAlignment="1">
      <alignment horizontal="center" vertical="top" wrapText="1"/>
    </xf>
    <xf numFmtId="0" fontId="4"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4" fillId="0" borderId="12" xfId="0" applyFont="1" applyBorder="1" applyAlignment="1" applyProtection="1">
      <alignment horizontal="center" vertical="top" wrapText="1"/>
      <protection hidden="1"/>
    </xf>
    <xf numFmtId="0" fontId="4" fillId="0" borderId="0" xfId="0" applyFont="1" applyAlignment="1" applyProtection="1">
      <alignment horizontal="left" vertical="top" wrapText="1"/>
      <protection hidden="1"/>
    </xf>
    <xf numFmtId="0" fontId="0" fillId="0" borderId="3" xfId="0" applyBorder="1" applyProtection="1">
      <protection hidden="1"/>
    </xf>
    <xf numFmtId="0" fontId="6"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4" fillId="0" borderId="2" xfId="0" applyNumberFormat="1" applyFont="1" applyBorder="1" applyAlignment="1">
      <alignment horizontal="left" vertical="top" wrapText="1"/>
    </xf>
    <xf numFmtId="0" fontId="4" fillId="4" borderId="32" xfId="0" applyFont="1" applyFill="1" applyBorder="1" applyAlignment="1" applyProtection="1">
      <alignment horizontal="center" vertical="top" wrapText="1"/>
      <protection locked="0"/>
    </xf>
    <xf numFmtId="49" fontId="4" fillId="0" borderId="2" xfId="0" applyNumberFormat="1" applyFont="1" applyBorder="1" applyAlignment="1">
      <alignment vertical="top"/>
    </xf>
    <xf numFmtId="0" fontId="4" fillId="4" borderId="36" xfId="0" applyFont="1" applyFill="1" applyBorder="1" applyAlignment="1" applyProtection="1">
      <alignment vertical="top" wrapText="1"/>
      <protection locked="0"/>
    </xf>
    <xf numFmtId="0" fontId="4" fillId="4" borderId="35" xfId="0" applyFont="1" applyFill="1" applyBorder="1" applyAlignment="1" applyProtection="1">
      <alignment vertical="top" wrapText="1"/>
      <protection locked="0"/>
    </xf>
    <xf numFmtId="0" fontId="5" fillId="0" borderId="39" xfId="0" applyFont="1" applyBorder="1" applyAlignment="1">
      <alignment horizontal="center" vertical="top" wrapText="1"/>
    </xf>
    <xf numFmtId="0" fontId="5" fillId="0" borderId="15" xfId="0" applyFont="1" applyBorder="1" applyAlignment="1">
      <alignment horizontal="center" vertical="top" wrapText="1"/>
    </xf>
    <xf numFmtId="0" fontId="0" fillId="0" borderId="1" xfId="0" applyBorder="1"/>
    <xf numFmtId="0" fontId="13" fillId="0" borderId="38" xfId="0" applyFont="1" applyBorder="1" applyAlignment="1">
      <alignment horizontal="center"/>
    </xf>
    <xf numFmtId="0" fontId="13" fillId="0" borderId="41" xfId="0" applyFont="1" applyBorder="1" applyAlignment="1">
      <alignment horizontal="center"/>
    </xf>
    <xf numFmtId="0" fontId="10" fillId="0" borderId="0" xfId="0" applyFont="1"/>
    <xf numFmtId="0" fontId="4" fillId="4" borderId="3" xfId="0" applyFont="1" applyFill="1" applyBorder="1" applyAlignment="1" applyProtection="1">
      <alignment horizontal="center" vertical="top" wrapText="1"/>
      <protection locked="0"/>
    </xf>
    <xf numFmtId="0" fontId="4" fillId="4" borderId="14" xfId="0" applyFont="1" applyFill="1" applyBorder="1" applyAlignment="1" applyProtection="1">
      <alignment horizontal="center" vertical="top" wrapText="1"/>
      <protection locked="0"/>
    </xf>
    <xf numFmtId="0" fontId="5" fillId="0" borderId="10" xfId="0" applyFont="1" applyBorder="1" applyAlignment="1">
      <alignment horizontal="center" vertical="top" wrapText="1"/>
    </xf>
    <xf numFmtId="0" fontId="5" fillId="0" borderId="28" xfId="0" applyFont="1" applyBorder="1" applyAlignment="1">
      <alignment horizontal="center" vertical="top" wrapText="1"/>
    </xf>
    <xf numFmtId="0" fontId="12" fillId="4" borderId="34" xfId="0" applyFont="1" applyFill="1" applyBorder="1" applyAlignment="1" applyProtection="1">
      <alignment horizontal="center" vertical="top" wrapText="1"/>
      <protection locked="0"/>
    </xf>
    <xf numFmtId="49" fontId="6" fillId="0" borderId="9" xfId="0" applyNumberFormat="1" applyFont="1" applyBorder="1" applyAlignment="1">
      <alignment vertical="top"/>
    </xf>
    <xf numFmtId="0" fontId="6" fillId="0" borderId="28" xfId="0" applyFont="1" applyBorder="1" applyAlignment="1">
      <alignment vertical="top"/>
    </xf>
    <xf numFmtId="0" fontId="4" fillId="0" borderId="31" xfId="0" applyFont="1" applyBorder="1" applyAlignment="1">
      <alignment vertical="top" wrapText="1"/>
    </xf>
    <xf numFmtId="0" fontId="4" fillId="2" borderId="31" xfId="0" applyFont="1" applyFill="1" applyBorder="1" applyAlignment="1">
      <alignment vertical="top" wrapText="1"/>
    </xf>
    <xf numFmtId="0" fontId="11" fillId="0" borderId="0" xfId="0" applyFont="1" applyAlignment="1">
      <alignment horizontal="center" vertical="top" wrapText="1"/>
    </xf>
    <xf numFmtId="0" fontId="11" fillId="0" borderId="38" xfId="0" applyFont="1" applyBorder="1" applyAlignment="1">
      <alignment horizontal="right" vertical="top" wrapText="1"/>
    </xf>
    <xf numFmtId="0" fontId="4" fillId="4" borderId="30" xfId="0" applyFont="1" applyFill="1" applyBorder="1" applyAlignment="1" applyProtection="1">
      <alignment vertical="top" wrapText="1"/>
      <protection locked="0"/>
    </xf>
    <xf numFmtId="0" fontId="4" fillId="4" borderId="44" xfId="0" applyFont="1" applyFill="1" applyBorder="1" applyAlignment="1" applyProtection="1">
      <alignment vertical="top" wrapText="1"/>
      <protection locked="0"/>
    </xf>
    <xf numFmtId="0" fontId="11" fillId="0" borderId="29" xfId="0" applyFont="1" applyBorder="1" applyAlignment="1">
      <alignment horizontal="center" vertical="center" wrapText="1"/>
    </xf>
    <xf numFmtId="0" fontId="6" fillId="0" borderId="42" xfId="0" applyFont="1" applyBorder="1" applyAlignment="1">
      <alignment horizontal="left" vertical="top"/>
    </xf>
    <xf numFmtId="0" fontId="6" fillId="0" borderId="18" xfId="0" applyFont="1" applyBorder="1" applyAlignment="1">
      <alignment horizontal="left" vertical="top"/>
    </xf>
    <xf numFmtId="0" fontId="4"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4" fillId="0" borderId="13" xfId="0" applyFont="1" applyBorder="1" applyAlignment="1" applyProtection="1">
      <alignment horizontal="center" vertical="top" wrapText="1"/>
      <protection locked="0"/>
    </xf>
    <xf numFmtId="0" fontId="4" fillId="0" borderId="13" xfId="0" applyFont="1" applyBorder="1" applyAlignment="1">
      <alignment vertical="top" wrapText="1"/>
    </xf>
    <xf numFmtId="0" fontId="8" fillId="0" borderId="13" xfId="0" applyFont="1" applyBorder="1" applyAlignment="1">
      <alignment vertical="center" wrapText="1"/>
    </xf>
    <xf numFmtId="49" fontId="4" fillId="0" borderId="48" xfId="0" applyNumberFormat="1" applyFont="1" applyBorder="1" applyAlignment="1">
      <alignment vertical="top"/>
    </xf>
    <xf numFmtId="0" fontId="4" fillId="4" borderId="33" xfId="0" applyFont="1" applyFill="1" applyBorder="1" applyAlignment="1" applyProtection="1">
      <alignment vertical="top" wrapText="1"/>
      <protection locked="0"/>
    </xf>
    <xf numFmtId="49" fontId="4" fillId="0" borderId="48" xfId="0" applyNumberFormat="1" applyFont="1" applyBorder="1" applyAlignment="1">
      <alignment horizontal="left" vertical="top"/>
    </xf>
    <xf numFmtId="49" fontId="4" fillId="0" borderId="49" xfId="0" applyNumberFormat="1" applyFont="1" applyBorder="1" applyAlignment="1">
      <alignment horizontal="left" vertical="top"/>
    </xf>
    <xf numFmtId="0" fontId="4" fillId="4" borderId="50" xfId="0" applyFont="1" applyFill="1" applyBorder="1" applyAlignment="1" applyProtection="1">
      <alignment vertical="top" wrapText="1"/>
      <protection locked="0"/>
    </xf>
    <xf numFmtId="0" fontId="5" fillId="0" borderId="27" xfId="0" applyFont="1" applyBorder="1" applyAlignment="1">
      <alignment horizontal="center" vertical="top" wrapText="1"/>
    </xf>
    <xf numFmtId="0" fontId="5" fillId="0" borderId="51" xfId="0" applyFont="1" applyBorder="1" applyAlignment="1">
      <alignment horizontal="left" vertical="top" wrapText="1"/>
    </xf>
    <xf numFmtId="0" fontId="4"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4"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top" wrapText="1"/>
    </xf>
    <xf numFmtId="0" fontId="0" fillId="0" borderId="13" xfId="0" applyBorder="1" applyAlignment="1">
      <alignment horizontal="left" vertical="center" wrapText="1"/>
    </xf>
    <xf numFmtId="0" fontId="4"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3" xfId="0" applyFont="1" applyBorder="1" applyAlignment="1" applyProtection="1">
      <alignment horizontal="center" vertical="center" wrapText="1"/>
      <protection hidden="1"/>
    </xf>
    <xf numFmtId="0" fontId="7"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4"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4" fillId="0" borderId="3" xfId="0" applyFont="1" applyBorder="1" applyAlignment="1">
      <alignment horizontal="left" vertical="center" wrapText="1"/>
    </xf>
    <xf numFmtId="0" fontId="4" fillId="0" borderId="14" xfId="0" applyFont="1" applyBorder="1" applyAlignment="1">
      <alignment horizontal="left" vertical="center"/>
    </xf>
    <xf numFmtId="0" fontId="4" fillId="0" borderId="17" xfId="0" applyFont="1" applyBorder="1" applyAlignment="1">
      <alignment horizontal="left" vertical="center" wrapText="1"/>
    </xf>
    <xf numFmtId="0" fontId="0" fillId="0" borderId="3" xfId="0"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0" xfId="0" applyFont="1" applyAlignment="1">
      <alignment horizontal="left" vertical="top" wrapText="1" indent="2"/>
    </xf>
    <xf numFmtId="0" fontId="2" fillId="0" borderId="17" xfId="0" applyFont="1" applyBorder="1" applyAlignment="1" applyProtection="1">
      <alignment horizontal="center" vertical="center" wrapText="1"/>
      <protection hidden="1"/>
    </xf>
    <xf numFmtId="0" fontId="2" fillId="0" borderId="14" xfId="0" applyFont="1" applyBorder="1" applyAlignment="1">
      <alignment horizontal="left" vertical="top" wrapText="1" indent="2"/>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1" fillId="0" borderId="24" xfId="0" applyFont="1" applyBorder="1" applyProtection="1">
      <protection hidden="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6" borderId="0" xfId="0" applyFill="1"/>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0" fillId="0" borderId="0" xfId="0" applyAlignment="1">
      <alignment horizontal="center" wrapText="1"/>
    </xf>
    <xf numFmtId="0" fontId="8" fillId="0" borderId="13" xfId="0" applyFont="1" applyBorder="1" applyAlignment="1">
      <alignment horizontal="center" vertical="center" wrapText="1"/>
    </xf>
    <xf numFmtId="0" fontId="4" fillId="4" borderId="51" xfId="0" applyFont="1" applyFill="1" applyBorder="1" applyAlignment="1" applyProtection="1">
      <alignment vertical="top" wrapText="1"/>
      <protection locked="0"/>
    </xf>
    <xf numFmtId="49" fontId="4" fillId="0" borderId="54" xfId="0" applyNumberFormat="1" applyFont="1" applyBorder="1" applyAlignment="1">
      <alignment horizontal="left" vertical="top"/>
    </xf>
    <xf numFmtId="0" fontId="4" fillId="4" borderId="55" xfId="0" applyFont="1" applyFill="1" applyBorder="1" applyAlignment="1" applyProtection="1">
      <alignment vertical="top" wrapText="1"/>
      <protection locked="0"/>
    </xf>
    <xf numFmtId="0" fontId="4" fillId="0" borderId="13" xfId="0" applyFont="1" applyBorder="1" applyAlignment="1">
      <alignment horizontal="center" vertical="top" wrapText="1"/>
    </xf>
    <xf numFmtId="0" fontId="11" fillId="0" borderId="37" xfId="0" applyFont="1" applyBorder="1" applyAlignment="1">
      <alignment vertical="top" wrapText="1"/>
    </xf>
    <xf numFmtId="0" fontId="11" fillId="0" borderId="29" xfId="0" applyFont="1" applyBorder="1" applyAlignment="1">
      <alignment vertical="top" wrapText="1"/>
    </xf>
    <xf numFmtId="0" fontId="0" fillId="0" borderId="22" xfId="0" applyBorder="1"/>
    <xf numFmtId="0" fontId="10" fillId="0" borderId="0" xfId="0" applyFont="1" applyAlignment="1">
      <alignment wrapText="1"/>
    </xf>
    <xf numFmtId="0" fontId="4" fillId="0" borderId="3" xfId="0" applyFont="1" applyBorder="1" applyAlignment="1">
      <alignment horizontal="left" vertical="top" wrapText="1"/>
    </xf>
    <xf numFmtId="0" fontId="5" fillId="0" borderId="56" xfId="0" applyFont="1" applyBorder="1" applyAlignment="1">
      <alignment horizontal="center" vertical="top" wrapText="1"/>
    </xf>
    <xf numFmtId="0" fontId="8" fillId="0" borderId="31" xfId="0" applyFont="1" applyBorder="1" applyAlignment="1">
      <alignment horizontal="center" vertical="center" wrapText="1"/>
    </xf>
    <xf numFmtId="0" fontId="8" fillId="0" borderId="56" xfId="0" applyFont="1" applyBorder="1" applyAlignment="1">
      <alignment horizontal="center" vertical="center" wrapText="1"/>
    </xf>
    <xf numFmtId="0" fontId="4" fillId="0" borderId="31" xfId="0" applyFont="1" applyBorder="1" applyAlignment="1" applyProtection="1">
      <alignment horizontal="center" vertical="top" wrapText="1"/>
      <protection locked="0"/>
    </xf>
    <xf numFmtId="0" fontId="4" fillId="0" borderId="14" xfId="0" applyFont="1" applyBorder="1" applyAlignment="1" applyProtection="1">
      <alignment horizontal="center" vertical="top" wrapText="1"/>
      <protection locked="0"/>
    </xf>
    <xf numFmtId="0" fontId="8" fillId="0" borderId="14" xfId="0" applyFont="1" applyBorder="1" applyAlignment="1">
      <alignment horizontal="center" vertical="center" wrapText="1"/>
    </xf>
    <xf numFmtId="0" fontId="4" fillId="0" borderId="14" xfId="0" applyFont="1" applyBorder="1" applyAlignment="1">
      <alignment horizontal="center" vertical="top" wrapText="1"/>
    </xf>
    <xf numFmtId="0" fontId="0" fillId="7" borderId="0" xfId="0" applyFill="1"/>
    <xf numFmtId="0" fontId="11" fillId="0" borderId="0" xfId="0" applyFont="1" applyAlignment="1">
      <alignment horizontal="left" vertical="top" wrapText="1"/>
    </xf>
    <xf numFmtId="0" fontId="0" fillId="0" borderId="0" xfId="0" applyAlignment="1">
      <alignment horizontal="center"/>
    </xf>
    <xf numFmtId="0" fontId="18" fillId="0" borderId="0" xfId="1" applyFont="1" applyAlignment="1">
      <alignment vertical="top" wrapText="1"/>
    </xf>
    <xf numFmtId="0" fontId="4" fillId="0" borderId="0" xfId="1" applyAlignment="1">
      <alignment vertical="top" wrapText="1"/>
    </xf>
    <xf numFmtId="0" fontId="4" fillId="0" borderId="0" xfId="1" applyAlignment="1">
      <alignment horizontal="right" vertical="top" wrapText="1"/>
    </xf>
    <xf numFmtId="0" fontId="4" fillId="0" borderId="12" xfId="1" applyBorder="1" applyAlignment="1">
      <alignment horizontal="center" vertical="top" wrapText="1"/>
    </xf>
    <xf numFmtId="0" fontId="5" fillId="0" borderId="0" xfId="1" applyFont="1" applyAlignment="1">
      <alignment horizontal="center" vertical="top" wrapText="1"/>
    </xf>
    <xf numFmtId="0" fontId="4" fillId="0" borderId="0" xfId="1" applyAlignment="1">
      <alignment horizontal="center" vertical="top" wrapText="1"/>
    </xf>
    <xf numFmtId="0" fontId="6" fillId="0" borderId="20" xfId="0" applyFont="1" applyBorder="1" applyAlignment="1">
      <alignment horizontal="center" vertical="top" wrapText="1"/>
    </xf>
    <xf numFmtId="0" fontId="6" fillId="0" borderId="8" xfId="0" applyFont="1" applyBorder="1" applyAlignment="1">
      <alignment horizontal="center" vertical="top" wrapText="1"/>
    </xf>
    <xf numFmtId="0" fontId="6" fillId="0" borderId="21" xfId="0" applyFont="1" applyBorder="1" applyAlignment="1">
      <alignment horizontal="center" vertical="top" wrapText="1"/>
    </xf>
    <xf numFmtId="0" fontId="6" fillId="0" borderId="17" xfId="0" applyFont="1" applyBorder="1" applyAlignment="1">
      <alignment horizontal="center" vertical="top" wrapText="1"/>
    </xf>
    <xf numFmtId="0" fontId="9" fillId="0" borderId="3" xfId="0" applyFont="1" applyBorder="1" applyAlignment="1">
      <alignment horizontal="center" vertical="top" wrapText="1"/>
    </xf>
    <xf numFmtId="0" fontId="9" fillId="0" borderId="4"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5" fillId="0" borderId="0" xfId="0" applyFont="1" applyAlignment="1">
      <alignment horizontal="left" vertical="top" wrapText="1"/>
    </xf>
    <xf numFmtId="0" fontId="4" fillId="0" borderId="12" xfId="0" applyFont="1" applyBorder="1" applyAlignment="1">
      <alignment horizontal="center" vertical="top" wrapText="1"/>
    </xf>
    <xf numFmtId="0" fontId="7"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6" fillId="0" borderId="0" xfId="0" applyFont="1" applyAlignment="1">
      <alignment vertical="top" wrapText="1"/>
    </xf>
    <xf numFmtId="0" fontId="5" fillId="0" borderId="16" xfId="1" applyFont="1" applyBorder="1" applyAlignment="1">
      <alignment horizontal="center" vertical="top" wrapText="1"/>
    </xf>
    <xf numFmtId="0" fontId="13" fillId="0" borderId="41" xfId="0" applyFont="1" applyBorder="1" applyAlignment="1">
      <alignment horizontal="center"/>
    </xf>
    <xf numFmtId="0" fontId="4" fillId="0" borderId="37" xfId="0" applyFont="1" applyBorder="1" applyAlignment="1">
      <alignment horizontal="justify" vertical="top"/>
    </xf>
    <xf numFmtId="0" fontId="4" fillId="0" borderId="29" xfId="0" applyFont="1" applyBorder="1" applyAlignment="1">
      <alignment horizontal="justify" vertical="top"/>
    </xf>
    <xf numFmtId="0" fontId="4" fillId="0" borderId="38" xfId="0" applyFont="1" applyBorder="1" applyAlignment="1">
      <alignment horizontal="justify" vertical="top"/>
    </xf>
    <xf numFmtId="0" fontId="0" fillId="0" borderId="0" xfId="0" applyAlignment="1">
      <alignment horizontal="center"/>
    </xf>
    <xf numFmtId="0" fontId="18" fillId="0" borderId="0" xfId="1" applyFont="1" applyAlignment="1">
      <alignment horizontal="center" vertical="top" wrapText="1"/>
    </xf>
    <xf numFmtId="0" fontId="6" fillId="0" borderId="0" xfId="1" applyFont="1" applyAlignment="1">
      <alignment horizontal="left" vertical="top"/>
    </xf>
    <xf numFmtId="0" fontId="6" fillId="0" borderId="19" xfId="0" applyFont="1" applyBorder="1" applyAlignment="1">
      <alignment horizontal="center" vertical="top" wrapText="1"/>
    </xf>
    <xf numFmtId="0" fontId="6" fillId="0" borderId="24" xfId="0" applyFont="1" applyBorder="1" applyAlignment="1">
      <alignment horizontal="center" vertical="top" wrapText="1"/>
    </xf>
    <xf numFmtId="0" fontId="6" fillId="0" borderId="25" xfId="0" applyFont="1" applyBorder="1" applyAlignment="1">
      <alignment horizontal="center" vertical="top" wrapText="1"/>
    </xf>
    <xf numFmtId="0" fontId="6" fillId="0" borderId="37"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45" xfId="0" applyFont="1" applyBorder="1" applyAlignment="1">
      <alignment horizontal="center" vertical="top" wrapText="1"/>
    </xf>
    <xf numFmtId="0" fontId="6" fillId="0" borderId="47" xfId="0" applyFont="1" applyBorder="1" applyAlignment="1">
      <alignment horizontal="center" vertical="top" wrapText="1"/>
    </xf>
    <xf numFmtId="0" fontId="6" fillId="0" borderId="46" xfId="0" applyFont="1" applyBorder="1" applyAlignment="1">
      <alignment horizontal="center" vertical="top" wrapText="1"/>
    </xf>
    <xf numFmtId="0" fontId="6" fillId="0" borderId="45" xfId="0" applyFont="1" applyBorder="1" applyAlignment="1">
      <alignment horizontal="center" vertical="center" wrapText="1"/>
    </xf>
    <xf numFmtId="0" fontId="6" fillId="0" borderId="47" xfId="0" applyFont="1" applyBorder="1" applyAlignment="1">
      <alignment horizontal="center" vertical="center" wrapText="1"/>
    </xf>
    <xf numFmtId="0" fontId="11" fillId="0" borderId="0" xfId="0" applyFont="1" applyAlignment="1">
      <alignment horizontal="center" vertical="top" wrapText="1"/>
    </xf>
    <xf numFmtId="0" fontId="6" fillId="0" borderId="19" xfId="0" applyFont="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cellXfs>
  <cellStyles count="2">
    <cellStyle name="Normal" xfId="0" builtinId="0"/>
    <cellStyle name="Normal 2" xfId="1" xr:uid="{B53F68B4-7575-4FA8-8E73-36D9E0BBAA57}"/>
  </cellStyles>
  <dxfs count="14">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193"/>
  <sheetViews>
    <sheetView tabSelected="1" view="pageBreakPreview" zoomScaleNormal="85" zoomScaleSheetLayoutView="100" workbookViewId="0">
      <selection activeCell="B4" sqref="B4:F4"/>
    </sheetView>
  </sheetViews>
  <sheetFormatPr defaultColWidth="15.88671875" defaultRowHeight="14.4" x14ac:dyDescent="0.3"/>
  <cols>
    <col min="1" max="1" width="6.109375" customWidth="1"/>
    <col min="2" max="2" width="15.88671875" style="97" customWidth="1"/>
    <col min="3" max="3" width="58.109375" style="18" customWidth="1"/>
    <col min="4" max="4" width="7.44140625" style="19" bestFit="1" customWidth="1"/>
    <col min="5" max="5" width="14.5546875" style="44" customWidth="1"/>
    <col min="6" max="6" width="20" style="20" customWidth="1"/>
    <col min="7" max="7" width="13.109375" style="23" customWidth="1"/>
    <col min="8" max="8" width="44.5546875" customWidth="1"/>
    <col min="9" max="9" width="15.88671875" style="58" customWidth="1"/>
    <col min="10" max="12" width="15.88671875" customWidth="1"/>
    <col min="13" max="13" width="25.33203125" bestFit="1" customWidth="1"/>
    <col min="14" max="74" width="15.88671875" customWidth="1"/>
    <col min="75" max="76" width="15.88671875" style="13"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15" thickBot="1" x14ac:dyDescent="0.35">
      <c r="C1" s="18" t="s">
        <v>413</v>
      </c>
    </row>
    <row r="2" spans="1:76" s="32" customFormat="1" ht="15.75" customHeight="1" x14ac:dyDescent="0.3">
      <c r="A2" s="31"/>
      <c r="B2" s="178" t="s">
        <v>20</v>
      </c>
      <c r="C2" s="179"/>
      <c r="D2" s="179"/>
      <c r="E2" s="179"/>
      <c r="F2" s="180"/>
      <c r="G2" s="23"/>
      <c r="BV2" s="33"/>
      <c r="BW2" s="33"/>
    </row>
    <row r="3" spans="1:76" s="32" customFormat="1" ht="15.6" x14ac:dyDescent="0.3">
      <c r="A3" s="34"/>
      <c r="B3" s="181" t="s">
        <v>138</v>
      </c>
      <c r="C3" s="182"/>
      <c r="D3" s="182"/>
      <c r="E3" s="182"/>
      <c r="F3" s="183"/>
      <c r="G3" s="23"/>
      <c r="BV3" s="33"/>
      <c r="BW3" s="33"/>
    </row>
    <row r="4" spans="1:76" s="32" customFormat="1" ht="15.6" x14ac:dyDescent="0.3">
      <c r="A4" s="34"/>
      <c r="B4" s="181" t="str">
        <f>"SAP: "&amp;E11&amp;"   "&amp;C10</f>
        <v>SAP: 635344   KIT,TERM:1C;XLPE;ID;185-300 MM2;11 KV</v>
      </c>
      <c r="C4" s="184"/>
      <c r="D4" s="184"/>
      <c r="E4" s="184"/>
      <c r="F4" s="185"/>
      <c r="G4" s="23"/>
      <c r="BV4" s="33"/>
      <c r="BW4" s="33"/>
    </row>
    <row r="5" spans="1:76" s="1" customFormat="1" ht="13.5" customHeight="1" x14ac:dyDescent="0.3">
      <c r="A5" s="26"/>
      <c r="B5" s="186" t="s">
        <v>9</v>
      </c>
      <c r="C5" s="186"/>
      <c r="D5" s="186"/>
      <c r="E5" s="186"/>
      <c r="F5" s="27"/>
      <c r="G5" s="23"/>
      <c r="H5" s="2"/>
      <c r="BV5" s="14"/>
      <c r="BW5" s="14"/>
    </row>
    <row r="6" spans="1:76" s="1" customFormat="1" ht="12.75" customHeight="1" thickBot="1" x14ac:dyDescent="0.35">
      <c r="A6" s="26"/>
      <c r="B6" s="186" t="s">
        <v>10</v>
      </c>
      <c r="C6" s="186"/>
      <c r="D6" s="186"/>
      <c r="E6" s="186"/>
      <c r="F6" s="27"/>
      <c r="G6" s="23"/>
      <c r="H6" s="2"/>
      <c r="BV6" s="14"/>
      <c r="BW6" s="14"/>
    </row>
    <row r="7" spans="1:76" ht="15" thickBot="1" x14ac:dyDescent="0.35">
      <c r="A7" s="7">
        <v>1</v>
      </c>
      <c r="B7" s="79">
        <v>2</v>
      </c>
      <c r="C7" s="189">
        <v>3</v>
      </c>
      <c r="D7" s="189"/>
      <c r="E7" s="39">
        <v>4</v>
      </c>
      <c r="F7" s="8">
        <v>5</v>
      </c>
      <c r="H7" s="58"/>
      <c r="I7"/>
      <c r="BV7" s="13"/>
      <c r="BX7"/>
    </row>
    <row r="8" spans="1:76" ht="25.2" x14ac:dyDescent="0.3">
      <c r="A8" s="110" t="s">
        <v>0</v>
      </c>
      <c r="B8" s="111" t="s">
        <v>186</v>
      </c>
      <c r="C8" s="188" t="s">
        <v>1</v>
      </c>
      <c r="D8" s="188"/>
      <c r="E8" s="112" t="s">
        <v>2</v>
      </c>
      <c r="F8" s="113" t="s">
        <v>3</v>
      </c>
      <c r="H8" s="58"/>
      <c r="I8"/>
      <c r="BV8" s="13"/>
      <c r="BX8"/>
    </row>
    <row r="9" spans="1:76" ht="16.2" thickBot="1" x14ac:dyDescent="0.35">
      <c r="A9" s="114">
        <v>1</v>
      </c>
      <c r="B9" s="114"/>
      <c r="C9" s="115" t="s">
        <v>188</v>
      </c>
      <c r="D9" s="116"/>
      <c r="E9" s="117"/>
      <c r="F9" s="118"/>
      <c r="H9" s="58"/>
      <c r="I9"/>
      <c r="BW9"/>
      <c r="BX9"/>
    </row>
    <row r="10" spans="1:76" ht="15" thickBot="1" x14ac:dyDescent="0.35">
      <c r="A10" s="3"/>
      <c r="B10" s="108"/>
      <c r="C10" s="190" t="s">
        <v>212</v>
      </c>
      <c r="D10" s="191"/>
      <c r="E10" s="40"/>
      <c r="F10" s="119"/>
      <c r="H10" s="58"/>
      <c r="I10"/>
      <c r="BW10"/>
      <c r="BX10"/>
    </row>
    <row r="11" spans="1:76" x14ac:dyDescent="0.3">
      <c r="A11" s="77">
        <v>1.1000000000000001</v>
      </c>
      <c r="B11" s="3"/>
      <c r="C11" s="109" t="s">
        <v>19</v>
      </c>
      <c r="D11" s="93"/>
      <c r="E11" s="40">
        <v>635344</v>
      </c>
      <c r="F11" s="119"/>
      <c r="H11" s="58"/>
      <c r="I11"/>
      <c r="BW11"/>
      <c r="BX11"/>
    </row>
    <row r="12" spans="1:76" x14ac:dyDescent="0.3">
      <c r="A12" s="77">
        <v>1.2</v>
      </c>
      <c r="B12" s="77"/>
      <c r="C12" s="109" t="s">
        <v>163</v>
      </c>
      <c r="D12" s="93"/>
      <c r="E12" s="40" t="str">
        <f>VLOOKUP($C$10,$H$96:$BK$173,2,FALSE)</f>
        <v>D-DT-8006</v>
      </c>
      <c r="F12" s="119"/>
      <c r="H12" s="58"/>
      <c r="I12"/>
      <c r="BW12"/>
      <c r="BX12"/>
    </row>
    <row r="13" spans="1:76" x14ac:dyDescent="0.3">
      <c r="A13" s="77">
        <v>1.3</v>
      </c>
      <c r="B13" s="77"/>
      <c r="C13" s="109" t="s">
        <v>198</v>
      </c>
      <c r="D13" s="93"/>
      <c r="E13" s="126" t="s">
        <v>202</v>
      </c>
      <c r="F13" s="119" t="s">
        <v>4</v>
      </c>
      <c r="H13" s="58"/>
      <c r="I13"/>
      <c r="BW13"/>
      <c r="BX13"/>
    </row>
    <row r="14" spans="1:76" x14ac:dyDescent="0.3">
      <c r="A14" s="77">
        <v>1.4</v>
      </c>
      <c r="B14" s="77"/>
      <c r="C14" s="109" t="s">
        <v>199</v>
      </c>
      <c r="D14" s="93" t="s">
        <v>201</v>
      </c>
      <c r="E14" s="40">
        <f>VLOOKUP($C$10,$H$96:$BK$173,4,FALSE)</f>
        <v>11</v>
      </c>
      <c r="F14" s="119" t="s">
        <v>4</v>
      </c>
      <c r="H14" s="58"/>
      <c r="I14"/>
      <c r="BW14"/>
      <c r="BX14"/>
    </row>
    <row r="15" spans="1:76" ht="27" thickBot="1" x14ac:dyDescent="0.35">
      <c r="A15" s="77">
        <v>1.5</v>
      </c>
      <c r="B15" s="77"/>
      <c r="C15" s="109" t="s">
        <v>200</v>
      </c>
      <c r="D15" s="93"/>
      <c r="E15" s="40" t="s">
        <v>5</v>
      </c>
      <c r="F15" s="119" t="s">
        <v>4</v>
      </c>
      <c r="H15" s="58"/>
      <c r="I15"/>
      <c r="BW15"/>
      <c r="BX15"/>
    </row>
    <row r="16" spans="1:76" x14ac:dyDescent="0.3">
      <c r="A16" s="130">
        <v>2</v>
      </c>
      <c r="B16" s="131" t="s">
        <v>94</v>
      </c>
      <c r="C16" s="144" t="s">
        <v>93</v>
      </c>
      <c r="D16" s="133"/>
      <c r="E16" s="134"/>
      <c r="F16" s="135"/>
      <c r="H16" s="58"/>
      <c r="I16"/>
      <c r="BV16" s="13"/>
      <c r="BX16"/>
    </row>
    <row r="17" spans="1:76" x14ac:dyDescent="0.3">
      <c r="A17" s="92">
        <v>2.1</v>
      </c>
      <c r="B17" s="77" t="s">
        <v>89</v>
      </c>
      <c r="C17" s="109" t="s">
        <v>189</v>
      </c>
      <c r="D17" s="93" t="s">
        <v>8</v>
      </c>
      <c r="E17" s="40" t="s">
        <v>105</v>
      </c>
      <c r="F17" s="21" t="s">
        <v>4</v>
      </c>
      <c r="H17" s="58"/>
      <c r="I17"/>
      <c r="BV17" s="13"/>
      <c r="BX17"/>
    </row>
    <row r="18" spans="1:76" ht="25.5" customHeight="1" x14ac:dyDescent="0.3">
      <c r="A18" s="92">
        <v>2.2000000000000002</v>
      </c>
      <c r="B18" s="77" t="s">
        <v>90</v>
      </c>
      <c r="C18" s="109" t="s">
        <v>190</v>
      </c>
      <c r="D18" s="93" t="s">
        <v>98</v>
      </c>
      <c r="E18" s="40" t="s">
        <v>104</v>
      </c>
      <c r="F18" s="21" t="s">
        <v>4</v>
      </c>
      <c r="H18" s="58"/>
      <c r="I18"/>
      <c r="BW18"/>
      <c r="BX18"/>
    </row>
    <row r="19" spans="1:76" ht="26.4" x14ac:dyDescent="0.3">
      <c r="A19" s="92">
        <v>2.2999999999999998</v>
      </c>
      <c r="B19" s="77" t="s">
        <v>91</v>
      </c>
      <c r="C19" s="109" t="s">
        <v>194</v>
      </c>
      <c r="D19" s="93" t="s">
        <v>191</v>
      </c>
      <c r="E19" s="40" t="s">
        <v>192</v>
      </c>
      <c r="F19" s="21" t="s">
        <v>4</v>
      </c>
      <c r="H19" s="58"/>
      <c r="I19"/>
      <c r="BW19"/>
      <c r="BX19"/>
    </row>
    <row r="20" spans="1:76" x14ac:dyDescent="0.3">
      <c r="A20" s="92">
        <v>2.4</v>
      </c>
      <c r="B20" s="77" t="s">
        <v>92</v>
      </c>
      <c r="C20" s="109" t="s">
        <v>193</v>
      </c>
      <c r="D20" s="93" t="s">
        <v>99</v>
      </c>
      <c r="E20" s="40">
        <v>1000</v>
      </c>
      <c r="F20" s="21" t="s">
        <v>4</v>
      </c>
      <c r="H20" s="58"/>
      <c r="I20"/>
      <c r="BW20"/>
      <c r="BX20"/>
    </row>
    <row r="21" spans="1:76" x14ac:dyDescent="0.3">
      <c r="A21" s="92">
        <v>2.5</v>
      </c>
      <c r="B21" s="77" t="s">
        <v>97</v>
      </c>
      <c r="C21" s="109" t="s">
        <v>195</v>
      </c>
      <c r="D21" s="93"/>
      <c r="E21" s="40" t="s">
        <v>102</v>
      </c>
      <c r="F21" s="21" t="s">
        <v>4</v>
      </c>
      <c r="H21" s="58"/>
      <c r="I21"/>
      <c r="BV21" s="13"/>
      <c r="BX21"/>
    </row>
    <row r="22" spans="1:76" x14ac:dyDescent="0.3">
      <c r="A22" s="92">
        <v>2.6</v>
      </c>
      <c r="B22" s="77" t="s">
        <v>96</v>
      </c>
      <c r="C22" s="109" t="s">
        <v>196</v>
      </c>
      <c r="D22" s="93" t="s">
        <v>100</v>
      </c>
      <c r="E22" s="40" t="s">
        <v>103</v>
      </c>
      <c r="F22" s="21" t="s">
        <v>4</v>
      </c>
      <c r="H22" s="58"/>
      <c r="I22"/>
      <c r="BV22" s="13"/>
      <c r="BX22"/>
    </row>
    <row r="23" spans="1:76" x14ac:dyDescent="0.3">
      <c r="A23" s="92">
        <v>2.7</v>
      </c>
      <c r="B23" s="77" t="s">
        <v>95</v>
      </c>
      <c r="C23" s="109" t="s">
        <v>197</v>
      </c>
      <c r="D23" s="93"/>
      <c r="E23" s="40" t="s">
        <v>101</v>
      </c>
      <c r="F23" s="21" t="s">
        <v>4</v>
      </c>
      <c r="H23" s="58"/>
      <c r="I23"/>
      <c r="BW23"/>
      <c r="BX23"/>
    </row>
    <row r="24" spans="1:76" x14ac:dyDescent="0.3">
      <c r="A24" s="92">
        <v>2.8</v>
      </c>
      <c r="B24" s="77"/>
      <c r="C24" s="47"/>
      <c r="D24" s="93"/>
      <c r="E24" s="40"/>
      <c r="F24" s="21"/>
      <c r="H24" s="58"/>
      <c r="I24"/>
      <c r="BW24"/>
      <c r="BX24"/>
    </row>
    <row r="25" spans="1:76" x14ac:dyDescent="0.3">
      <c r="A25" s="92">
        <v>2.9</v>
      </c>
      <c r="B25" s="3" t="s">
        <v>107</v>
      </c>
      <c r="C25" s="124" t="s">
        <v>106</v>
      </c>
      <c r="D25" s="93"/>
      <c r="E25" s="40"/>
      <c r="F25" s="21"/>
      <c r="H25" s="58"/>
      <c r="I25"/>
      <c r="BV25" s="13"/>
      <c r="BX25"/>
    </row>
    <row r="26" spans="1:76" ht="29.25" customHeight="1" x14ac:dyDescent="0.3">
      <c r="A26" s="138">
        <v>2.1</v>
      </c>
      <c r="B26" s="77" t="s">
        <v>308</v>
      </c>
      <c r="C26" s="109" t="s">
        <v>139</v>
      </c>
      <c r="D26" s="93"/>
      <c r="E26" s="40" t="str">
        <f>VLOOKUP($C$10,$H$96:$BK$173,6,FALSE)</f>
        <v>Indoor Termination</v>
      </c>
      <c r="F26" s="21" t="s">
        <v>4</v>
      </c>
      <c r="H26" s="58"/>
      <c r="I26"/>
      <c r="BW26"/>
      <c r="BX26"/>
    </row>
    <row r="27" spans="1:76" x14ac:dyDescent="0.3">
      <c r="A27" s="92">
        <v>2.11</v>
      </c>
      <c r="B27" s="77" t="s">
        <v>108</v>
      </c>
      <c r="C27" s="109" t="s">
        <v>140</v>
      </c>
      <c r="D27" s="93"/>
      <c r="E27" s="40" t="str">
        <f>VLOOKUP($C$10,$H$96:$BK$173,5,FALSE)</f>
        <v>185-300</v>
      </c>
      <c r="F27" s="21" t="s">
        <v>4</v>
      </c>
      <c r="H27" s="58"/>
      <c r="I27"/>
      <c r="BW27"/>
      <c r="BX27"/>
    </row>
    <row r="28" spans="1:76" x14ac:dyDescent="0.3">
      <c r="A28" s="92">
        <v>2.12</v>
      </c>
      <c r="B28" s="77"/>
      <c r="C28" s="109" t="s">
        <v>291</v>
      </c>
      <c r="D28" s="93"/>
      <c r="E28" s="40" t="str">
        <f>VLOOKUP($C$10,$H$96:$BK$173,9,FALSE)</f>
        <v>1C</v>
      </c>
      <c r="F28" s="21" t="s">
        <v>4</v>
      </c>
      <c r="H28" s="58"/>
      <c r="I28"/>
      <c r="BW28"/>
      <c r="BX28"/>
    </row>
    <row r="29" spans="1:76" ht="19.5" customHeight="1" x14ac:dyDescent="0.3">
      <c r="A29" s="92">
        <v>2.13</v>
      </c>
      <c r="B29" s="77" t="s">
        <v>134</v>
      </c>
      <c r="C29" s="109" t="s">
        <v>292</v>
      </c>
      <c r="D29" s="93"/>
      <c r="E29" s="40" t="str">
        <f>VLOOKUP($C$10,$H$96:$BK$173,10,FALSE)</f>
        <v>set of three</v>
      </c>
      <c r="F29" s="21" t="s">
        <v>4</v>
      </c>
      <c r="H29" s="58"/>
      <c r="I29"/>
      <c r="BV29" s="13"/>
      <c r="BX29"/>
    </row>
    <row r="30" spans="1:76" ht="18" customHeight="1" thickBot="1" x14ac:dyDescent="0.35">
      <c r="A30" s="5">
        <v>2.14</v>
      </c>
      <c r="B30" s="6" t="s">
        <v>394</v>
      </c>
      <c r="C30" s="109" t="s">
        <v>281</v>
      </c>
      <c r="D30" s="17"/>
      <c r="E30" s="41">
        <f>VLOOKUP($C$10,$H$96:$BK$173,12,FALSE)</f>
        <v>300</v>
      </c>
      <c r="F30" s="22" t="s">
        <v>4</v>
      </c>
      <c r="H30" s="58"/>
      <c r="I30"/>
      <c r="BV30" s="13"/>
      <c r="BX30"/>
    </row>
    <row r="31" spans="1:76" x14ac:dyDescent="0.3">
      <c r="A31" s="130">
        <v>3</v>
      </c>
      <c r="B31" s="139"/>
      <c r="C31" s="140" t="s">
        <v>109</v>
      </c>
      <c r="D31" s="133"/>
      <c r="E31" s="134"/>
      <c r="F31" s="135"/>
      <c r="H31" s="58"/>
      <c r="I31"/>
      <c r="BV31" s="13"/>
      <c r="BX31"/>
    </row>
    <row r="32" spans="1:76" ht="26.4" x14ac:dyDescent="0.3">
      <c r="A32" s="92">
        <v>3.1</v>
      </c>
      <c r="B32" s="77" t="s">
        <v>113</v>
      </c>
      <c r="C32" s="109" t="s">
        <v>141</v>
      </c>
      <c r="D32" s="93" t="s">
        <v>112</v>
      </c>
      <c r="E32" s="40" t="str">
        <f>VLOOKUP($C$10,$H$96:$BK$173,18,FALSE)</f>
        <v>10kA 1s</v>
      </c>
      <c r="F32" s="21" t="s">
        <v>4</v>
      </c>
      <c r="H32" s="58"/>
      <c r="I32"/>
      <c r="BV32" s="13"/>
      <c r="BX32"/>
    </row>
    <row r="33" spans="1:76" ht="37.5" customHeight="1" x14ac:dyDescent="0.3">
      <c r="A33" s="92">
        <v>3.2</v>
      </c>
      <c r="B33" s="97" t="s">
        <v>114</v>
      </c>
      <c r="C33" s="109" t="s">
        <v>142</v>
      </c>
      <c r="D33" s="93"/>
      <c r="E33" s="40">
        <f>VLOOKUP($C$10,$H$96:$BK$173,13,FALSE)</f>
        <v>1000</v>
      </c>
      <c r="F33" s="95" t="s">
        <v>4</v>
      </c>
      <c r="H33" s="58"/>
      <c r="I33"/>
      <c r="BW33"/>
      <c r="BX33"/>
    </row>
    <row r="34" spans="1:76" ht="37.5" customHeight="1" x14ac:dyDescent="0.3">
      <c r="A34" s="92">
        <v>3.3</v>
      </c>
      <c r="B34" s="97" t="s">
        <v>392</v>
      </c>
      <c r="C34" s="109" t="s">
        <v>393</v>
      </c>
      <c r="D34" s="93"/>
      <c r="E34" s="40">
        <f>VLOOKUP($C$10,$H$96:$BK$173,14,FALSE)</f>
        <v>70</v>
      </c>
      <c r="F34" s="95" t="s">
        <v>4</v>
      </c>
      <c r="H34" s="58"/>
      <c r="I34"/>
      <c r="BW34"/>
      <c r="BX34"/>
    </row>
    <row r="35" spans="1:76" ht="22.5" hidden="1" customHeight="1" x14ac:dyDescent="0.3">
      <c r="A35" s="92">
        <v>3.4</v>
      </c>
      <c r="B35" s="97" t="s">
        <v>400</v>
      </c>
      <c r="C35" s="109" t="s">
        <v>401</v>
      </c>
      <c r="D35" s="93"/>
      <c r="E35" s="40"/>
      <c r="F35" s="95"/>
      <c r="H35" s="58"/>
      <c r="I35"/>
      <c r="BW35"/>
      <c r="BX35"/>
    </row>
    <row r="36" spans="1:76" x14ac:dyDescent="0.3">
      <c r="A36" s="92">
        <v>3.5</v>
      </c>
      <c r="B36" s="97" t="s">
        <v>400</v>
      </c>
      <c r="C36" s="109" t="s">
        <v>402</v>
      </c>
      <c r="D36" s="93"/>
      <c r="E36" s="40">
        <f>VLOOKUP($C$10,$H$96:$BK$173,54,FALSE)</f>
        <v>16</v>
      </c>
      <c r="F36" s="95" t="s">
        <v>4</v>
      </c>
      <c r="H36" s="58"/>
      <c r="I36"/>
      <c r="BW36"/>
      <c r="BX36"/>
    </row>
    <row r="37" spans="1:76" ht="19.5" customHeight="1" x14ac:dyDescent="0.3">
      <c r="A37" s="92">
        <v>3.6</v>
      </c>
      <c r="B37" s="97" t="s">
        <v>400</v>
      </c>
      <c r="C37" s="109" t="s">
        <v>403</v>
      </c>
      <c r="D37" s="93"/>
      <c r="E37" s="40">
        <f>VLOOKUP($C$10,$H$96:$BK$173,56,FALSE)</f>
        <v>1</v>
      </c>
      <c r="F37" s="95" t="s">
        <v>4</v>
      </c>
      <c r="H37" s="58"/>
      <c r="I37"/>
      <c r="BW37"/>
      <c r="BX37"/>
    </row>
    <row r="38" spans="1:76" ht="20.25" customHeight="1" x14ac:dyDescent="0.3">
      <c r="A38" s="92">
        <v>3.7</v>
      </c>
      <c r="B38" s="77" t="s">
        <v>115</v>
      </c>
      <c r="C38" s="109" t="s">
        <v>143</v>
      </c>
      <c r="D38" s="93"/>
      <c r="E38" s="40" t="str">
        <f>VLOOKUP($C$10,$H$96:$BK$173,7,FALSE)</f>
        <v>Yes</v>
      </c>
      <c r="F38" s="137" t="str">
        <f>VLOOKUP($C$10,$H$96:$BK$173,8,FALSE)</f>
        <v>________</v>
      </c>
      <c r="H38" s="58"/>
      <c r="I38"/>
      <c r="BV38" s="13"/>
      <c r="BX38"/>
    </row>
    <row r="39" spans="1:76" ht="30.75" customHeight="1" x14ac:dyDescent="0.3">
      <c r="A39" s="92">
        <v>3.8</v>
      </c>
      <c r="B39" s="77" t="s">
        <v>115</v>
      </c>
      <c r="C39" s="109" t="s">
        <v>144</v>
      </c>
      <c r="D39" s="93"/>
      <c r="E39" s="40" t="str">
        <f>VLOOKUP($C$10,$H$96:$BK$173,17,FALSE)</f>
        <v>xxxxxxxx</v>
      </c>
      <c r="F39" s="21" t="s">
        <v>4</v>
      </c>
      <c r="H39" s="58"/>
      <c r="I39"/>
      <c r="BW39"/>
      <c r="BX39"/>
    </row>
    <row r="40" spans="1:76" ht="30.75" customHeight="1" x14ac:dyDescent="0.3">
      <c r="A40" s="92">
        <v>3.9</v>
      </c>
      <c r="B40" s="77" t="s">
        <v>407</v>
      </c>
      <c r="C40" s="109" t="s">
        <v>408</v>
      </c>
      <c r="D40" s="93"/>
      <c r="E40" s="40" t="s">
        <v>5</v>
      </c>
      <c r="F40" s="21"/>
      <c r="H40" s="58"/>
      <c r="I40"/>
      <c r="BW40"/>
      <c r="BX40"/>
    </row>
    <row r="41" spans="1:76" ht="26.4" x14ac:dyDescent="0.3">
      <c r="A41" s="138">
        <v>3.1</v>
      </c>
      <c r="B41" s="77" t="s">
        <v>117</v>
      </c>
      <c r="C41" s="109" t="s">
        <v>297</v>
      </c>
      <c r="D41" s="93" t="s">
        <v>284</v>
      </c>
      <c r="E41" s="40">
        <f>VLOOKUP($C$10,$H$96:$BK$173,15,FALSE)</f>
        <v>20</v>
      </c>
      <c r="F41" s="21" t="s">
        <v>4</v>
      </c>
      <c r="H41" s="58"/>
      <c r="I41"/>
      <c r="BV41" s="13"/>
      <c r="BX41"/>
    </row>
    <row r="42" spans="1:76" x14ac:dyDescent="0.3">
      <c r="A42" s="138">
        <v>3.11</v>
      </c>
      <c r="B42" s="77" t="s">
        <v>117</v>
      </c>
      <c r="C42" s="109" t="s">
        <v>298</v>
      </c>
      <c r="D42" s="93"/>
      <c r="E42" s="96" t="s">
        <v>5</v>
      </c>
      <c r="F42" s="21" t="s">
        <v>4</v>
      </c>
      <c r="H42" s="58"/>
      <c r="I42"/>
      <c r="BV42" s="13"/>
      <c r="BX42"/>
    </row>
    <row r="43" spans="1:76" ht="43.5" hidden="1" customHeight="1" x14ac:dyDescent="0.3">
      <c r="A43" s="92">
        <v>3.12</v>
      </c>
      <c r="B43" s="77" t="s">
        <v>116</v>
      </c>
      <c r="C43" s="109" t="s">
        <v>145</v>
      </c>
      <c r="D43" s="93"/>
      <c r="E43" s="40" t="str">
        <f>VLOOKUP($C$10,$H$96:$BK$173,19,FALSE)</f>
        <v>xxxxxxxx</v>
      </c>
      <c r="F43" s="137" t="str">
        <f>VLOOKUP($C$10,$H$96:$BK$173,20,FALSE)</f>
        <v>xxxxxxxx</v>
      </c>
      <c r="H43" s="58"/>
      <c r="I43"/>
      <c r="BW43"/>
      <c r="BX43"/>
    </row>
    <row r="44" spans="1:76" ht="39.6" hidden="1" x14ac:dyDescent="0.3">
      <c r="A44" s="92">
        <v>3.13</v>
      </c>
      <c r="B44" s="77" t="s">
        <v>118</v>
      </c>
      <c r="C44" s="109" t="s">
        <v>119</v>
      </c>
      <c r="D44" s="93"/>
      <c r="E44" s="40"/>
      <c r="F44" s="21"/>
      <c r="H44" s="58"/>
      <c r="I44"/>
      <c r="BW44"/>
      <c r="BX44"/>
    </row>
    <row r="45" spans="1:76" ht="15" hidden="1" customHeight="1" x14ac:dyDescent="0.3">
      <c r="A45" s="92">
        <v>3.14</v>
      </c>
      <c r="B45" s="77"/>
      <c r="C45" s="109" t="s">
        <v>110</v>
      </c>
      <c r="D45" s="93"/>
      <c r="E45" s="40" t="str">
        <f>VLOOKUP($C$10,$H$96:$BK$173,21,FALSE)</f>
        <v>xxxxxxxx</v>
      </c>
      <c r="F45" s="21" t="str">
        <f>VLOOKUP($C$10,$H$96:$BK$173,22,FALSE)</f>
        <v>xxxxxxxx</v>
      </c>
      <c r="H45" s="58"/>
      <c r="I45"/>
      <c r="BW45"/>
      <c r="BX45"/>
    </row>
    <row r="46" spans="1:76" hidden="1" x14ac:dyDescent="0.3">
      <c r="A46" s="92">
        <v>3.15</v>
      </c>
      <c r="B46" s="77"/>
      <c r="C46" s="109" t="s">
        <v>111</v>
      </c>
      <c r="D46" s="93"/>
      <c r="E46" s="40" t="str">
        <f>VLOOKUP($C$10,$H$96:$BK$173,23,FALSE)</f>
        <v>xxxxxxxx</v>
      </c>
      <c r="F46" s="21" t="str">
        <f>VLOOKUP($C$10,$H$96:$BK$173,24,FALSE)</f>
        <v>xxxxxxxx</v>
      </c>
      <c r="H46" s="58"/>
      <c r="I46"/>
      <c r="BW46"/>
      <c r="BX46"/>
    </row>
    <row r="47" spans="1:76" hidden="1" x14ac:dyDescent="0.3">
      <c r="A47" s="92">
        <v>3.16</v>
      </c>
      <c r="B47" s="77"/>
      <c r="C47" s="109" t="s">
        <v>120</v>
      </c>
      <c r="D47" s="93"/>
      <c r="E47" s="40" t="str">
        <f>VLOOKUP($C$10,$H$96:$BK$173,25,FALSE)</f>
        <v>xxxxxxxx</v>
      </c>
      <c r="F47" s="21" t="str">
        <f>VLOOKUP($C$10,$H$96:$BK$173,26,FALSE)</f>
        <v>xxxxxxxx</v>
      </c>
      <c r="H47" s="58"/>
      <c r="I47"/>
      <c r="BW47"/>
      <c r="BX47"/>
    </row>
    <row r="48" spans="1:76" ht="26.4" x14ac:dyDescent="0.3">
      <c r="A48" s="92">
        <v>3.17</v>
      </c>
      <c r="B48" s="77" t="s">
        <v>121</v>
      </c>
      <c r="C48" s="109" t="s">
        <v>304</v>
      </c>
      <c r="D48" s="93"/>
      <c r="E48" s="40" t="s">
        <v>5</v>
      </c>
      <c r="F48" s="21" t="s">
        <v>4</v>
      </c>
      <c r="H48" s="58"/>
      <c r="I48"/>
      <c r="BW48"/>
      <c r="BX48"/>
    </row>
    <row r="49" spans="1:76" x14ac:dyDescent="0.3">
      <c r="A49" s="92"/>
      <c r="B49" s="77"/>
      <c r="C49" s="78"/>
      <c r="D49" s="93"/>
      <c r="E49" s="40"/>
      <c r="F49" s="21"/>
      <c r="H49" s="58"/>
      <c r="I49"/>
      <c r="BV49" s="13"/>
      <c r="BX49"/>
    </row>
    <row r="50" spans="1:76" x14ac:dyDescent="0.3">
      <c r="A50" s="92"/>
      <c r="B50" s="141" t="s">
        <v>114</v>
      </c>
      <c r="C50" s="94" t="s">
        <v>137</v>
      </c>
      <c r="D50" s="93"/>
      <c r="E50" s="40"/>
      <c r="F50" s="21"/>
      <c r="H50" s="58"/>
      <c r="I50"/>
      <c r="BV50" s="13"/>
      <c r="BX50"/>
    </row>
    <row r="51" spans="1:76" ht="39.6" x14ac:dyDescent="0.3">
      <c r="A51" s="92">
        <v>3.18</v>
      </c>
      <c r="B51" s="142" t="s">
        <v>122</v>
      </c>
      <c r="C51" s="109" t="s">
        <v>146</v>
      </c>
      <c r="D51" s="93"/>
      <c r="E51" s="40" t="s">
        <v>5</v>
      </c>
      <c r="F51" s="21" t="s">
        <v>4</v>
      </c>
      <c r="H51" s="58"/>
      <c r="I51"/>
      <c r="BW51"/>
      <c r="BX51"/>
    </row>
    <row r="52" spans="1:76" x14ac:dyDescent="0.3">
      <c r="A52" s="92">
        <v>3.19</v>
      </c>
      <c r="B52" s="142" t="s">
        <v>150</v>
      </c>
      <c r="C52" s="109" t="s">
        <v>147</v>
      </c>
      <c r="D52" s="93"/>
      <c r="E52" s="96" t="s">
        <v>5</v>
      </c>
      <c r="F52" s="21" t="s">
        <v>4</v>
      </c>
      <c r="H52" s="58"/>
      <c r="I52"/>
      <c r="BW52"/>
      <c r="BX52"/>
    </row>
    <row r="53" spans="1:76" ht="26.4" x14ac:dyDescent="0.3">
      <c r="A53" s="138">
        <v>3.2</v>
      </c>
      <c r="B53" s="142" t="s">
        <v>123</v>
      </c>
      <c r="C53" s="109" t="s">
        <v>148</v>
      </c>
      <c r="D53" s="93"/>
      <c r="E53" s="40" t="s">
        <v>5</v>
      </c>
      <c r="F53" s="21" t="s">
        <v>4</v>
      </c>
      <c r="H53" s="58"/>
      <c r="I53"/>
      <c r="BV53" s="13"/>
      <c r="BX53"/>
    </row>
    <row r="54" spans="1:76" ht="38.25" customHeight="1" x14ac:dyDescent="0.3">
      <c r="A54" s="92">
        <v>3.21</v>
      </c>
      <c r="B54" s="142" t="s">
        <v>124</v>
      </c>
      <c r="C54" s="109" t="s">
        <v>305</v>
      </c>
      <c r="D54" s="93"/>
      <c r="E54" s="40" t="s">
        <v>5</v>
      </c>
      <c r="F54" s="21" t="s">
        <v>4</v>
      </c>
      <c r="H54" s="58"/>
      <c r="I54"/>
      <c r="BV54" s="13"/>
      <c r="BX54"/>
    </row>
    <row r="55" spans="1:76" ht="38.25" customHeight="1" x14ac:dyDescent="0.3">
      <c r="A55" s="92">
        <v>3.22</v>
      </c>
      <c r="B55" s="142" t="s">
        <v>126</v>
      </c>
      <c r="C55" s="109" t="s">
        <v>187</v>
      </c>
      <c r="D55" s="93"/>
      <c r="E55" s="40" t="s">
        <v>5</v>
      </c>
      <c r="F55" s="21" t="s">
        <v>4</v>
      </c>
      <c r="H55" s="58"/>
      <c r="I55"/>
      <c r="BV55" s="13"/>
      <c r="BX55"/>
    </row>
    <row r="56" spans="1:76" x14ac:dyDescent="0.3">
      <c r="A56" s="92">
        <v>3.23</v>
      </c>
      <c r="B56" s="142" t="s">
        <v>126</v>
      </c>
      <c r="C56" s="109" t="s">
        <v>149</v>
      </c>
      <c r="D56" s="93"/>
      <c r="E56" s="40" t="s">
        <v>7</v>
      </c>
      <c r="F56" s="21" t="s">
        <v>4</v>
      </c>
      <c r="H56" s="58"/>
      <c r="I56"/>
      <c r="BV56" s="13"/>
      <c r="BX56"/>
    </row>
    <row r="57" spans="1:76" ht="40.200000000000003" thickBot="1" x14ac:dyDescent="0.35">
      <c r="A57" s="5">
        <v>3.24</v>
      </c>
      <c r="B57" s="143" t="s">
        <v>125</v>
      </c>
      <c r="C57" s="136" t="s">
        <v>306</v>
      </c>
      <c r="D57" s="17"/>
      <c r="E57" s="41" t="str">
        <f>VLOOKUP($C$10,$H$96:$BK$173,27,FALSE)</f>
        <v>Yes</v>
      </c>
      <c r="F57" s="22" t="str">
        <f>VLOOKUP($C$10,$H$96:$BK$173,28,FALSE)</f>
        <v>________</v>
      </c>
      <c r="H57" s="58"/>
      <c r="I57"/>
      <c r="BV57" s="13"/>
      <c r="BX57"/>
    </row>
    <row r="58" spans="1:76" ht="15" customHeight="1" x14ac:dyDescent="0.3">
      <c r="A58" s="130">
        <v>4</v>
      </c>
      <c r="B58" s="131" t="s">
        <v>128</v>
      </c>
      <c r="C58" s="132" t="s">
        <v>127</v>
      </c>
      <c r="D58" s="133"/>
      <c r="E58" s="134"/>
      <c r="F58" s="135"/>
      <c r="H58" s="58"/>
      <c r="I58"/>
      <c r="BV58" s="13"/>
      <c r="BX58"/>
    </row>
    <row r="59" spans="1:76" ht="45" customHeight="1" x14ac:dyDescent="0.3">
      <c r="A59" s="92">
        <v>4.0999999999999996</v>
      </c>
      <c r="B59" s="77" t="s">
        <v>129</v>
      </c>
      <c r="C59" s="109" t="s">
        <v>151</v>
      </c>
      <c r="D59" s="93"/>
      <c r="E59" s="40" t="str">
        <f>VLOOKUP($C$10,$H$96:$BK$173,35,FALSE)</f>
        <v>Yes</v>
      </c>
      <c r="F59" s="137" t="str">
        <f>VLOOKUP($C$10,$H$96:$BK$173,36,FALSE)</f>
        <v>________</v>
      </c>
      <c r="H59" s="58"/>
      <c r="I59"/>
      <c r="BW59"/>
      <c r="BX59"/>
    </row>
    <row r="60" spans="1:76" x14ac:dyDescent="0.3">
      <c r="A60" s="92">
        <v>4.2</v>
      </c>
      <c r="B60" s="77" t="s">
        <v>88</v>
      </c>
      <c r="C60" s="109" t="s">
        <v>152</v>
      </c>
      <c r="D60" s="93" t="s">
        <v>309</v>
      </c>
      <c r="E60" s="40">
        <f>VLOOKUP($C$10,$H$96:$BK$173,29,FALSE)</f>
        <v>20</v>
      </c>
      <c r="F60" s="21" t="str">
        <f>VLOOKUP($C$10,$H$96:$BK$173,30,FALSE)</f>
        <v>________</v>
      </c>
      <c r="H60" s="58"/>
      <c r="I60"/>
      <c r="BV60" s="13"/>
      <c r="BX60"/>
    </row>
    <row r="61" spans="1:76" ht="26.4" x14ac:dyDescent="0.3">
      <c r="A61" s="92">
        <v>4.3</v>
      </c>
      <c r="B61" s="77" t="s">
        <v>88</v>
      </c>
      <c r="C61" s="109" t="s">
        <v>153</v>
      </c>
      <c r="D61" s="93"/>
      <c r="E61" s="40" t="str">
        <f>VLOOKUP($C$10,$H$96:$BK$173,35,FALSE)</f>
        <v>Yes</v>
      </c>
      <c r="F61" s="137" t="str">
        <f>VLOOKUP($C$10,$H$96:$BK$173,36,FALSE)</f>
        <v>________</v>
      </c>
      <c r="H61" s="58"/>
      <c r="I61"/>
      <c r="BV61" s="13"/>
      <c r="BX61"/>
    </row>
    <row r="62" spans="1:76" ht="39.6" x14ac:dyDescent="0.3">
      <c r="A62" s="92">
        <v>4.4000000000000004</v>
      </c>
      <c r="B62" s="77" t="s">
        <v>88</v>
      </c>
      <c r="C62" s="109" t="s">
        <v>311</v>
      </c>
      <c r="D62" s="93"/>
      <c r="E62" s="40" t="str">
        <f>VLOOKUP($C$10,$H$96:$BK$173,31,FALSE)</f>
        <v>Yes</v>
      </c>
      <c r="F62" s="137" t="str">
        <f>VLOOKUP($C$10,$H$96:$BK$173,32,FALSE)</f>
        <v>________</v>
      </c>
      <c r="H62" s="58"/>
      <c r="I62"/>
      <c r="BV62" s="13"/>
      <c r="BX62"/>
    </row>
    <row r="63" spans="1:76" ht="52.8" x14ac:dyDescent="0.3">
      <c r="A63" s="92">
        <v>4.5</v>
      </c>
      <c r="B63" s="77" t="s">
        <v>88</v>
      </c>
      <c r="C63" s="129" t="s">
        <v>154</v>
      </c>
      <c r="D63" s="93"/>
      <c r="E63" s="128" t="str">
        <f>VLOOKUP($C$10,$H$96:$BK$173,31,FALSE)</f>
        <v>Yes</v>
      </c>
      <c r="F63" s="137" t="str">
        <f>VLOOKUP($C$10,$H$96:$BK$173,32,FALSE)</f>
        <v>________</v>
      </c>
      <c r="H63" s="58"/>
      <c r="I63"/>
      <c r="BV63" s="13"/>
      <c r="BX63"/>
    </row>
    <row r="64" spans="1:76" ht="52.8" x14ac:dyDescent="0.3">
      <c r="A64" s="92">
        <v>4.5999999999999996</v>
      </c>
      <c r="B64" s="77" t="s">
        <v>130</v>
      </c>
      <c r="C64" s="109" t="s">
        <v>313</v>
      </c>
      <c r="D64" s="93"/>
      <c r="E64" s="40" t="str">
        <f>VLOOKUP($C$10,$H$96:$BK$173,33,FALSE)</f>
        <v>xxxxxxxx</v>
      </c>
      <c r="F64" s="137" t="str">
        <f>VLOOKUP($C$10,$H$96:$BK$173,34,FALSE)</f>
        <v>xxxxxxxx</v>
      </c>
      <c r="H64" s="58"/>
      <c r="I64"/>
      <c r="BW64"/>
      <c r="BX64"/>
    </row>
    <row r="65" spans="1:76" ht="39.6" x14ac:dyDescent="0.3">
      <c r="A65" s="92"/>
      <c r="B65" s="160" t="s">
        <v>397</v>
      </c>
      <c r="C65" s="109" t="s">
        <v>399</v>
      </c>
      <c r="D65" s="93"/>
      <c r="E65" s="40" t="str">
        <f>VLOOKUP($C$10,$H$96:$BK$173,47,FALSE)</f>
        <v>xxxxxxxx</v>
      </c>
      <c r="F65" s="137"/>
      <c r="H65" s="58"/>
      <c r="I65"/>
      <c r="BW65"/>
      <c r="BX65"/>
    </row>
    <row r="66" spans="1:76" ht="39.6" x14ac:dyDescent="0.3">
      <c r="A66" s="92">
        <v>4.7</v>
      </c>
      <c r="B66" s="77" t="s">
        <v>131</v>
      </c>
      <c r="C66" s="109" t="s">
        <v>155</v>
      </c>
      <c r="D66" s="93"/>
      <c r="E66" s="40" t="str">
        <f>VLOOKUP($C$10,$H$96:$BK$173,33,FALSE)</f>
        <v>xxxxxxxx</v>
      </c>
      <c r="F66" s="137" t="str">
        <f>VLOOKUP($C$10,$H$96:$BK$173,34,FALSE)</f>
        <v>xxxxxxxx</v>
      </c>
      <c r="H66" s="58"/>
      <c r="I66"/>
      <c r="BW66"/>
      <c r="BX66"/>
    </row>
    <row r="67" spans="1:76" ht="79.2" x14ac:dyDescent="0.3">
      <c r="A67" s="92">
        <v>4.8</v>
      </c>
      <c r="B67" s="77" t="s">
        <v>132</v>
      </c>
      <c r="C67" s="109" t="s">
        <v>315</v>
      </c>
      <c r="D67" s="93"/>
      <c r="E67" s="40" t="str">
        <f>VLOOKUP($C$10,$H$96:$BK$173,35,FALSE)</f>
        <v>Yes</v>
      </c>
      <c r="F67" s="137" t="str">
        <f>VLOOKUP($C$10,$H$96:$BK$173,36,FALSE)</f>
        <v>________</v>
      </c>
      <c r="H67" s="58"/>
      <c r="I67"/>
      <c r="BW67"/>
      <c r="BX67"/>
    </row>
    <row r="68" spans="1:76" ht="39.6" x14ac:dyDescent="0.3">
      <c r="A68" s="92">
        <v>4.9000000000000004</v>
      </c>
      <c r="B68" s="77" t="s">
        <v>133</v>
      </c>
      <c r="C68" s="109" t="s">
        <v>156</v>
      </c>
      <c r="D68" s="93"/>
      <c r="E68" s="40" t="str">
        <f>VLOOKUP($C$10,$H$96:$BK$173,35,FALSE)</f>
        <v>Yes</v>
      </c>
      <c r="F68" s="137" t="str">
        <f>VLOOKUP($C$10,$H$96:$BK$173,36,FALSE)</f>
        <v>________</v>
      </c>
      <c r="H68" s="58"/>
      <c r="I68"/>
      <c r="BW68"/>
      <c r="BX68"/>
    </row>
    <row r="69" spans="1:76" ht="36" customHeight="1" x14ac:dyDescent="0.3">
      <c r="A69" s="138">
        <v>4.0999999999999996</v>
      </c>
      <c r="B69" s="77" t="s">
        <v>89</v>
      </c>
      <c r="C69" s="109" t="s">
        <v>157</v>
      </c>
      <c r="D69" s="93"/>
      <c r="E69" s="40" t="str">
        <f>VLOOKUP($C$10,$H$96:$BK$173,37,FALSE)</f>
        <v>xxxxxxxx</v>
      </c>
      <c r="F69" s="137" t="str">
        <f>VLOOKUP($C$10,$H$96:$BK$173,38,FALSE)</f>
        <v>________</v>
      </c>
      <c r="H69" s="58"/>
      <c r="I69"/>
      <c r="BW69"/>
      <c r="BX69"/>
    </row>
    <row r="70" spans="1:76" ht="26.4" x14ac:dyDescent="0.3">
      <c r="A70" s="92">
        <v>4.1100000000000003</v>
      </c>
      <c r="B70" s="77" t="s">
        <v>90</v>
      </c>
      <c r="C70" s="127" t="s">
        <v>158</v>
      </c>
      <c r="D70" s="93"/>
      <c r="E70" s="128" t="str">
        <f>VLOOKUP($C$10,$H$96:$BK$173,37,FALSE)</f>
        <v>xxxxxxxx</v>
      </c>
      <c r="F70" s="137" t="str">
        <f>VLOOKUP($C$10,$H$96:$BK$173,38,FALSE)</f>
        <v>________</v>
      </c>
      <c r="H70" s="58"/>
      <c r="I70"/>
      <c r="BW70"/>
      <c r="BX70"/>
    </row>
    <row r="71" spans="1:76" ht="26.4" x14ac:dyDescent="0.3">
      <c r="A71" s="92">
        <v>4.12</v>
      </c>
      <c r="B71" s="77" t="s">
        <v>135</v>
      </c>
      <c r="C71" s="109" t="s">
        <v>160</v>
      </c>
      <c r="D71" s="93"/>
      <c r="E71" s="40" t="str">
        <f>VLOOKUP($C$10,$H$96:$BK$173,35,FALSE)</f>
        <v>Yes</v>
      </c>
      <c r="F71" s="137" t="str">
        <f>VLOOKUP($C$10,$H$96:$BK$173,36,FALSE)</f>
        <v>________</v>
      </c>
      <c r="H71" s="58"/>
      <c r="I71"/>
      <c r="BW71"/>
      <c r="BX71"/>
    </row>
    <row r="72" spans="1:76" x14ac:dyDescent="0.3">
      <c r="A72" s="92">
        <v>4.13</v>
      </c>
      <c r="B72" s="77" t="s">
        <v>135</v>
      </c>
      <c r="C72" s="109" t="s">
        <v>161</v>
      </c>
      <c r="D72" s="93"/>
      <c r="E72" s="40" t="str">
        <f>VLOOKUP($C$10,$H$96:$BK$173,35,FALSE)</f>
        <v>Yes</v>
      </c>
      <c r="F72" s="137" t="str">
        <f>VLOOKUP($C$10,$H$96:$BK$173,36,FALSE)</f>
        <v>________</v>
      </c>
      <c r="H72" s="58"/>
      <c r="I72"/>
      <c r="BW72"/>
      <c r="BX72"/>
    </row>
    <row r="73" spans="1:76" x14ac:dyDescent="0.3">
      <c r="A73" s="92">
        <v>4.1399999999999997</v>
      </c>
      <c r="B73" s="77" t="s">
        <v>135</v>
      </c>
      <c r="C73" s="109" t="s">
        <v>159</v>
      </c>
      <c r="D73" s="93"/>
      <c r="E73" s="40" t="str">
        <f>VLOOKUP($C$10,$H$96:$BK$173,35,FALSE)</f>
        <v>Yes</v>
      </c>
      <c r="F73" s="137" t="str">
        <f>VLOOKUP($C$10,$H$96:$BK$173,36,FALSE)</f>
        <v>________</v>
      </c>
      <c r="H73" s="58"/>
      <c r="I73"/>
      <c r="BW73"/>
      <c r="BX73"/>
    </row>
    <row r="74" spans="1:76" ht="66.599999999999994" thickBot="1" x14ac:dyDescent="0.35">
      <c r="A74" s="92">
        <v>4.1500000000000004</v>
      </c>
      <c r="B74" s="77" t="s">
        <v>136</v>
      </c>
      <c r="C74" s="109" t="s">
        <v>162</v>
      </c>
      <c r="D74" s="93"/>
      <c r="E74" s="40" t="str">
        <f>VLOOKUP($C$10,$H$96:$BK$173,39,FALSE)</f>
        <v>xxxxxxxx</v>
      </c>
      <c r="F74" s="137" t="str">
        <f>VLOOKUP($C$10,$H$96:$BK$173,40,FALSE)</f>
        <v>xxxxxxxx</v>
      </c>
      <c r="H74" s="58"/>
      <c r="I74"/>
      <c r="BW74"/>
      <c r="BX74"/>
    </row>
    <row r="75" spans="1:76" x14ac:dyDescent="0.3">
      <c r="A75" s="130">
        <v>5</v>
      </c>
      <c r="B75" s="139">
        <v>7</v>
      </c>
      <c r="C75" s="150" t="s">
        <v>396</v>
      </c>
      <c r="D75" s="133"/>
      <c r="E75" s="134"/>
      <c r="F75" s="135"/>
      <c r="BW75"/>
      <c r="BX75"/>
    </row>
    <row r="76" spans="1:76" ht="40.200000000000003" thickBot="1" x14ac:dyDescent="0.35">
      <c r="A76" s="5"/>
      <c r="B76" s="6">
        <v>7.2</v>
      </c>
      <c r="C76" s="136" t="s">
        <v>395</v>
      </c>
      <c r="D76" s="17"/>
      <c r="E76" s="41" t="s">
        <v>5</v>
      </c>
      <c r="F76" s="22" t="s">
        <v>4</v>
      </c>
      <c r="BW76"/>
      <c r="BX76"/>
    </row>
    <row r="77" spans="1:76" x14ac:dyDescent="0.3">
      <c r="A77" s="159"/>
      <c r="B77" s="102"/>
      <c r="C77" t="s">
        <v>413</v>
      </c>
      <c r="D77" s="46"/>
      <c r="E77" s="23"/>
      <c r="F77" s="55"/>
      <c r="BW77"/>
      <c r="BX77"/>
    </row>
    <row r="78" spans="1:76" ht="15.75" customHeight="1" x14ac:dyDescent="0.3">
      <c r="A78" s="30"/>
      <c r="B78" s="192" t="s">
        <v>11</v>
      </c>
      <c r="C78" s="192"/>
      <c r="D78" s="192"/>
      <c r="E78" s="192"/>
      <c r="F78" s="35"/>
      <c r="BW78"/>
      <c r="BX78"/>
    </row>
    <row r="79" spans="1:76" x14ac:dyDescent="0.3">
      <c r="A79" s="26"/>
      <c r="B79" s="98"/>
      <c r="C79" s="10"/>
      <c r="D79" s="11"/>
      <c r="E79" s="24"/>
      <c r="F79" s="36"/>
      <c r="BW79"/>
      <c r="BX79"/>
    </row>
    <row r="80" spans="1:76" x14ac:dyDescent="0.3">
      <c r="A80" s="26"/>
      <c r="B80" s="187" t="s">
        <v>12</v>
      </c>
      <c r="C80" s="187"/>
      <c r="D80" s="11"/>
      <c r="E80" s="42"/>
      <c r="F80" s="37"/>
      <c r="BW80"/>
      <c r="BX80"/>
    </row>
    <row r="81" spans="1:77" x14ac:dyDescent="0.3">
      <c r="A81" s="26"/>
      <c r="B81" s="99" t="s">
        <v>411</v>
      </c>
      <c r="C81" s="16" t="s">
        <v>13</v>
      </c>
      <c r="D81" s="11"/>
      <c r="E81" s="43" t="s">
        <v>14</v>
      </c>
      <c r="F81" s="36" t="s">
        <v>15</v>
      </c>
    </row>
    <row r="82" spans="1:77" s="45" customFormat="1" ht="15.6" x14ac:dyDescent="0.3">
      <c r="A82" s="26"/>
      <c r="B82" s="98"/>
      <c r="C82" s="16"/>
      <c r="D82" s="11"/>
      <c r="E82" s="25"/>
      <c r="F82" s="38"/>
      <c r="G82" s="23"/>
      <c r="H82"/>
      <c r="I82" s="9"/>
      <c r="BW82" s="15"/>
      <c r="BX82" s="15"/>
    </row>
    <row r="83" spans="1:77" s="1" customFormat="1" ht="15.6" x14ac:dyDescent="0.3">
      <c r="A83" s="26"/>
      <c r="B83" s="187" t="s">
        <v>12</v>
      </c>
      <c r="C83" s="187"/>
      <c r="D83" s="11"/>
      <c r="E83" s="42"/>
      <c r="F83" s="37"/>
      <c r="G83" s="23"/>
      <c r="H83" s="45"/>
      <c r="I83" s="12"/>
      <c r="BW83" s="14"/>
      <c r="BX83" s="14"/>
    </row>
    <row r="84" spans="1:77" s="1" customFormat="1" x14ac:dyDescent="0.3">
      <c r="A84" s="26"/>
      <c r="B84" s="100" t="s">
        <v>412</v>
      </c>
      <c r="C84" s="16" t="s">
        <v>13</v>
      </c>
      <c r="D84" s="11"/>
      <c r="E84" s="43" t="s">
        <v>14</v>
      </c>
      <c r="F84" s="36" t="s">
        <v>15</v>
      </c>
      <c r="G84" s="23"/>
      <c r="I84" s="12"/>
      <c r="BW84" s="14"/>
      <c r="BX84" s="14"/>
    </row>
    <row r="85" spans="1:77" s="1" customFormat="1" x14ac:dyDescent="0.3">
      <c r="A85" s="26"/>
      <c r="B85" s="98"/>
      <c r="C85" s="16"/>
      <c r="D85" s="11"/>
      <c r="E85" s="25"/>
      <c r="F85" s="38"/>
      <c r="G85" s="23"/>
      <c r="I85" s="12"/>
      <c r="BW85" s="14"/>
      <c r="BX85" s="14"/>
    </row>
    <row r="86" spans="1:77" s="1" customFormat="1" ht="15" customHeight="1" x14ac:dyDescent="0.3">
      <c r="A86" s="26"/>
      <c r="B86" s="187" t="s">
        <v>12</v>
      </c>
      <c r="C86" s="187"/>
      <c r="D86" s="11"/>
      <c r="E86" s="42"/>
      <c r="F86" s="37"/>
      <c r="G86" s="23"/>
      <c r="I86" s="12"/>
      <c r="BW86" s="14"/>
      <c r="BX86" s="14"/>
    </row>
    <row r="87" spans="1:77" s="1" customFormat="1" x14ac:dyDescent="0.3">
      <c r="A87" s="26"/>
      <c r="B87" s="100" t="s">
        <v>16</v>
      </c>
      <c r="C87" s="16" t="s">
        <v>13</v>
      </c>
      <c r="D87" s="11"/>
      <c r="E87" s="43" t="s">
        <v>14</v>
      </c>
      <c r="F87" s="36" t="s">
        <v>15</v>
      </c>
      <c r="G87" s="23"/>
      <c r="I87" s="12"/>
      <c r="BW87" s="14"/>
      <c r="BX87" s="14"/>
    </row>
    <row r="88" spans="1:77" s="1" customFormat="1" ht="15" thickBot="1" x14ac:dyDescent="0.35">
      <c r="A88" s="28"/>
      <c r="B88" s="101"/>
      <c r="C88" s="145"/>
      <c r="D88" s="146"/>
      <c r="E88" s="147"/>
      <c r="F88" s="29"/>
      <c r="G88" s="23"/>
      <c r="I88" s="12"/>
      <c r="BW88" s="14"/>
      <c r="BX88" s="14"/>
    </row>
    <row r="89" spans="1:77" s="1" customFormat="1" x14ac:dyDescent="0.3">
      <c r="A89"/>
      <c r="B89" s="102"/>
      <c r="C89"/>
      <c r="D89" s="46"/>
      <c r="E89" s="23"/>
      <c r="F89"/>
      <c r="G89" s="23"/>
      <c r="I89" s="12"/>
      <c r="BW89" s="14"/>
      <c r="BX89" s="14"/>
    </row>
    <row r="90" spans="1:77" s="1" customFormat="1" x14ac:dyDescent="0.3">
      <c r="A90"/>
      <c r="B90" s="102"/>
      <c r="C90"/>
      <c r="D90" s="46"/>
      <c r="E90" s="23"/>
      <c r="F90"/>
      <c r="G90" s="23"/>
      <c r="I90" s="12"/>
      <c r="BW90" s="14"/>
      <c r="BX90" s="14"/>
    </row>
    <row r="91" spans="1:77" s="1" customFormat="1" x14ac:dyDescent="0.3">
      <c r="A91"/>
      <c r="B91" s="102"/>
      <c r="C91"/>
      <c r="D91" s="46"/>
      <c r="E91" s="23"/>
      <c r="F91"/>
      <c r="G91" s="23"/>
      <c r="I91" s="12"/>
      <c r="BK91" s="77"/>
      <c r="BW91" s="14"/>
      <c r="BX91" s="14"/>
    </row>
    <row r="92" spans="1:77" x14ac:dyDescent="0.3">
      <c r="B92" s="102"/>
      <c r="C92"/>
      <c r="D92" s="46"/>
      <c r="E92" s="23"/>
      <c r="F92"/>
      <c r="H92" s="1"/>
    </row>
    <row r="93" spans="1:77" x14ac:dyDescent="0.3">
      <c r="B93" s="102"/>
      <c r="C93"/>
      <c r="D93" s="46"/>
      <c r="E93" s="23"/>
      <c r="F93"/>
    </row>
    <row r="94" spans="1:77" x14ac:dyDescent="0.3">
      <c r="B94" s="102"/>
      <c r="C94"/>
      <c r="D94" s="46"/>
      <c r="E94" s="23"/>
      <c r="F94" s="23"/>
      <c r="G94"/>
      <c r="H94" s="105"/>
      <c r="I94" s="105">
        <v>2</v>
      </c>
      <c r="J94" s="105">
        <v>3</v>
      </c>
      <c r="K94" s="105">
        <v>4</v>
      </c>
      <c r="L94" s="105">
        <v>5</v>
      </c>
      <c r="M94" s="105">
        <v>6</v>
      </c>
      <c r="N94" s="105">
        <v>7</v>
      </c>
      <c r="O94" s="105">
        <v>8</v>
      </c>
      <c r="P94" s="105">
        <v>9</v>
      </c>
      <c r="Q94" s="105">
        <v>10</v>
      </c>
      <c r="R94" s="105">
        <v>11</v>
      </c>
      <c r="S94" s="105">
        <v>12</v>
      </c>
      <c r="T94" s="105">
        <v>13</v>
      </c>
      <c r="U94" s="105">
        <v>14</v>
      </c>
      <c r="V94" s="105">
        <v>15</v>
      </c>
      <c r="W94" s="105">
        <v>16</v>
      </c>
      <c r="X94" s="105">
        <v>17</v>
      </c>
      <c r="Y94" s="105">
        <v>18</v>
      </c>
      <c r="Z94" s="105">
        <v>19</v>
      </c>
      <c r="AA94" s="105">
        <v>20</v>
      </c>
      <c r="AB94" s="105">
        <v>21</v>
      </c>
      <c r="AC94" s="105">
        <v>22</v>
      </c>
      <c r="AD94" s="105">
        <v>23</v>
      </c>
      <c r="AE94" s="105">
        <v>24</v>
      </c>
      <c r="AF94" s="105">
        <v>25</v>
      </c>
      <c r="AG94" s="105">
        <v>26</v>
      </c>
      <c r="AH94" s="105">
        <v>27</v>
      </c>
      <c r="AI94" s="105">
        <v>28</v>
      </c>
      <c r="AJ94" s="105">
        <v>29</v>
      </c>
      <c r="AK94" s="105">
        <v>30</v>
      </c>
      <c r="AL94" s="105">
        <v>31</v>
      </c>
      <c r="AM94" s="105">
        <v>32</v>
      </c>
      <c r="AN94" s="105">
        <v>33</v>
      </c>
      <c r="AO94" s="105">
        <v>34</v>
      </c>
      <c r="AP94" s="105">
        <v>35</v>
      </c>
      <c r="AQ94" s="105">
        <v>36</v>
      </c>
      <c r="AR94" s="105">
        <v>37</v>
      </c>
      <c r="AS94" s="105">
        <v>38</v>
      </c>
      <c r="AT94" s="105">
        <v>39</v>
      </c>
      <c r="AU94" s="105">
        <v>40</v>
      </c>
      <c r="AV94" s="105">
        <v>41</v>
      </c>
      <c r="AW94" s="105">
        <v>42</v>
      </c>
      <c r="AX94" s="105">
        <v>43</v>
      </c>
      <c r="AY94" s="105">
        <v>44</v>
      </c>
      <c r="AZ94" s="105">
        <v>45</v>
      </c>
      <c r="BA94" s="105">
        <v>46</v>
      </c>
      <c r="BB94" s="105">
        <v>47</v>
      </c>
      <c r="BC94" s="105">
        <v>48</v>
      </c>
      <c r="BD94" s="105">
        <v>49</v>
      </c>
      <c r="BE94" s="105">
        <v>50</v>
      </c>
      <c r="BF94" s="105">
        <v>51</v>
      </c>
      <c r="BG94" s="105">
        <v>52</v>
      </c>
      <c r="BH94" s="105">
        <v>53</v>
      </c>
      <c r="BI94" s="161">
        <v>54</v>
      </c>
      <c r="BJ94" s="161">
        <v>55</v>
      </c>
      <c r="BK94" s="161">
        <v>56</v>
      </c>
      <c r="BL94" s="161">
        <v>54</v>
      </c>
      <c r="BM94" s="161">
        <v>55</v>
      </c>
      <c r="BN94" s="161">
        <v>56</v>
      </c>
      <c r="BW94"/>
      <c r="BY94" s="13"/>
    </row>
    <row r="95" spans="1:77" ht="39.6" x14ac:dyDescent="0.3">
      <c r="B95" s="102"/>
      <c r="C95"/>
      <c r="D95" s="46"/>
      <c r="E95" s="23"/>
      <c r="F95" s="23"/>
      <c r="G95"/>
      <c r="H95" s="106" t="s">
        <v>1</v>
      </c>
      <c r="I95" s="106" t="s">
        <v>164</v>
      </c>
      <c r="J95" s="106" t="s">
        <v>165</v>
      </c>
      <c r="K95" s="107" t="s">
        <v>166</v>
      </c>
      <c r="L95" s="107" t="s">
        <v>167</v>
      </c>
      <c r="M95" s="107" t="s">
        <v>285</v>
      </c>
      <c r="N95" s="107" t="s">
        <v>296</v>
      </c>
      <c r="O95" s="107" t="s">
        <v>296</v>
      </c>
      <c r="P95" s="107" t="s">
        <v>288</v>
      </c>
      <c r="Q95" s="107" t="s">
        <v>293</v>
      </c>
      <c r="R95" s="107" t="s">
        <v>282</v>
      </c>
      <c r="S95" s="107" t="s">
        <v>281</v>
      </c>
      <c r="T95" s="107" t="s">
        <v>168</v>
      </c>
      <c r="U95" s="107" t="s">
        <v>169</v>
      </c>
      <c r="V95" s="107" t="s">
        <v>170</v>
      </c>
      <c r="W95" s="107" t="s">
        <v>171</v>
      </c>
      <c r="X95" s="107" t="s">
        <v>172</v>
      </c>
      <c r="Y95" s="107" t="s">
        <v>173</v>
      </c>
      <c r="Z95" s="107" t="s">
        <v>299</v>
      </c>
      <c r="AA95" s="107" t="s">
        <v>300</v>
      </c>
      <c r="AB95" s="77" t="s">
        <v>301</v>
      </c>
      <c r="AC95" s="77" t="s">
        <v>301</v>
      </c>
      <c r="AD95" s="77" t="s">
        <v>302</v>
      </c>
      <c r="AE95" s="77" t="s">
        <v>302</v>
      </c>
      <c r="AF95" s="77" t="s">
        <v>303</v>
      </c>
      <c r="AG95" s="77" t="s">
        <v>303</v>
      </c>
      <c r="AH95" s="77" t="s">
        <v>307</v>
      </c>
      <c r="AI95" s="77" t="s">
        <v>307</v>
      </c>
      <c r="AJ95" s="77" t="s">
        <v>310</v>
      </c>
      <c r="AK95" s="77" t="s">
        <v>310</v>
      </c>
      <c r="AL95" s="77" t="s">
        <v>312</v>
      </c>
      <c r="AM95" s="77" t="s">
        <v>312</v>
      </c>
      <c r="AN95" s="77" t="s">
        <v>314</v>
      </c>
      <c r="AO95" s="77" t="s">
        <v>314</v>
      </c>
      <c r="AP95" s="77" t="s">
        <v>316</v>
      </c>
      <c r="AQ95" s="77" t="s">
        <v>316</v>
      </c>
      <c r="AR95" s="77" t="s">
        <v>317</v>
      </c>
      <c r="AS95" s="77" t="s">
        <v>317</v>
      </c>
      <c r="AT95" s="77" t="s">
        <v>318</v>
      </c>
      <c r="AU95" s="77" t="s">
        <v>318</v>
      </c>
      <c r="AV95" s="77" t="s">
        <v>319</v>
      </c>
      <c r="AW95" s="77" t="s">
        <v>319</v>
      </c>
      <c r="AX95" s="77" t="s">
        <v>320</v>
      </c>
      <c r="AY95" s="77" t="s">
        <v>320</v>
      </c>
      <c r="AZ95" s="77" t="s">
        <v>321</v>
      </c>
      <c r="BA95" s="77" t="s">
        <v>321</v>
      </c>
      <c r="BB95" s="149" t="s">
        <v>398</v>
      </c>
      <c r="BC95" s="149" t="s">
        <v>323</v>
      </c>
      <c r="BD95" s="149" t="s">
        <v>322</v>
      </c>
      <c r="BE95" s="107" t="s">
        <v>174</v>
      </c>
      <c r="BF95" s="107" t="s">
        <v>175</v>
      </c>
      <c r="BG95" s="107" t="s">
        <v>176</v>
      </c>
      <c r="BH95" s="107" t="s">
        <v>177</v>
      </c>
      <c r="BI95" s="122" t="s">
        <v>404</v>
      </c>
      <c r="BJ95" s="122" t="s">
        <v>405</v>
      </c>
      <c r="BK95" s="122" t="s">
        <v>406</v>
      </c>
      <c r="BL95" s="122" t="s">
        <v>404</v>
      </c>
      <c r="BM95" s="122" t="s">
        <v>405</v>
      </c>
      <c r="BN95" s="122" t="s">
        <v>406</v>
      </c>
      <c r="BW95"/>
      <c r="BY95" s="13"/>
    </row>
    <row r="96" spans="1:77" ht="39.6" x14ac:dyDescent="0.3">
      <c r="B96" s="102"/>
      <c r="C96"/>
      <c r="D96" s="46"/>
      <c r="E96" s="23"/>
      <c r="F96" s="23"/>
      <c r="G96"/>
      <c r="H96" s="148" t="s">
        <v>203</v>
      </c>
      <c r="I96" t="s">
        <v>280</v>
      </c>
      <c r="J96" s="169">
        <v>635322</v>
      </c>
      <c r="K96" s="120">
        <v>11</v>
      </c>
      <c r="L96" s="107" t="s">
        <v>178</v>
      </c>
      <c r="M96" s="103" t="s">
        <v>286</v>
      </c>
      <c r="N96" s="103" t="s">
        <v>5</v>
      </c>
      <c r="O96" s="21" t="s">
        <v>4</v>
      </c>
      <c r="P96" s="121" t="s">
        <v>289</v>
      </c>
      <c r="Q96" s="121" t="s">
        <v>294</v>
      </c>
      <c r="R96" s="103" t="s">
        <v>18</v>
      </c>
      <c r="S96" s="103">
        <v>300</v>
      </c>
      <c r="T96" s="103">
        <v>650</v>
      </c>
      <c r="U96" s="120">
        <v>70</v>
      </c>
      <c r="V96" s="123">
        <v>20</v>
      </c>
      <c r="W96" s="107" t="s">
        <v>179</v>
      </c>
      <c r="X96" s="4" t="s">
        <v>7</v>
      </c>
      <c r="Y96" s="107" t="s">
        <v>180</v>
      </c>
      <c r="Z96" s="4" t="s">
        <v>7</v>
      </c>
      <c r="AA96" s="4" t="s">
        <v>7</v>
      </c>
      <c r="AB96" s="4" t="s">
        <v>7</v>
      </c>
      <c r="AC96" s="21" t="s">
        <v>7</v>
      </c>
      <c r="AD96" s="4" t="s">
        <v>7</v>
      </c>
      <c r="AE96" s="21" t="s">
        <v>7</v>
      </c>
      <c r="AF96" s="4" t="s">
        <v>7</v>
      </c>
      <c r="AG96" s="21" t="s">
        <v>7</v>
      </c>
      <c r="AH96" s="125" t="s">
        <v>5</v>
      </c>
      <c r="AI96" s="21" t="s">
        <v>4</v>
      </c>
      <c r="AJ96" s="91">
        <v>20</v>
      </c>
      <c r="AK96" s="21" t="s">
        <v>4</v>
      </c>
      <c r="AL96" s="91" t="s">
        <v>5</v>
      </c>
      <c r="AM96" s="21" t="s">
        <v>4</v>
      </c>
      <c r="AN96" s="4" t="s">
        <v>7</v>
      </c>
      <c r="AO96" s="21" t="s">
        <v>7</v>
      </c>
      <c r="AP96" s="91" t="s">
        <v>5</v>
      </c>
      <c r="AQ96" s="21" t="s">
        <v>4</v>
      </c>
      <c r="AR96" s="4" t="s">
        <v>7</v>
      </c>
      <c r="AS96" s="21" t="s">
        <v>4</v>
      </c>
      <c r="AT96" s="4" t="s">
        <v>7</v>
      </c>
      <c r="AU96" s="21" t="s">
        <v>7</v>
      </c>
      <c r="AV96" s="4" t="s">
        <v>7</v>
      </c>
      <c r="AW96" s="21" t="s">
        <v>7</v>
      </c>
      <c r="AX96" s="4" t="s">
        <v>7</v>
      </c>
      <c r="AY96" s="21" t="s">
        <v>7</v>
      </c>
      <c r="AZ96" s="4" t="s">
        <v>7</v>
      </c>
      <c r="BA96" s="21" t="s">
        <v>7</v>
      </c>
      <c r="BB96" s="4" t="s">
        <v>7</v>
      </c>
      <c r="BC96" s="23"/>
      <c r="BD96" s="23"/>
      <c r="BE96" s="107" t="s">
        <v>181</v>
      </c>
      <c r="BF96" s="107" t="s">
        <v>182</v>
      </c>
      <c r="BG96" s="107" t="s">
        <v>182</v>
      </c>
      <c r="BH96" s="107" t="s">
        <v>181</v>
      </c>
      <c r="BI96">
        <v>16</v>
      </c>
      <c r="BK96">
        <v>1</v>
      </c>
      <c r="BL96">
        <v>16</v>
      </c>
      <c r="BN96">
        <v>1</v>
      </c>
      <c r="BW96"/>
      <c r="BY96" s="13"/>
    </row>
    <row r="97" spans="1:115" s="23" customFormat="1" ht="39.6" x14ac:dyDescent="0.3">
      <c r="A97"/>
      <c r="B97" s="102"/>
      <c r="C97"/>
      <c r="D97" s="46"/>
      <c r="G97"/>
      <c r="H97" s="148" t="s">
        <v>204</v>
      </c>
      <c r="I97" t="s">
        <v>280</v>
      </c>
      <c r="J97" s="169">
        <v>635323</v>
      </c>
      <c r="K97" s="120">
        <v>11</v>
      </c>
      <c r="L97" s="107" t="s">
        <v>178</v>
      </c>
      <c r="M97" s="103" t="s">
        <v>287</v>
      </c>
      <c r="N97" s="103" t="s">
        <v>5</v>
      </c>
      <c r="O97" s="21" t="s">
        <v>4</v>
      </c>
      <c r="P97" s="121" t="s">
        <v>289</v>
      </c>
      <c r="Q97" s="104" t="s">
        <v>295</v>
      </c>
      <c r="R97" s="103" t="s">
        <v>17</v>
      </c>
      <c r="S97" s="103">
        <v>300</v>
      </c>
      <c r="T97" s="103">
        <v>1000</v>
      </c>
      <c r="U97" s="122">
        <v>70</v>
      </c>
      <c r="V97" s="123">
        <v>20</v>
      </c>
      <c r="W97" s="107" t="s">
        <v>179</v>
      </c>
      <c r="X97" s="4" t="s">
        <v>7</v>
      </c>
      <c r="Y97" s="107" t="s">
        <v>180</v>
      </c>
      <c r="Z97" s="4" t="s">
        <v>7</v>
      </c>
      <c r="AA97" s="4" t="s">
        <v>7</v>
      </c>
      <c r="AB97" s="4" t="s">
        <v>7</v>
      </c>
      <c r="AC97" s="21" t="s">
        <v>7</v>
      </c>
      <c r="AD97" s="4" t="s">
        <v>7</v>
      </c>
      <c r="AE97" s="21" t="s">
        <v>7</v>
      </c>
      <c r="AF97" s="4" t="s">
        <v>7</v>
      </c>
      <c r="AG97" s="21" t="s">
        <v>7</v>
      </c>
      <c r="AH97" s="125" t="s">
        <v>5</v>
      </c>
      <c r="AI97" s="21" t="s">
        <v>4</v>
      </c>
      <c r="AJ97" s="91">
        <v>31</v>
      </c>
      <c r="AK97" s="21" t="s">
        <v>4</v>
      </c>
      <c r="AL97" s="91" t="s">
        <v>5</v>
      </c>
      <c r="AM97" s="21" t="s">
        <v>4</v>
      </c>
      <c r="AN97" s="4" t="s">
        <v>7</v>
      </c>
      <c r="AO97" s="21" t="s">
        <v>7</v>
      </c>
      <c r="AP97" s="91" t="s">
        <v>5</v>
      </c>
      <c r="AQ97" s="21" t="s">
        <v>4</v>
      </c>
      <c r="AR97" s="4" t="s">
        <v>7</v>
      </c>
      <c r="AS97" s="21" t="s">
        <v>4</v>
      </c>
      <c r="AT97" s="4" t="s">
        <v>7</v>
      </c>
      <c r="AU97" s="21" t="s">
        <v>7</v>
      </c>
      <c r="AV97" s="4" t="s">
        <v>7</v>
      </c>
      <c r="AW97" s="21" t="s">
        <v>7</v>
      </c>
      <c r="AX97" s="4" t="s">
        <v>7</v>
      </c>
      <c r="AY97" s="21" t="s">
        <v>7</v>
      </c>
      <c r="AZ97" s="4" t="s">
        <v>7</v>
      </c>
      <c r="BA97" s="21" t="s">
        <v>7</v>
      </c>
      <c r="BB97" s="4" t="s">
        <v>7</v>
      </c>
      <c r="BE97" s="107" t="s">
        <v>181</v>
      </c>
      <c r="BF97" s="107" t="s">
        <v>182</v>
      </c>
      <c r="BG97" s="107" t="s">
        <v>182</v>
      </c>
      <c r="BH97" s="107" t="s">
        <v>181</v>
      </c>
      <c r="BI97">
        <v>16</v>
      </c>
      <c r="BJ97"/>
      <c r="BK97">
        <v>1</v>
      </c>
      <c r="BL97">
        <v>16</v>
      </c>
      <c r="BM97"/>
      <c r="BN97">
        <v>1</v>
      </c>
      <c r="BO97"/>
      <c r="BP97"/>
      <c r="BQ97"/>
      <c r="BR97"/>
      <c r="BS97"/>
      <c r="BT97"/>
      <c r="BU97"/>
      <c r="BV97"/>
      <c r="BW97"/>
      <c r="BX97" s="13"/>
      <c r="BY97" s="13"/>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3" customFormat="1" ht="39.6" x14ac:dyDescent="0.3">
      <c r="A98"/>
      <c r="B98" s="102"/>
      <c r="C98"/>
      <c r="D98" s="46"/>
      <c r="G98"/>
      <c r="H98" s="148" t="s">
        <v>205</v>
      </c>
      <c r="I98" t="s">
        <v>280</v>
      </c>
      <c r="J98" s="169">
        <v>644723</v>
      </c>
      <c r="K98" s="120">
        <v>11</v>
      </c>
      <c r="L98" s="107" t="s">
        <v>178</v>
      </c>
      <c r="M98" s="103" t="s">
        <v>286</v>
      </c>
      <c r="N98" s="103" t="s">
        <v>5</v>
      </c>
      <c r="O98" s="21" t="s">
        <v>4</v>
      </c>
      <c r="P98" s="121" t="s">
        <v>289</v>
      </c>
      <c r="Q98" s="104" t="s">
        <v>295</v>
      </c>
      <c r="R98" s="103" t="s">
        <v>18</v>
      </c>
      <c r="S98" s="103">
        <v>300</v>
      </c>
      <c r="T98" t="s">
        <v>283</v>
      </c>
      <c r="U98" s="4" t="s">
        <v>7</v>
      </c>
      <c r="V98" s="123">
        <v>20</v>
      </c>
      <c r="W98" s="107" t="s">
        <v>179</v>
      </c>
      <c r="X98" s="4" t="s">
        <v>7</v>
      </c>
      <c r="Y98" s="107" t="s">
        <v>180</v>
      </c>
      <c r="Z98" s="4" t="s">
        <v>7</v>
      </c>
      <c r="AA98" s="4" t="s">
        <v>7</v>
      </c>
      <c r="AB98" s="4" t="s">
        <v>7</v>
      </c>
      <c r="AC98" s="21" t="s">
        <v>7</v>
      </c>
      <c r="AD98" s="4" t="s">
        <v>7</v>
      </c>
      <c r="AE98" s="21" t="s">
        <v>7</v>
      </c>
      <c r="AF98" s="4" t="s">
        <v>7</v>
      </c>
      <c r="AG98" s="21" t="s">
        <v>7</v>
      </c>
      <c r="AH98" s="125" t="s">
        <v>5</v>
      </c>
      <c r="AI98" s="21" t="s">
        <v>4</v>
      </c>
      <c r="AJ98" s="91">
        <v>20</v>
      </c>
      <c r="AK98" s="21" t="s">
        <v>4</v>
      </c>
      <c r="AL98" s="91" t="s">
        <v>5</v>
      </c>
      <c r="AM98" s="21" t="s">
        <v>4</v>
      </c>
      <c r="AN98" s="4" t="s">
        <v>7</v>
      </c>
      <c r="AO98" s="21" t="s">
        <v>7</v>
      </c>
      <c r="AP98" s="91" t="s">
        <v>5</v>
      </c>
      <c r="AQ98" s="21" t="s">
        <v>4</v>
      </c>
      <c r="AR98" s="4" t="s">
        <v>7</v>
      </c>
      <c r="AS98" s="21" t="s">
        <v>4</v>
      </c>
      <c r="AT98" s="4" t="s">
        <v>7</v>
      </c>
      <c r="AU98" s="21" t="s">
        <v>7</v>
      </c>
      <c r="AV98" s="4" t="s">
        <v>7</v>
      </c>
      <c r="AW98" s="21" t="s">
        <v>7</v>
      </c>
      <c r="AX98" s="4" t="s">
        <v>7</v>
      </c>
      <c r="AY98" s="21" t="s">
        <v>7</v>
      </c>
      <c r="AZ98" s="4" t="s">
        <v>7</v>
      </c>
      <c r="BA98" s="21" t="s">
        <v>7</v>
      </c>
      <c r="BB98" s="4" t="s">
        <v>7</v>
      </c>
      <c r="BE98" s="107" t="s">
        <v>181</v>
      </c>
      <c r="BF98" s="107" t="s">
        <v>182</v>
      </c>
      <c r="BG98" s="107" t="s">
        <v>182</v>
      </c>
      <c r="BH98" s="107" t="s">
        <v>181</v>
      </c>
      <c r="BI98">
        <v>16</v>
      </c>
      <c r="BJ98"/>
      <c r="BK98">
        <v>1</v>
      </c>
      <c r="BL98">
        <v>16</v>
      </c>
      <c r="BM98"/>
      <c r="BN98">
        <v>1</v>
      </c>
      <c r="BO98"/>
      <c r="BP98"/>
      <c r="BQ98"/>
      <c r="BR98"/>
      <c r="BS98"/>
      <c r="BT98"/>
      <c r="BU98"/>
      <c r="BV98"/>
      <c r="BW98"/>
      <c r="BX98" s="13"/>
      <c r="BY98" s="13"/>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3" customFormat="1" ht="39.6" x14ac:dyDescent="0.3">
      <c r="A99"/>
      <c r="B99" s="102"/>
      <c r="C99"/>
      <c r="D99" s="46"/>
      <c r="G99"/>
      <c r="H99" s="148" t="s">
        <v>206</v>
      </c>
      <c r="I99" t="s">
        <v>280</v>
      </c>
      <c r="J99" s="169">
        <v>635349</v>
      </c>
      <c r="K99" s="120">
        <v>11</v>
      </c>
      <c r="L99" s="107" t="s">
        <v>183</v>
      </c>
      <c r="M99" s="103" t="s">
        <v>286</v>
      </c>
      <c r="N99" s="103" t="s">
        <v>5</v>
      </c>
      <c r="O99" s="21" t="s">
        <v>4</v>
      </c>
      <c r="P99" s="121" t="s">
        <v>289</v>
      </c>
      <c r="Q99" s="104" t="s">
        <v>295</v>
      </c>
      <c r="R99" s="103" t="s">
        <v>18</v>
      </c>
      <c r="S99" s="103">
        <v>300</v>
      </c>
      <c r="T99" t="s">
        <v>283</v>
      </c>
      <c r="U99" s="4" t="s">
        <v>7</v>
      </c>
      <c r="V99" s="123">
        <v>20</v>
      </c>
      <c r="W99" s="107" t="s">
        <v>179</v>
      </c>
      <c r="X99" s="4" t="s">
        <v>7</v>
      </c>
      <c r="Y99" s="107" t="s">
        <v>180</v>
      </c>
      <c r="Z99" s="4" t="s">
        <v>7</v>
      </c>
      <c r="AA99" s="4" t="s">
        <v>7</v>
      </c>
      <c r="AB99" s="4" t="s">
        <v>7</v>
      </c>
      <c r="AC99" s="21" t="s">
        <v>7</v>
      </c>
      <c r="AD99" s="4" t="s">
        <v>7</v>
      </c>
      <c r="AE99" s="21" t="s">
        <v>7</v>
      </c>
      <c r="AF99" s="4" t="s">
        <v>7</v>
      </c>
      <c r="AG99" s="21" t="s">
        <v>7</v>
      </c>
      <c r="AH99" s="125" t="s">
        <v>5</v>
      </c>
      <c r="AI99" s="21" t="s">
        <v>4</v>
      </c>
      <c r="AJ99" s="91">
        <v>20</v>
      </c>
      <c r="AK99" s="21" t="s">
        <v>4</v>
      </c>
      <c r="AL99" s="91" t="s">
        <v>5</v>
      </c>
      <c r="AM99" s="21" t="s">
        <v>4</v>
      </c>
      <c r="AN99" s="4" t="s">
        <v>7</v>
      </c>
      <c r="AO99" s="21" t="s">
        <v>7</v>
      </c>
      <c r="AP99" s="91" t="s">
        <v>5</v>
      </c>
      <c r="AQ99" s="21" t="s">
        <v>4</v>
      </c>
      <c r="AR99" s="4" t="s">
        <v>7</v>
      </c>
      <c r="AS99" s="21" t="s">
        <v>4</v>
      </c>
      <c r="AT99" s="4" t="s">
        <v>7</v>
      </c>
      <c r="AU99" s="21" t="s">
        <v>7</v>
      </c>
      <c r="AV99" s="4" t="s">
        <v>7</v>
      </c>
      <c r="AW99" s="21" t="s">
        <v>7</v>
      </c>
      <c r="AX99" s="4" t="s">
        <v>7</v>
      </c>
      <c r="AY99" s="21" t="s">
        <v>7</v>
      </c>
      <c r="AZ99" s="4" t="s">
        <v>7</v>
      </c>
      <c r="BA99" s="21" t="s">
        <v>7</v>
      </c>
      <c r="BB99" s="4" t="s">
        <v>7</v>
      </c>
      <c r="BE99" s="107" t="s">
        <v>181</v>
      </c>
      <c r="BF99" s="107" t="s">
        <v>182</v>
      </c>
      <c r="BG99" s="107" t="s">
        <v>182</v>
      </c>
      <c r="BH99" s="107" t="s">
        <v>181</v>
      </c>
      <c r="BI99">
        <v>16</v>
      </c>
      <c r="BJ99"/>
      <c r="BK99">
        <v>1</v>
      </c>
      <c r="BL99">
        <v>16</v>
      </c>
      <c r="BM99"/>
      <c r="BN99">
        <v>1</v>
      </c>
      <c r="BO99"/>
      <c r="BP99"/>
      <c r="BQ99"/>
      <c r="BR99"/>
      <c r="BS99"/>
      <c r="BT99"/>
      <c r="BU99"/>
      <c r="BV99"/>
      <c r="BW99"/>
      <c r="BX99" s="13"/>
      <c r="BY99" s="13"/>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3" customFormat="1" ht="39.6" x14ac:dyDescent="0.3">
      <c r="A100"/>
      <c r="B100" s="102"/>
      <c r="C100"/>
      <c r="D100" s="46"/>
      <c r="G100"/>
      <c r="H100" s="148" t="s">
        <v>207</v>
      </c>
      <c r="I100" t="s">
        <v>280</v>
      </c>
      <c r="J100" s="169">
        <v>635350</v>
      </c>
      <c r="K100" s="120">
        <v>11</v>
      </c>
      <c r="L100" s="107" t="s">
        <v>183</v>
      </c>
      <c r="M100" s="103" t="s">
        <v>287</v>
      </c>
      <c r="N100" s="103" t="s">
        <v>5</v>
      </c>
      <c r="O100" s="21" t="s">
        <v>4</v>
      </c>
      <c r="P100" s="121" t="s">
        <v>289</v>
      </c>
      <c r="Q100" s="104" t="s">
        <v>295</v>
      </c>
      <c r="R100" s="103" t="s">
        <v>17</v>
      </c>
      <c r="S100" s="103">
        <v>300</v>
      </c>
      <c r="T100" t="s">
        <v>283</v>
      </c>
      <c r="U100" s="4" t="s">
        <v>7</v>
      </c>
      <c r="V100" s="123">
        <v>20</v>
      </c>
      <c r="W100" s="107" t="s">
        <v>179</v>
      </c>
      <c r="X100" s="4" t="s">
        <v>7</v>
      </c>
      <c r="Y100" s="107" t="s">
        <v>180</v>
      </c>
      <c r="Z100" s="4" t="s">
        <v>7</v>
      </c>
      <c r="AA100" s="4" t="s">
        <v>7</v>
      </c>
      <c r="AB100" s="4" t="s">
        <v>7</v>
      </c>
      <c r="AC100" s="21" t="s">
        <v>7</v>
      </c>
      <c r="AD100" s="4" t="s">
        <v>7</v>
      </c>
      <c r="AE100" s="21" t="s">
        <v>7</v>
      </c>
      <c r="AF100" s="4" t="s">
        <v>7</v>
      </c>
      <c r="AG100" s="21" t="s">
        <v>7</v>
      </c>
      <c r="AH100" s="125" t="s">
        <v>5</v>
      </c>
      <c r="AI100" s="21" t="s">
        <v>4</v>
      </c>
      <c r="AJ100" s="91">
        <v>31</v>
      </c>
      <c r="AK100" s="21" t="s">
        <v>4</v>
      </c>
      <c r="AL100" s="91" t="s">
        <v>5</v>
      </c>
      <c r="AM100" s="21" t="s">
        <v>4</v>
      </c>
      <c r="AN100" s="4" t="s">
        <v>7</v>
      </c>
      <c r="AO100" s="21" t="s">
        <v>7</v>
      </c>
      <c r="AP100" s="91" t="s">
        <v>5</v>
      </c>
      <c r="AQ100" s="21" t="s">
        <v>4</v>
      </c>
      <c r="AR100" s="4" t="s">
        <v>7</v>
      </c>
      <c r="AS100" s="21" t="s">
        <v>4</v>
      </c>
      <c r="AT100" s="4" t="s">
        <v>7</v>
      </c>
      <c r="AU100" s="21" t="s">
        <v>7</v>
      </c>
      <c r="AV100" s="4" t="s">
        <v>7</v>
      </c>
      <c r="AW100" s="21" t="s">
        <v>7</v>
      </c>
      <c r="AX100" s="4" t="s">
        <v>7</v>
      </c>
      <c r="AY100" s="21" t="s">
        <v>7</v>
      </c>
      <c r="AZ100" s="4" t="s">
        <v>7</v>
      </c>
      <c r="BA100" s="21" t="s">
        <v>7</v>
      </c>
      <c r="BB100" s="4" t="s">
        <v>7</v>
      </c>
      <c r="BE100" s="107" t="s">
        <v>181</v>
      </c>
      <c r="BF100" s="107" t="s">
        <v>182</v>
      </c>
      <c r="BG100" s="107" t="s">
        <v>182</v>
      </c>
      <c r="BH100" s="107" t="s">
        <v>181</v>
      </c>
      <c r="BI100">
        <v>16</v>
      </c>
      <c r="BJ100"/>
      <c r="BK100">
        <v>1</v>
      </c>
      <c r="BL100">
        <v>16</v>
      </c>
      <c r="BM100"/>
      <c r="BN100">
        <v>1</v>
      </c>
      <c r="BO100"/>
      <c r="BP100"/>
      <c r="BQ100"/>
      <c r="BR100"/>
      <c r="BS100"/>
      <c r="BT100"/>
      <c r="BU100"/>
      <c r="BV100"/>
      <c r="BW100"/>
      <c r="BX100" s="13"/>
      <c r="BY100" s="13"/>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3" customFormat="1" ht="39.6" x14ac:dyDescent="0.3">
      <c r="A101"/>
      <c r="B101" s="102"/>
      <c r="C101"/>
      <c r="D101" s="46"/>
      <c r="G101"/>
      <c r="H101" s="148" t="s">
        <v>208</v>
      </c>
      <c r="I101" t="s">
        <v>280</v>
      </c>
      <c r="J101" s="169">
        <v>251729</v>
      </c>
      <c r="K101" s="120">
        <v>11</v>
      </c>
      <c r="L101" s="107" t="s">
        <v>183</v>
      </c>
      <c r="M101" s="103" t="s">
        <v>286</v>
      </c>
      <c r="N101" s="103" t="s">
        <v>5</v>
      </c>
      <c r="O101" s="21" t="s">
        <v>4</v>
      </c>
      <c r="P101" s="121" t="s">
        <v>289</v>
      </c>
      <c r="Q101" s="104" t="s">
        <v>295</v>
      </c>
      <c r="R101" s="103" t="s">
        <v>18</v>
      </c>
      <c r="S101" s="103">
        <v>300</v>
      </c>
      <c r="T101" s="103">
        <v>650</v>
      </c>
      <c r="U101" s="103">
        <v>70</v>
      </c>
      <c r="V101" s="123">
        <v>20</v>
      </c>
      <c r="W101" s="107" t="s">
        <v>179</v>
      </c>
      <c r="X101" s="4" t="s">
        <v>7</v>
      </c>
      <c r="Y101" s="107" t="s">
        <v>180</v>
      </c>
      <c r="Z101" s="4" t="s">
        <v>7</v>
      </c>
      <c r="AA101" s="4" t="s">
        <v>7</v>
      </c>
      <c r="AB101" s="4" t="s">
        <v>7</v>
      </c>
      <c r="AC101" s="21" t="s">
        <v>7</v>
      </c>
      <c r="AD101" s="4" t="s">
        <v>7</v>
      </c>
      <c r="AE101" s="21" t="s">
        <v>7</v>
      </c>
      <c r="AF101" s="4" t="s">
        <v>7</v>
      </c>
      <c r="AG101" s="21" t="s">
        <v>7</v>
      </c>
      <c r="AH101" s="125" t="s">
        <v>5</v>
      </c>
      <c r="AI101" s="21" t="s">
        <v>4</v>
      </c>
      <c r="AJ101" s="91">
        <v>20</v>
      </c>
      <c r="AK101" s="21" t="s">
        <v>4</v>
      </c>
      <c r="AL101" s="91" t="s">
        <v>5</v>
      </c>
      <c r="AM101" s="21" t="s">
        <v>4</v>
      </c>
      <c r="AN101" s="4" t="s">
        <v>7</v>
      </c>
      <c r="AO101" s="21" t="s">
        <v>7</v>
      </c>
      <c r="AP101" s="91" t="s">
        <v>5</v>
      </c>
      <c r="AQ101" s="21" t="s">
        <v>4</v>
      </c>
      <c r="AR101" s="4" t="s">
        <v>7</v>
      </c>
      <c r="AS101" s="21" t="s">
        <v>4</v>
      </c>
      <c r="AT101" s="4" t="s">
        <v>7</v>
      </c>
      <c r="AU101" s="21" t="s">
        <v>7</v>
      </c>
      <c r="AV101" s="4" t="s">
        <v>7</v>
      </c>
      <c r="AW101" s="21" t="s">
        <v>7</v>
      </c>
      <c r="AX101" s="4" t="s">
        <v>7</v>
      </c>
      <c r="AY101" s="21" t="s">
        <v>7</v>
      </c>
      <c r="AZ101" s="4" t="s">
        <v>7</v>
      </c>
      <c r="BA101" s="21" t="s">
        <v>7</v>
      </c>
      <c r="BB101" s="4" t="s">
        <v>7</v>
      </c>
      <c r="BE101" s="107" t="s">
        <v>181</v>
      </c>
      <c r="BF101" s="107" t="s">
        <v>182</v>
      </c>
      <c r="BG101" s="107" t="s">
        <v>182</v>
      </c>
      <c r="BH101" s="107" t="s">
        <v>181</v>
      </c>
      <c r="BI101">
        <v>16</v>
      </c>
      <c r="BJ101"/>
      <c r="BK101">
        <v>1</v>
      </c>
      <c r="BL101">
        <v>16</v>
      </c>
      <c r="BM101"/>
      <c r="BN101">
        <v>1</v>
      </c>
      <c r="BO101"/>
      <c r="BP101"/>
      <c r="BQ101"/>
      <c r="BR101"/>
      <c r="BS101"/>
      <c r="BT101"/>
      <c r="BU101"/>
      <c r="BV101"/>
      <c r="BW101"/>
      <c r="BX101" s="13"/>
      <c r="BY101" s="13"/>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s="23" customFormat="1" ht="39.6" x14ac:dyDescent="0.3">
      <c r="A102"/>
      <c r="B102" s="102"/>
      <c r="C102"/>
      <c r="D102" s="46"/>
      <c r="G102"/>
      <c r="H102" s="148" t="s">
        <v>209</v>
      </c>
      <c r="I102" t="s">
        <v>280</v>
      </c>
      <c r="J102" s="169">
        <v>184238</v>
      </c>
      <c r="K102" s="120">
        <v>11</v>
      </c>
      <c r="L102" s="107" t="s">
        <v>183</v>
      </c>
      <c r="M102" s="103" t="s">
        <v>287</v>
      </c>
      <c r="N102" s="103" t="s">
        <v>5</v>
      </c>
      <c r="O102" s="21" t="s">
        <v>4</v>
      </c>
      <c r="P102" s="121" t="s">
        <v>289</v>
      </c>
      <c r="Q102" s="104" t="s">
        <v>295</v>
      </c>
      <c r="R102" s="103" t="s">
        <v>17</v>
      </c>
      <c r="S102" s="103">
        <v>300</v>
      </c>
      <c r="T102" s="103">
        <v>1000</v>
      </c>
      <c r="U102" s="103">
        <v>70</v>
      </c>
      <c r="V102" s="123">
        <v>20</v>
      </c>
      <c r="W102" s="107" t="s">
        <v>179</v>
      </c>
      <c r="X102" s="4" t="s">
        <v>7</v>
      </c>
      <c r="Y102" s="107" t="s">
        <v>180</v>
      </c>
      <c r="Z102" s="4" t="s">
        <v>7</v>
      </c>
      <c r="AA102" s="4" t="s">
        <v>7</v>
      </c>
      <c r="AB102" s="4" t="s">
        <v>7</v>
      </c>
      <c r="AC102" s="21" t="s">
        <v>7</v>
      </c>
      <c r="AD102" s="4" t="s">
        <v>7</v>
      </c>
      <c r="AE102" s="21" t="s">
        <v>7</v>
      </c>
      <c r="AF102" s="4" t="s">
        <v>7</v>
      </c>
      <c r="AG102" s="21" t="s">
        <v>7</v>
      </c>
      <c r="AH102" s="125" t="s">
        <v>5</v>
      </c>
      <c r="AI102" s="21" t="s">
        <v>4</v>
      </c>
      <c r="AJ102" s="91">
        <v>31</v>
      </c>
      <c r="AK102" s="21" t="s">
        <v>4</v>
      </c>
      <c r="AL102" s="91" t="s">
        <v>5</v>
      </c>
      <c r="AM102" s="21" t="s">
        <v>4</v>
      </c>
      <c r="AN102" s="4" t="s">
        <v>7</v>
      </c>
      <c r="AO102" s="21" t="s">
        <v>7</v>
      </c>
      <c r="AP102" s="91" t="s">
        <v>5</v>
      </c>
      <c r="AQ102" s="21" t="s">
        <v>4</v>
      </c>
      <c r="AR102" s="4" t="s">
        <v>7</v>
      </c>
      <c r="AS102" s="21" t="s">
        <v>4</v>
      </c>
      <c r="AT102" s="4" t="s">
        <v>7</v>
      </c>
      <c r="AU102" s="21" t="s">
        <v>7</v>
      </c>
      <c r="AV102" s="4" t="s">
        <v>7</v>
      </c>
      <c r="AW102" s="21" t="s">
        <v>7</v>
      </c>
      <c r="AX102" s="4" t="s">
        <v>7</v>
      </c>
      <c r="AY102" s="21" t="s">
        <v>7</v>
      </c>
      <c r="AZ102" s="4" t="s">
        <v>7</v>
      </c>
      <c r="BA102" s="21" t="s">
        <v>7</v>
      </c>
      <c r="BB102" s="4" t="s">
        <v>7</v>
      </c>
      <c r="BE102" s="107" t="s">
        <v>181</v>
      </c>
      <c r="BF102" s="107" t="s">
        <v>182</v>
      </c>
      <c r="BG102" s="107" t="s">
        <v>182</v>
      </c>
      <c r="BH102" s="107" t="s">
        <v>181</v>
      </c>
      <c r="BI102">
        <v>16</v>
      </c>
      <c r="BJ102"/>
      <c r="BK102">
        <v>1</v>
      </c>
      <c r="BL102">
        <v>16</v>
      </c>
      <c r="BM102"/>
      <c r="BN102">
        <v>1</v>
      </c>
      <c r="BO102"/>
      <c r="BP102"/>
      <c r="BQ102"/>
      <c r="BR102"/>
      <c r="BS102"/>
      <c r="BT102"/>
      <c r="BU102"/>
      <c r="BV102"/>
      <c r="BW102"/>
      <c r="BX102" s="13"/>
      <c r="BY102" s="13"/>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row>
    <row r="103" spans="1:115" s="23" customFormat="1" ht="39.6" x14ac:dyDescent="0.3">
      <c r="A103"/>
      <c r="B103" s="102"/>
      <c r="C103"/>
      <c r="D103" s="46"/>
      <c r="G103"/>
      <c r="H103" s="148" t="s">
        <v>210</v>
      </c>
      <c r="I103" t="s">
        <v>280</v>
      </c>
      <c r="J103" s="169">
        <v>635352</v>
      </c>
      <c r="K103" s="120">
        <v>11</v>
      </c>
      <c r="L103" s="107" t="s">
        <v>184</v>
      </c>
      <c r="M103" s="103" t="s">
        <v>286</v>
      </c>
      <c r="N103" s="103" t="s">
        <v>5</v>
      </c>
      <c r="O103" s="21" t="s">
        <v>4</v>
      </c>
      <c r="P103" s="121" t="s">
        <v>289</v>
      </c>
      <c r="Q103" s="104" t="s">
        <v>295</v>
      </c>
      <c r="R103" s="103" t="s">
        <v>18</v>
      </c>
      <c r="S103" s="103">
        <v>300</v>
      </c>
      <c r="T103" t="s">
        <v>283</v>
      </c>
      <c r="U103" s="4" t="s">
        <v>7</v>
      </c>
      <c r="V103" s="123">
        <v>20</v>
      </c>
      <c r="W103" s="107" t="s">
        <v>179</v>
      </c>
      <c r="X103" s="4" t="s">
        <v>7</v>
      </c>
      <c r="Y103" s="107" t="s">
        <v>180</v>
      </c>
      <c r="Z103" s="4" t="s">
        <v>7</v>
      </c>
      <c r="AA103" s="4" t="s">
        <v>7</v>
      </c>
      <c r="AB103" s="4" t="s">
        <v>7</v>
      </c>
      <c r="AC103" s="21" t="s">
        <v>7</v>
      </c>
      <c r="AD103" s="4" t="s">
        <v>7</v>
      </c>
      <c r="AE103" s="21" t="s">
        <v>7</v>
      </c>
      <c r="AF103" s="4" t="s">
        <v>7</v>
      </c>
      <c r="AG103" s="21" t="s">
        <v>7</v>
      </c>
      <c r="AH103" s="125" t="s">
        <v>5</v>
      </c>
      <c r="AI103" s="21" t="s">
        <v>4</v>
      </c>
      <c r="AJ103" s="91">
        <v>20</v>
      </c>
      <c r="AK103" s="21" t="s">
        <v>4</v>
      </c>
      <c r="AL103" s="91" t="s">
        <v>5</v>
      </c>
      <c r="AM103" s="21" t="s">
        <v>4</v>
      </c>
      <c r="AN103" s="4" t="s">
        <v>7</v>
      </c>
      <c r="AO103" s="21" t="s">
        <v>7</v>
      </c>
      <c r="AP103" s="91" t="s">
        <v>5</v>
      </c>
      <c r="AQ103" s="21" t="s">
        <v>4</v>
      </c>
      <c r="AR103" s="4" t="s">
        <v>7</v>
      </c>
      <c r="AS103" s="21" t="s">
        <v>4</v>
      </c>
      <c r="AT103" s="4" t="s">
        <v>7</v>
      </c>
      <c r="AU103" s="21" t="s">
        <v>7</v>
      </c>
      <c r="AV103" s="4" t="s">
        <v>7</v>
      </c>
      <c r="AW103" s="21" t="s">
        <v>7</v>
      </c>
      <c r="AX103" s="4" t="s">
        <v>7</v>
      </c>
      <c r="AY103" s="21" t="s">
        <v>7</v>
      </c>
      <c r="AZ103" s="4" t="s">
        <v>7</v>
      </c>
      <c r="BA103" s="21" t="s">
        <v>7</v>
      </c>
      <c r="BB103" s="4" t="s">
        <v>7</v>
      </c>
      <c r="BE103" s="107" t="s">
        <v>181</v>
      </c>
      <c r="BF103" s="107" t="s">
        <v>182</v>
      </c>
      <c r="BG103" s="107" t="s">
        <v>182</v>
      </c>
      <c r="BH103" s="107" t="s">
        <v>181</v>
      </c>
      <c r="BI103">
        <v>16</v>
      </c>
      <c r="BJ103"/>
      <c r="BK103">
        <v>1</v>
      </c>
      <c r="BL103">
        <v>16</v>
      </c>
      <c r="BM103"/>
      <c r="BN103">
        <v>1</v>
      </c>
      <c r="BO103"/>
      <c r="BP103"/>
      <c r="BQ103"/>
      <c r="BR103"/>
      <c r="BS103"/>
      <c r="BT103"/>
      <c r="BU103"/>
      <c r="BV103"/>
      <c r="BW103"/>
      <c r="BX103" s="13"/>
      <c r="BY103" s="1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row>
    <row r="104" spans="1:115" s="23" customFormat="1" ht="39.6" x14ac:dyDescent="0.3">
      <c r="A104"/>
      <c r="B104" s="102"/>
      <c r="C104"/>
      <c r="D104" s="46"/>
      <c r="G104"/>
      <c r="H104" s="148" t="s">
        <v>211</v>
      </c>
      <c r="I104" t="s">
        <v>280</v>
      </c>
      <c r="J104" s="169">
        <v>635351</v>
      </c>
      <c r="K104" s="120">
        <v>11</v>
      </c>
      <c r="L104" s="107" t="s">
        <v>184</v>
      </c>
      <c r="M104" s="103" t="s">
        <v>287</v>
      </c>
      <c r="N104" s="103" t="s">
        <v>5</v>
      </c>
      <c r="O104" s="21" t="s">
        <v>4</v>
      </c>
      <c r="P104" s="121" t="s">
        <v>289</v>
      </c>
      <c r="Q104" s="104" t="s">
        <v>295</v>
      </c>
      <c r="R104" s="103" t="s">
        <v>17</v>
      </c>
      <c r="S104" s="103">
        <v>300</v>
      </c>
      <c r="T104" t="s">
        <v>283</v>
      </c>
      <c r="U104" s="4" t="s">
        <v>7</v>
      </c>
      <c r="V104" s="123">
        <v>20</v>
      </c>
      <c r="W104" s="107" t="s">
        <v>179</v>
      </c>
      <c r="X104" s="4" t="s">
        <v>7</v>
      </c>
      <c r="Y104" s="107" t="s">
        <v>180</v>
      </c>
      <c r="Z104" s="4" t="s">
        <v>7</v>
      </c>
      <c r="AA104" s="4" t="s">
        <v>7</v>
      </c>
      <c r="AB104" s="4" t="s">
        <v>7</v>
      </c>
      <c r="AC104" s="21" t="s">
        <v>7</v>
      </c>
      <c r="AD104" s="4" t="s">
        <v>7</v>
      </c>
      <c r="AE104" s="21" t="s">
        <v>7</v>
      </c>
      <c r="AF104" s="4" t="s">
        <v>7</v>
      </c>
      <c r="AG104" s="21" t="s">
        <v>7</v>
      </c>
      <c r="AH104" s="125" t="s">
        <v>5</v>
      </c>
      <c r="AI104" s="21" t="s">
        <v>4</v>
      </c>
      <c r="AJ104" s="91">
        <v>31</v>
      </c>
      <c r="AK104" s="21" t="s">
        <v>4</v>
      </c>
      <c r="AL104" s="91" t="s">
        <v>5</v>
      </c>
      <c r="AM104" s="21" t="s">
        <v>4</v>
      </c>
      <c r="AN104" s="4" t="s">
        <v>7</v>
      </c>
      <c r="AO104" s="21" t="s">
        <v>7</v>
      </c>
      <c r="AP104" s="91" t="s">
        <v>5</v>
      </c>
      <c r="AQ104" s="21" t="s">
        <v>4</v>
      </c>
      <c r="AR104" s="4" t="s">
        <v>7</v>
      </c>
      <c r="AS104" s="21" t="s">
        <v>4</v>
      </c>
      <c r="AT104" s="4" t="s">
        <v>7</v>
      </c>
      <c r="AU104" s="21" t="s">
        <v>7</v>
      </c>
      <c r="AV104" s="4" t="s">
        <v>7</v>
      </c>
      <c r="AW104" s="21" t="s">
        <v>7</v>
      </c>
      <c r="AX104" s="4" t="s">
        <v>7</v>
      </c>
      <c r="AY104" s="21" t="s">
        <v>7</v>
      </c>
      <c r="AZ104" s="4" t="s">
        <v>7</v>
      </c>
      <c r="BA104" s="21" t="s">
        <v>7</v>
      </c>
      <c r="BB104" s="4" t="s">
        <v>7</v>
      </c>
      <c r="BE104" s="107" t="s">
        <v>181</v>
      </c>
      <c r="BF104" s="107" t="s">
        <v>182</v>
      </c>
      <c r="BG104" s="107" t="s">
        <v>182</v>
      </c>
      <c r="BH104" s="107" t="s">
        <v>181</v>
      </c>
      <c r="BI104">
        <v>16</v>
      </c>
      <c r="BJ104"/>
      <c r="BK104">
        <v>1</v>
      </c>
      <c r="BL104">
        <v>16</v>
      </c>
      <c r="BM104"/>
      <c r="BN104">
        <v>1</v>
      </c>
      <c r="BO104"/>
      <c r="BP104"/>
      <c r="BQ104"/>
      <c r="BR104"/>
      <c r="BS104"/>
      <c r="BT104"/>
      <c r="BU104"/>
      <c r="BV104"/>
      <c r="BW104"/>
      <c r="BX104" s="13"/>
      <c r="BY104" s="13"/>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row>
    <row r="105" spans="1:115" s="23" customFormat="1" ht="39.6" x14ac:dyDescent="0.3">
      <c r="A105"/>
      <c r="B105" s="102"/>
      <c r="C105"/>
      <c r="D105" s="46"/>
      <c r="G105"/>
      <c r="H105" s="148" t="s">
        <v>212</v>
      </c>
      <c r="I105" t="s">
        <v>280</v>
      </c>
      <c r="J105" s="169">
        <v>635334</v>
      </c>
      <c r="K105" s="120">
        <v>11</v>
      </c>
      <c r="L105" s="107" t="s">
        <v>184</v>
      </c>
      <c r="M105" s="103" t="s">
        <v>286</v>
      </c>
      <c r="N105" s="103" t="s">
        <v>5</v>
      </c>
      <c r="O105" s="21" t="s">
        <v>4</v>
      </c>
      <c r="P105" s="121" t="s">
        <v>289</v>
      </c>
      <c r="Q105" s="104" t="s">
        <v>295</v>
      </c>
      <c r="R105" s="103" t="s">
        <v>18</v>
      </c>
      <c r="S105" s="103">
        <v>300</v>
      </c>
      <c r="T105" s="103">
        <v>1000</v>
      </c>
      <c r="U105" s="103">
        <v>70</v>
      </c>
      <c r="V105" s="123">
        <v>20</v>
      </c>
      <c r="W105" s="107" t="s">
        <v>179</v>
      </c>
      <c r="X105" s="4" t="s">
        <v>7</v>
      </c>
      <c r="Y105" s="107" t="s">
        <v>180</v>
      </c>
      <c r="Z105" s="4" t="s">
        <v>7</v>
      </c>
      <c r="AA105" s="4" t="s">
        <v>7</v>
      </c>
      <c r="AB105" s="4" t="s">
        <v>7</v>
      </c>
      <c r="AC105" s="21" t="s">
        <v>7</v>
      </c>
      <c r="AD105" s="4" t="s">
        <v>7</v>
      </c>
      <c r="AE105" s="21" t="s">
        <v>7</v>
      </c>
      <c r="AF105" s="4" t="s">
        <v>7</v>
      </c>
      <c r="AG105" s="21" t="s">
        <v>7</v>
      </c>
      <c r="AH105" s="125" t="s">
        <v>5</v>
      </c>
      <c r="AI105" s="21" t="s">
        <v>4</v>
      </c>
      <c r="AJ105" s="91">
        <v>20</v>
      </c>
      <c r="AK105" s="21" t="s">
        <v>4</v>
      </c>
      <c r="AL105" s="91" t="s">
        <v>5</v>
      </c>
      <c r="AM105" s="21" t="s">
        <v>4</v>
      </c>
      <c r="AN105" s="4" t="s">
        <v>7</v>
      </c>
      <c r="AO105" s="21" t="s">
        <v>7</v>
      </c>
      <c r="AP105" s="91" t="s">
        <v>5</v>
      </c>
      <c r="AQ105" s="21" t="s">
        <v>4</v>
      </c>
      <c r="AR105" s="4" t="s">
        <v>7</v>
      </c>
      <c r="AS105" s="21" t="s">
        <v>4</v>
      </c>
      <c r="AT105" s="4" t="s">
        <v>7</v>
      </c>
      <c r="AU105" s="21" t="s">
        <v>7</v>
      </c>
      <c r="AV105" s="4" t="s">
        <v>7</v>
      </c>
      <c r="AW105" s="21" t="s">
        <v>7</v>
      </c>
      <c r="AX105" s="4" t="s">
        <v>7</v>
      </c>
      <c r="AY105" s="21" t="s">
        <v>7</v>
      </c>
      <c r="AZ105" s="4" t="s">
        <v>7</v>
      </c>
      <c r="BA105" s="21" t="s">
        <v>7</v>
      </c>
      <c r="BB105" s="4" t="s">
        <v>7</v>
      </c>
      <c r="BE105" s="107" t="s">
        <v>181</v>
      </c>
      <c r="BF105" s="107" t="s">
        <v>182</v>
      </c>
      <c r="BG105" s="107" t="s">
        <v>182</v>
      </c>
      <c r="BH105" s="107" t="s">
        <v>181</v>
      </c>
      <c r="BI105">
        <v>16</v>
      </c>
      <c r="BJ105"/>
      <c r="BK105">
        <v>1</v>
      </c>
      <c r="BL105">
        <v>16</v>
      </c>
      <c r="BM105"/>
      <c r="BN105">
        <v>1</v>
      </c>
      <c r="BO105"/>
      <c r="BP105"/>
      <c r="BQ105"/>
      <c r="BR105"/>
      <c r="BS105"/>
      <c r="BT105"/>
      <c r="BU105"/>
      <c r="BV105"/>
      <c r="BW105"/>
      <c r="BX105" s="13"/>
      <c r="BY105" s="13"/>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row>
    <row r="106" spans="1:115" s="23" customFormat="1" ht="39.6" x14ac:dyDescent="0.3">
      <c r="A106"/>
      <c r="B106" s="102"/>
      <c r="C106"/>
      <c r="D106" s="46"/>
      <c r="G106"/>
      <c r="H106" s="148" t="s">
        <v>213</v>
      </c>
      <c r="I106" t="s">
        <v>280</v>
      </c>
      <c r="J106" s="169">
        <v>635335</v>
      </c>
      <c r="K106" s="120">
        <v>11</v>
      </c>
      <c r="L106" s="107" t="s">
        <v>184</v>
      </c>
      <c r="M106" s="103" t="s">
        <v>287</v>
      </c>
      <c r="N106" s="103" t="s">
        <v>5</v>
      </c>
      <c r="O106" s="21" t="s">
        <v>4</v>
      </c>
      <c r="P106" s="121" t="s">
        <v>289</v>
      </c>
      <c r="Q106" s="104" t="s">
        <v>295</v>
      </c>
      <c r="R106" s="103" t="s">
        <v>17</v>
      </c>
      <c r="S106" s="103">
        <v>300</v>
      </c>
      <c r="T106" s="103">
        <v>1000</v>
      </c>
      <c r="U106" s="103">
        <v>70</v>
      </c>
      <c r="V106" s="123">
        <v>20</v>
      </c>
      <c r="W106" s="107" t="s">
        <v>179</v>
      </c>
      <c r="X106" s="4" t="s">
        <v>7</v>
      </c>
      <c r="Y106" s="107" t="s">
        <v>180</v>
      </c>
      <c r="Z106" s="4" t="s">
        <v>7</v>
      </c>
      <c r="AA106" s="4" t="s">
        <v>7</v>
      </c>
      <c r="AB106" s="4" t="s">
        <v>7</v>
      </c>
      <c r="AC106" s="21" t="s">
        <v>7</v>
      </c>
      <c r="AD106" s="4" t="s">
        <v>7</v>
      </c>
      <c r="AE106" s="21" t="s">
        <v>7</v>
      </c>
      <c r="AF106" s="4" t="s">
        <v>7</v>
      </c>
      <c r="AG106" s="21" t="s">
        <v>7</v>
      </c>
      <c r="AH106" s="125" t="s">
        <v>5</v>
      </c>
      <c r="AI106" s="21" t="s">
        <v>4</v>
      </c>
      <c r="AJ106" s="91">
        <v>31</v>
      </c>
      <c r="AK106" s="21" t="s">
        <v>4</v>
      </c>
      <c r="AL106" s="91" t="s">
        <v>5</v>
      </c>
      <c r="AM106" s="21" t="s">
        <v>4</v>
      </c>
      <c r="AN106" s="4" t="s">
        <v>7</v>
      </c>
      <c r="AO106" s="21" t="s">
        <v>7</v>
      </c>
      <c r="AP106" s="91" t="s">
        <v>5</v>
      </c>
      <c r="AQ106" s="21" t="s">
        <v>4</v>
      </c>
      <c r="AR106" s="4" t="s">
        <v>7</v>
      </c>
      <c r="AS106" s="21" t="s">
        <v>4</v>
      </c>
      <c r="AT106" s="4" t="s">
        <v>7</v>
      </c>
      <c r="AU106" s="21" t="s">
        <v>7</v>
      </c>
      <c r="AV106" s="4" t="s">
        <v>7</v>
      </c>
      <c r="AW106" s="21" t="s">
        <v>7</v>
      </c>
      <c r="AX106" s="4" t="s">
        <v>7</v>
      </c>
      <c r="AY106" s="21" t="s">
        <v>7</v>
      </c>
      <c r="AZ106" s="4" t="s">
        <v>7</v>
      </c>
      <c r="BA106" s="21" t="s">
        <v>7</v>
      </c>
      <c r="BB106" s="4" t="s">
        <v>7</v>
      </c>
      <c r="BE106" s="107" t="s">
        <v>181</v>
      </c>
      <c r="BF106" s="107" t="s">
        <v>182</v>
      </c>
      <c r="BG106" s="107" t="s">
        <v>182</v>
      </c>
      <c r="BH106" s="107" t="s">
        <v>181</v>
      </c>
      <c r="BI106">
        <v>16</v>
      </c>
      <c r="BJ106"/>
      <c r="BK106">
        <v>1</v>
      </c>
      <c r="BL106">
        <v>16</v>
      </c>
      <c r="BM106"/>
      <c r="BN106">
        <v>1</v>
      </c>
      <c r="BO106"/>
      <c r="BP106"/>
      <c r="BQ106"/>
      <c r="BR106"/>
      <c r="BS106"/>
      <c r="BT106"/>
      <c r="BU106"/>
      <c r="BV106"/>
      <c r="BW106"/>
      <c r="BX106" s="13"/>
      <c r="BY106" s="13"/>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row>
    <row r="107" spans="1:115" s="23" customFormat="1" ht="39.6" x14ac:dyDescent="0.3">
      <c r="A107"/>
      <c r="B107" s="102"/>
      <c r="C107"/>
      <c r="D107" s="46"/>
      <c r="G107"/>
      <c r="H107" s="148" t="s">
        <v>214</v>
      </c>
      <c r="I107" t="s">
        <v>280</v>
      </c>
      <c r="J107" s="169">
        <v>251730</v>
      </c>
      <c r="K107" s="120">
        <v>11</v>
      </c>
      <c r="L107" s="107">
        <v>400</v>
      </c>
      <c r="M107" s="103" t="s">
        <v>286</v>
      </c>
      <c r="N107" s="103" t="s">
        <v>5</v>
      </c>
      <c r="O107" s="21" t="s">
        <v>4</v>
      </c>
      <c r="P107" s="121" t="s">
        <v>289</v>
      </c>
      <c r="Q107" s="104" t="s">
        <v>295</v>
      </c>
      <c r="R107" s="103" t="s">
        <v>18</v>
      </c>
      <c r="S107" s="103">
        <v>300</v>
      </c>
      <c r="T107" s="103">
        <v>1000</v>
      </c>
      <c r="U107" s="103">
        <v>70</v>
      </c>
      <c r="V107" s="123">
        <v>20</v>
      </c>
      <c r="W107" s="107" t="s">
        <v>179</v>
      </c>
      <c r="X107" s="4" t="s">
        <v>7</v>
      </c>
      <c r="Y107" s="107" t="s">
        <v>180</v>
      </c>
      <c r="Z107" s="4" t="s">
        <v>7</v>
      </c>
      <c r="AA107" s="4" t="s">
        <v>7</v>
      </c>
      <c r="AB107" s="4" t="s">
        <v>7</v>
      </c>
      <c r="AC107" s="21" t="s">
        <v>7</v>
      </c>
      <c r="AD107" s="4" t="s">
        <v>7</v>
      </c>
      <c r="AE107" s="21" t="s">
        <v>7</v>
      </c>
      <c r="AF107" s="4" t="s">
        <v>7</v>
      </c>
      <c r="AG107" s="21" t="s">
        <v>7</v>
      </c>
      <c r="AH107" s="125" t="s">
        <v>5</v>
      </c>
      <c r="AI107" s="21" t="s">
        <v>4</v>
      </c>
      <c r="AJ107" s="91">
        <v>20</v>
      </c>
      <c r="AK107" s="21" t="s">
        <v>4</v>
      </c>
      <c r="AL107" s="91" t="s">
        <v>5</v>
      </c>
      <c r="AM107" s="21" t="s">
        <v>4</v>
      </c>
      <c r="AN107" s="4" t="s">
        <v>7</v>
      </c>
      <c r="AO107" s="21" t="s">
        <v>7</v>
      </c>
      <c r="AP107" s="91" t="s">
        <v>5</v>
      </c>
      <c r="AQ107" s="21" t="s">
        <v>4</v>
      </c>
      <c r="AR107" s="4" t="s">
        <v>7</v>
      </c>
      <c r="AS107" s="21" t="s">
        <v>4</v>
      </c>
      <c r="AT107" s="4" t="s">
        <v>7</v>
      </c>
      <c r="AU107" s="21" t="s">
        <v>7</v>
      </c>
      <c r="AV107" s="4" t="s">
        <v>7</v>
      </c>
      <c r="AW107" s="21" t="s">
        <v>7</v>
      </c>
      <c r="AX107" s="4" t="s">
        <v>7</v>
      </c>
      <c r="AY107" s="21" t="s">
        <v>7</v>
      </c>
      <c r="AZ107" s="4" t="s">
        <v>7</v>
      </c>
      <c r="BA107" s="21" t="s">
        <v>7</v>
      </c>
      <c r="BB107" s="4" t="s">
        <v>7</v>
      </c>
      <c r="BE107" s="107" t="s">
        <v>181</v>
      </c>
      <c r="BF107" s="107" t="s">
        <v>182</v>
      </c>
      <c r="BG107" s="107" t="s">
        <v>182</v>
      </c>
      <c r="BH107" s="107" t="s">
        <v>181</v>
      </c>
      <c r="BI107">
        <v>16</v>
      </c>
      <c r="BJ107"/>
      <c r="BK107">
        <v>1</v>
      </c>
      <c r="BL107">
        <v>16</v>
      </c>
      <c r="BM107"/>
      <c r="BN107">
        <v>1</v>
      </c>
      <c r="BO107"/>
      <c r="BP107"/>
      <c r="BQ107"/>
      <c r="BR107"/>
      <c r="BS107"/>
      <c r="BT107"/>
      <c r="BU107"/>
      <c r="BV107"/>
      <c r="BW107"/>
      <c r="BX107" s="13"/>
      <c r="BY107" s="13"/>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row>
    <row r="108" spans="1:115" s="23" customFormat="1" ht="39.6" x14ac:dyDescent="0.3">
      <c r="A108"/>
      <c r="B108" s="102"/>
      <c r="C108"/>
      <c r="D108" s="46"/>
      <c r="G108"/>
      <c r="H108" s="148" t="s">
        <v>215</v>
      </c>
      <c r="I108" t="s">
        <v>280</v>
      </c>
      <c r="J108" s="169">
        <v>635338</v>
      </c>
      <c r="K108" s="120">
        <v>11</v>
      </c>
      <c r="L108" s="107">
        <v>400</v>
      </c>
      <c r="M108" s="103" t="s">
        <v>287</v>
      </c>
      <c r="N108" s="103" t="s">
        <v>5</v>
      </c>
      <c r="O108" s="21" t="s">
        <v>4</v>
      </c>
      <c r="P108" s="121" t="s">
        <v>289</v>
      </c>
      <c r="Q108" s="104" t="s">
        <v>295</v>
      </c>
      <c r="R108" s="103" t="s">
        <v>17</v>
      </c>
      <c r="S108" s="103">
        <v>300</v>
      </c>
      <c r="T108" s="103">
        <v>1000</v>
      </c>
      <c r="U108" s="103">
        <v>70</v>
      </c>
      <c r="V108" s="123">
        <v>20</v>
      </c>
      <c r="W108" s="107" t="s">
        <v>179</v>
      </c>
      <c r="X108" s="4" t="s">
        <v>7</v>
      </c>
      <c r="Y108" s="107" t="s">
        <v>180</v>
      </c>
      <c r="Z108" s="4" t="s">
        <v>7</v>
      </c>
      <c r="AA108" s="4" t="s">
        <v>7</v>
      </c>
      <c r="AB108" s="4" t="s">
        <v>7</v>
      </c>
      <c r="AC108" s="21" t="s">
        <v>7</v>
      </c>
      <c r="AD108" s="4" t="s">
        <v>7</v>
      </c>
      <c r="AE108" s="21" t="s">
        <v>7</v>
      </c>
      <c r="AF108" s="4" t="s">
        <v>7</v>
      </c>
      <c r="AG108" s="21" t="s">
        <v>7</v>
      </c>
      <c r="AH108" s="125" t="s">
        <v>5</v>
      </c>
      <c r="AI108" s="21" t="s">
        <v>4</v>
      </c>
      <c r="AJ108" s="91">
        <v>31</v>
      </c>
      <c r="AK108" s="21" t="s">
        <v>4</v>
      </c>
      <c r="AL108" s="91" t="s">
        <v>5</v>
      </c>
      <c r="AM108" s="21" t="s">
        <v>4</v>
      </c>
      <c r="AN108" s="4" t="s">
        <v>7</v>
      </c>
      <c r="AO108" s="21" t="s">
        <v>7</v>
      </c>
      <c r="AP108" s="91" t="s">
        <v>5</v>
      </c>
      <c r="AQ108" s="21" t="s">
        <v>4</v>
      </c>
      <c r="AR108" s="4" t="s">
        <v>7</v>
      </c>
      <c r="AS108" s="21" t="s">
        <v>4</v>
      </c>
      <c r="AT108" s="4" t="s">
        <v>7</v>
      </c>
      <c r="AU108" s="21" t="s">
        <v>7</v>
      </c>
      <c r="AV108" s="4" t="s">
        <v>7</v>
      </c>
      <c r="AW108" s="21" t="s">
        <v>7</v>
      </c>
      <c r="AX108" s="4" t="s">
        <v>7</v>
      </c>
      <c r="AY108" s="21" t="s">
        <v>7</v>
      </c>
      <c r="AZ108" s="4" t="s">
        <v>7</v>
      </c>
      <c r="BA108" s="21" t="s">
        <v>7</v>
      </c>
      <c r="BB108" s="4" t="s">
        <v>7</v>
      </c>
      <c r="BE108" s="107" t="s">
        <v>181</v>
      </c>
      <c r="BF108" s="107" t="s">
        <v>182</v>
      </c>
      <c r="BG108" s="107" t="s">
        <v>182</v>
      </c>
      <c r="BH108" s="107" t="s">
        <v>181</v>
      </c>
      <c r="BI108">
        <v>16</v>
      </c>
      <c r="BJ108"/>
      <c r="BK108">
        <v>1</v>
      </c>
      <c r="BL108">
        <v>16</v>
      </c>
      <c r="BM108"/>
      <c r="BN108">
        <v>1</v>
      </c>
      <c r="BO108"/>
      <c r="BP108"/>
      <c r="BQ108"/>
      <c r="BR108"/>
      <c r="BS108"/>
      <c r="BT108"/>
      <c r="BU108"/>
      <c r="BV108"/>
      <c r="BW108"/>
      <c r="BX108" s="13"/>
      <c r="BY108" s="13"/>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row>
    <row r="109" spans="1:115" s="23" customFormat="1" ht="39.6" x14ac:dyDescent="0.3">
      <c r="A109"/>
      <c r="B109" s="102"/>
      <c r="C109"/>
      <c r="D109" s="46"/>
      <c r="G109"/>
      <c r="H109" s="148" t="s">
        <v>216</v>
      </c>
      <c r="I109" t="s">
        <v>280</v>
      </c>
      <c r="J109" s="169">
        <v>635360</v>
      </c>
      <c r="K109" s="120">
        <v>11</v>
      </c>
      <c r="L109" s="107">
        <v>400</v>
      </c>
      <c r="M109" s="103" t="s">
        <v>286</v>
      </c>
      <c r="N109" s="103" t="s">
        <v>5</v>
      </c>
      <c r="O109" s="21" t="s">
        <v>4</v>
      </c>
      <c r="P109" s="121" t="s">
        <v>289</v>
      </c>
      <c r="Q109" s="104" t="s">
        <v>295</v>
      </c>
      <c r="R109" s="103" t="s">
        <v>18</v>
      </c>
      <c r="S109" s="103">
        <v>300</v>
      </c>
      <c r="T109" t="s">
        <v>283</v>
      </c>
      <c r="U109" s="4" t="s">
        <v>7</v>
      </c>
      <c r="V109" s="123">
        <v>20</v>
      </c>
      <c r="W109" s="107" t="s">
        <v>179</v>
      </c>
      <c r="X109" s="4" t="s">
        <v>7</v>
      </c>
      <c r="Y109" s="107" t="s">
        <v>180</v>
      </c>
      <c r="Z109" s="4" t="s">
        <v>7</v>
      </c>
      <c r="AA109" s="4" t="s">
        <v>7</v>
      </c>
      <c r="AB109" s="4" t="s">
        <v>7</v>
      </c>
      <c r="AC109" s="21" t="s">
        <v>7</v>
      </c>
      <c r="AD109" s="4" t="s">
        <v>7</v>
      </c>
      <c r="AE109" s="21" t="s">
        <v>7</v>
      </c>
      <c r="AF109" s="4" t="s">
        <v>7</v>
      </c>
      <c r="AG109" s="21" t="s">
        <v>7</v>
      </c>
      <c r="AH109" s="125" t="s">
        <v>5</v>
      </c>
      <c r="AI109" s="21" t="s">
        <v>4</v>
      </c>
      <c r="AJ109" s="91">
        <v>20</v>
      </c>
      <c r="AK109" s="21" t="s">
        <v>4</v>
      </c>
      <c r="AL109" s="91" t="s">
        <v>5</v>
      </c>
      <c r="AM109" s="21" t="s">
        <v>4</v>
      </c>
      <c r="AN109" s="4" t="s">
        <v>7</v>
      </c>
      <c r="AO109" s="21" t="s">
        <v>7</v>
      </c>
      <c r="AP109" s="91" t="s">
        <v>5</v>
      </c>
      <c r="AQ109" s="21" t="s">
        <v>4</v>
      </c>
      <c r="AR109" s="4" t="s">
        <v>7</v>
      </c>
      <c r="AS109" s="21" t="s">
        <v>4</v>
      </c>
      <c r="AT109" s="4" t="s">
        <v>7</v>
      </c>
      <c r="AU109" s="21" t="s">
        <v>7</v>
      </c>
      <c r="AV109" s="4" t="s">
        <v>7</v>
      </c>
      <c r="AW109" s="21" t="s">
        <v>7</v>
      </c>
      <c r="AX109" s="4" t="s">
        <v>7</v>
      </c>
      <c r="AY109" s="21" t="s">
        <v>7</v>
      </c>
      <c r="AZ109" s="4" t="s">
        <v>7</v>
      </c>
      <c r="BA109" s="21" t="s">
        <v>7</v>
      </c>
      <c r="BB109" s="4" t="s">
        <v>7</v>
      </c>
      <c r="BE109" s="107" t="s">
        <v>181</v>
      </c>
      <c r="BF109" s="107" t="s">
        <v>182</v>
      </c>
      <c r="BG109" s="107" t="s">
        <v>182</v>
      </c>
      <c r="BH109" s="107" t="s">
        <v>181</v>
      </c>
      <c r="BI109">
        <v>16</v>
      </c>
      <c r="BJ109"/>
      <c r="BK109">
        <v>1</v>
      </c>
      <c r="BL109">
        <v>16</v>
      </c>
      <c r="BM109"/>
      <c r="BN109">
        <v>1</v>
      </c>
      <c r="BO109"/>
      <c r="BP109"/>
      <c r="BQ109"/>
      <c r="BR109"/>
      <c r="BS109"/>
      <c r="BT109"/>
      <c r="BU109"/>
      <c r="BV109"/>
      <c r="BW109"/>
      <c r="BX109" s="13"/>
      <c r="BY109" s="13"/>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row>
    <row r="110" spans="1:115" s="23" customFormat="1" ht="39.6" x14ac:dyDescent="0.3">
      <c r="A110"/>
      <c r="B110" s="102"/>
      <c r="C110"/>
      <c r="D110" s="46"/>
      <c r="G110"/>
      <c r="H110" s="148" t="s">
        <v>217</v>
      </c>
      <c r="I110" t="s">
        <v>280</v>
      </c>
      <c r="J110" s="169">
        <v>635361</v>
      </c>
      <c r="K110" s="120">
        <v>11</v>
      </c>
      <c r="L110" s="107">
        <v>400</v>
      </c>
      <c r="M110" s="103" t="s">
        <v>287</v>
      </c>
      <c r="N110" s="103" t="s">
        <v>5</v>
      </c>
      <c r="O110" s="21" t="s">
        <v>4</v>
      </c>
      <c r="P110" s="121" t="s">
        <v>289</v>
      </c>
      <c r="Q110" s="104" t="s">
        <v>295</v>
      </c>
      <c r="R110" s="103" t="s">
        <v>17</v>
      </c>
      <c r="S110" s="103">
        <v>300</v>
      </c>
      <c r="T110" t="s">
        <v>283</v>
      </c>
      <c r="U110" s="4" t="s">
        <v>7</v>
      </c>
      <c r="V110" s="123">
        <v>20</v>
      </c>
      <c r="W110" s="107" t="s">
        <v>179</v>
      </c>
      <c r="X110" s="4" t="s">
        <v>7</v>
      </c>
      <c r="Y110" s="107" t="s">
        <v>180</v>
      </c>
      <c r="Z110" s="4" t="s">
        <v>7</v>
      </c>
      <c r="AA110" s="4" t="s">
        <v>7</v>
      </c>
      <c r="AB110" s="4" t="s">
        <v>7</v>
      </c>
      <c r="AC110" s="21" t="s">
        <v>7</v>
      </c>
      <c r="AD110" s="4" t="s">
        <v>7</v>
      </c>
      <c r="AE110" s="21" t="s">
        <v>7</v>
      </c>
      <c r="AF110" s="4" t="s">
        <v>7</v>
      </c>
      <c r="AG110" s="21" t="s">
        <v>7</v>
      </c>
      <c r="AH110" s="125" t="s">
        <v>5</v>
      </c>
      <c r="AI110" s="21" t="s">
        <v>4</v>
      </c>
      <c r="AJ110" s="91">
        <v>31</v>
      </c>
      <c r="AK110" s="21" t="s">
        <v>4</v>
      </c>
      <c r="AL110" s="91" t="s">
        <v>5</v>
      </c>
      <c r="AM110" s="21" t="s">
        <v>4</v>
      </c>
      <c r="AN110" s="4" t="s">
        <v>7</v>
      </c>
      <c r="AO110" s="21" t="s">
        <v>7</v>
      </c>
      <c r="AP110" s="91" t="s">
        <v>5</v>
      </c>
      <c r="AQ110" s="21" t="s">
        <v>4</v>
      </c>
      <c r="AR110" s="4" t="s">
        <v>7</v>
      </c>
      <c r="AS110" s="21" t="s">
        <v>4</v>
      </c>
      <c r="AT110" s="4" t="s">
        <v>7</v>
      </c>
      <c r="AU110" s="21" t="s">
        <v>7</v>
      </c>
      <c r="AV110" s="4" t="s">
        <v>7</v>
      </c>
      <c r="AW110" s="21" t="s">
        <v>7</v>
      </c>
      <c r="AX110" s="4" t="s">
        <v>7</v>
      </c>
      <c r="AY110" s="21" t="s">
        <v>7</v>
      </c>
      <c r="AZ110" s="4" t="s">
        <v>7</v>
      </c>
      <c r="BA110" s="21" t="s">
        <v>7</v>
      </c>
      <c r="BB110" s="4" t="s">
        <v>7</v>
      </c>
      <c r="BE110" s="107" t="s">
        <v>181</v>
      </c>
      <c r="BF110" s="107" t="s">
        <v>182</v>
      </c>
      <c r="BG110" s="107" t="s">
        <v>182</v>
      </c>
      <c r="BH110" s="107" t="s">
        <v>181</v>
      </c>
      <c r="BI110">
        <v>16</v>
      </c>
      <c r="BJ110"/>
      <c r="BK110">
        <v>1</v>
      </c>
      <c r="BL110">
        <v>16</v>
      </c>
      <c r="BM110"/>
      <c r="BN110">
        <v>1</v>
      </c>
      <c r="BO110"/>
      <c r="BP110"/>
      <c r="BQ110"/>
      <c r="BR110"/>
      <c r="BS110"/>
      <c r="BT110"/>
      <c r="BU110"/>
      <c r="BV110"/>
      <c r="BW110"/>
      <c r="BX110" s="13"/>
      <c r="BY110" s="13"/>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row>
    <row r="111" spans="1:115" s="23" customFormat="1" ht="39.6" x14ac:dyDescent="0.3">
      <c r="A111"/>
      <c r="B111" s="102"/>
      <c r="C111"/>
      <c r="D111" s="46"/>
      <c r="G111"/>
      <c r="H111" s="148" t="s">
        <v>218</v>
      </c>
      <c r="I111" t="s">
        <v>280</v>
      </c>
      <c r="J111" s="169">
        <v>635362</v>
      </c>
      <c r="K111" s="120">
        <v>11</v>
      </c>
      <c r="L111" s="107">
        <v>630</v>
      </c>
      <c r="M111" s="103" t="s">
        <v>286</v>
      </c>
      <c r="N111" s="103" t="s">
        <v>5</v>
      </c>
      <c r="O111" s="21" t="s">
        <v>4</v>
      </c>
      <c r="P111" s="121" t="s">
        <v>289</v>
      </c>
      <c r="Q111" s="104" t="s">
        <v>295</v>
      </c>
      <c r="R111" s="103" t="s">
        <v>18</v>
      </c>
      <c r="S111" s="103">
        <v>300</v>
      </c>
      <c r="T111" t="s">
        <v>283</v>
      </c>
      <c r="U111" s="4" t="s">
        <v>7</v>
      </c>
      <c r="V111" s="123">
        <v>20</v>
      </c>
      <c r="W111" s="107" t="s">
        <v>179</v>
      </c>
      <c r="X111" s="4" t="s">
        <v>7</v>
      </c>
      <c r="Y111" s="107" t="s">
        <v>180</v>
      </c>
      <c r="Z111" s="4" t="s">
        <v>7</v>
      </c>
      <c r="AA111" s="4" t="s">
        <v>7</v>
      </c>
      <c r="AB111" s="4" t="s">
        <v>7</v>
      </c>
      <c r="AC111" s="21" t="s">
        <v>7</v>
      </c>
      <c r="AD111" s="4" t="s">
        <v>7</v>
      </c>
      <c r="AE111" s="21" t="s">
        <v>7</v>
      </c>
      <c r="AF111" s="4" t="s">
        <v>7</v>
      </c>
      <c r="AG111" s="21" t="s">
        <v>7</v>
      </c>
      <c r="AH111" s="125" t="s">
        <v>5</v>
      </c>
      <c r="AI111" s="21" t="s">
        <v>4</v>
      </c>
      <c r="AJ111" s="91">
        <v>20</v>
      </c>
      <c r="AK111" s="21" t="s">
        <v>4</v>
      </c>
      <c r="AL111" s="91" t="s">
        <v>5</v>
      </c>
      <c r="AM111" s="21" t="s">
        <v>4</v>
      </c>
      <c r="AN111" s="4" t="s">
        <v>7</v>
      </c>
      <c r="AO111" s="21" t="s">
        <v>7</v>
      </c>
      <c r="AP111" s="91" t="s">
        <v>5</v>
      </c>
      <c r="AQ111" s="21" t="s">
        <v>4</v>
      </c>
      <c r="AR111" s="4" t="s">
        <v>7</v>
      </c>
      <c r="AS111" s="21" t="s">
        <v>4</v>
      </c>
      <c r="AT111" s="4" t="s">
        <v>7</v>
      </c>
      <c r="AU111" s="21" t="s">
        <v>7</v>
      </c>
      <c r="AV111" s="4" t="s">
        <v>7</v>
      </c>
      <c r="AW111" s="21" t="s">
        <v>7</v>
      </c>
      <c r="AX111" s="4" t="s">
        <v>7</v>
      </c>
      <c r="AY111" s="21" t="s">
        <v>7</v>
      </c>
      <c r="AZ111" s="4" t="s">
        <v>7</v>
      </c>
      <c r="BA111" s="21" t="s">
        <v>7</v>
      </c>
      <c r="BB111" s="4" t="s">
        <v>7</v>
      </c>
      <c r="BE111" s="107" t="s">
        <v>181</v>
      </c>
      <c r="BF111" s="107" t="s">
        <v>182</v>
      </c>
      <c r="BG111" s="107" t="s">
        <v>182</v>
      </c>
      <c r="BH111" s="107" t="s">
        <v>181</v>
      </c>
      <c r="BI111">
        <v>16</v>
      </c>
      <c r="BJ111"/>
      <c r="BK111">
        <v>1</v>
      </c>
      <c r="BL111">
        <v>16</v>
      </c>
      <c r="BM111"/>
      <c r="BN111">
        <v>1</v>
      </c>
      <c r="BO111"/>
      <c r="BP111"/>
      <c r="BQ111"/>
      <c r="BR111"/>
      <c r="BS111"/>
      <c r="BT111"/>
      <c r="BU111"/>
      <c r="BV111"/>
      <c r="BW111"/>
      <c r="BX111" s="13"/>
      <c r="BY111" s="13"/>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row>
    <row r="112" spans="1:115" s="23" customFormat="1" ht="39.6" x14ac:dyDescent="0.3">
      <c r="A112"/>
      <c r="B112" s="102"/>
      <c r="C112"/>
      <c r="D112" s="46"/>
      <c r="G112"/>
      <c r="H112" s="148" t="s">
        <v>219</v>
      </c>
      <c r="I112" t="s">
        <v>280</v>
      </c>
      <c r="J112" s="169">
        <v>635341</v>
      </c>
      <c r="K112" s="120">
        <v>11</v>
      </c>
      <c r="L112" s="107">
        <v>630</v>
      </c>
      <c r="M112" s="103" t="s">
        <v>287</v>
      </c>
      <c r="N112" s="103" t="s">
        <v>5</v>
      </c>
      <c r="O112" s="21" t="s">
        <v>4</v>
      </c>
      <c r="P112" s="121" t="s">
        <v>289</v>
      </c>
      <c r="Q112" s="104" t="s">
        <v>295</v>
      </c>
      <c r="R112" s="103" t="s">
        <v>17</v>
      </c>
      <c r="S112" s="103">
        <v>300</v>
      </c>
      <c r="T112" t="s">
        <v>283</v>
      </c>
      <c r="U112" s="4" t="s">
        <v>7</v>
      </c>
      <c r="V112" s="123">
        <v>20</v>
      </c>
      <c r="W112" s="107" t="s">
        <v>179</v>
      </c>
      <c r="X112" s="4" t="s">
        <v>7</v>
      </c>
      <c r="Y112" s="107" t="s">
        <v>180</v>
      </c>
      <c r="Z112" s="4" t="s">
        <v>7</v>
      </c>
      <c r="AA112" s="4" t="s">
        <v>7</v>
      </c>
      <c r="AB112" s="4" t="s">
        <v>7</v>
      </c>
      <c r="AC112" s="21" t="s">
        <v>7</v>
      </c>
      <c r="AD112" s="4" t="s">
        <v>7</v>
      </c>
      <c r="AE112" s="21" t="s">
        <v>7</v>
      </c>
      <c r="AF112" s="4" t="s">
        <v>7</v>
      </c>
      <c r="AG112" s="21" t="s">
        <v>7</v>
      </c>
      <c r="AH112" s="125" t="s">
        <v>5</v>
      </c>
      <c r="AI112" s="21" t="s">
        <v>4</v>
      </c>
      <c r="AJ112" s="91">
        <v>31</v>
      </c>
      <c r="AK112" s="21" t="s">
        <v>4</v>
      </c>
      <c r="AL112" s="91" t="s">
        <v>5</v>
      </c>
      <c r="AM112" s="21" t="s">
        <v>4</v>
      </c>
      <c r="AN112" s="4" t="s">
        <v>7</v>
      </c>
      <c r="AO112" s="21" t="s">
        <v>7</v>
      </c>
      <c r="AP112" s="91" t="s">
        <v>5</v>
      </c>
      <c r="AQ112" s="21" t="s">
        <v>4</v>
      </c>
      <c r="AR112" s="4" t="s">
        <v>7</v>
      </c>
      <c r="AS112" s="21" t="s">
        <v>4</v>
      </c>
      <c r="AT112" s="4" t="s">
        <v>7</v>
      </c>
      <c r="AU112" s="21" t="s">
        <v>7</v>
      </c>
      <c r="AV112" s="4" t="s">
        <v>7</v>
      </c>
      <c r="AW112" s="21" t="s">
        <v>7</v>
      </c>
      <c r="AX112" s="4" t="s">
        <v>7</v>
      </c>
      <c r="AY112" s="21" t="s">
        <v>7</v>
      </c>
      <c r="AZ112" s="4" t="s">
        <v>7</v>
      </c>
      <c r="BA112" s="21" t="s">
        <v>7</v>
      </c>
      <c r="BB112" s="4" t="s">
        <v>7</v>
      </c>
      <c r="BE112" s="107" t="s">
        <v>181</v>
      </c>
      <c r="BF112" s="107" t="s">
        <v>182</v>
      </c>
      <c r="BG112" s="107" t="s">
        <v>182</v>
      </c>
      <c r="BH112" s="107" t="s">
        <v>181</v>
      </c>
      <c r="BI112">
        <v>16</v>
      </c>
      <c r="BJ112"/>
      <c r="BK112">
        <v>1</v>
      </c>
      <c r="BL112">
        <v>16</v>
      </c>
      <c r="BM112"/>
      <c r="BN112">
        <v>1</v>
      </c>
      <c r="BO112"/>
      <c r="BP112"/>
      <c r="BQ112"/>
      <c r="BR112"/>
      <c r="BS112"/>
      <c r="BT112"/>
      <c r="BU112"/>
      <c r="BV112"/>
      <c r="BW112"/>
      <c r="BX112" s="13"/>
      <c r="BY112" s="13"/>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row>
    <row r="113" spans="1:115" s="23" customFormat="1" ht="39.6" x14ac:dyDescent="0.3">
      <c r="A113"/>
      <c r="B113" s="102"/>
      <c r="C113"/>
      <c r="D113" s="46"/>
      <c r="G113"/>
      <c r="H113" s="148" t="s">
        <v>220</v>
      </c>
      <c r="I113" t="s">
        <v>280</v>
      </c>
      <c r="J113" s="169">
        <v>635343</v>
      </c>
      <c r="K113" s="120">
        <v>11</v>
      </c>
      <c r="L113" s="107">
        <v>630</v>
      </c>
      <c r="M113" s="103" t="s">
        <v>286</v>
      </c>
      <c r="N113" s="103" t="s">
        <v>5</v>
      </c>
      <c r="O113" s="21" t="s">
        <v>4</v>
      </c>
      <c r="P113" s="121" t="s">
        <v>289</v>
      </c>
      <c r="Q113" s="104" t="s">
        <v>295</v>
      </c>
      <c r="R113" s="103" t="s">
        <v>18</v>
      </c>
      <c r="S113" s="103">
        <v>300</v>
      </c>
      <c r="T113" s="103">
        <v>1000</v>
      </c>
      <c r="U113" s="103">
        <v>70</v>
      </c>
      <c r="V113" s="123">
        <v>20</v>
      </c>
      <c r="W113" s="107" t="s">
        <v>179</v>
      </c>
      <c r="X113" s="4" t="s">
        <v>7</v>
      </c>
      <c r="Y113" s="107" t="s">
        <v>180</v>
      </c>
      <c r="Z113" s="4" t="s">
        <v>7</v>
      </c>
      <c r="AA113" s="4" t="s">
        <v>7</v>
      </c>
      <c r="AB113" s="4" t="s">
        <v>7</v>
      </c>
      <c r="AC113" s="21" t="s">
        <v>7</v>
      </c>
      <c r="AD113" s="4" t="s">
        <v>7</v>
      </c>
      <c r="AE113" s="21" t="s">
        <v>7</v>
      </c>
      <c r="AF113" s="4" t="s">
        <v>7</v>
      </c>
      <c r="AG113" s="21" t="s">
        <v>7</v>
      </c>
      <c r="AH113" s="125" t="s">
        <v>5</v>
      </c>
      <c r="AI113" s="21" t="s">
        <v>4</v>
      </c>
      <c r="AJ113" s="91">
        <v>20</v>
      </c>
      <c r="AK113" s="21" t="s">
        <v>4</v>
      </c>
      <c r="AL113" s="91" t="s">
        <v>5</v>
      </c>
      <c r="AM113" s="21" t="s">
        <v>4</v>
      </c>
      <c r="AN113" s="4" t="s">
        <v>7</v>
      </c>
      <c r="AO113" s="21" t="s">
        <v>7</v>
      </c>
      <c r="AP113" s="91" t="s">
        <v>5</v>
      </c>
      <c r="AQ113" s="21" t="s">
        <v>4</v>
      </c>
      <c r="AR113" s="4" t="s">
        <v>7</v>
      </c>
      <c r="AS113" s="21" t="s">
        <v>4</v>
      </c>
      <c r="AT113" s="4" t="s">
        <v>7</v>
      </c>
      <c r="AU113" s="21" t="s">
        <v>7</v>
      </c>
      <c r="AV113" s="4" t="s">
        <v>7</v>
      </c>
      <c r="AW113" s="21" t="s">
        <v>7</v>
      </c>
      <c r="AX113" s="4" t="s">
        <v>7</v>
      </c>
      <c r="AY113" s="21" t="s">
        <v>7</v>
      </c>
      <c r="AZ113" s="4" t="s">
        <v>7</v>
      </c>
      <c r="BA113" s="21" t="s">
        <v>7</v>
      </c>
      <c r="BB113" s="4" t="s">
        <v>7</v>
      </c>
      <c r="BE113" s="107" t="s">
        <v>181</v>
      </c>
      <c r="BF113" s="107" t="s">
        <v>182</v>
      </c>
      <c r="BG113" s="107" t="s">
        <v>182</v>
      </c>
      <c r="BH113" s="107" t="s">
        <v>181</v>
      </c>
      <c r="BI113">
        <v>16</v>
      </c>
      <c r="BJ113"/>
      <c r="BK113">
        <v>1</v>
      </c>
      <c r="BL113">
        <v>16</v>
      </c>
      <c r="BM113"/>
      <c r="BN113">
        <v>1</v>
      </c>
      <c r="BO113"/>
      <c r="BP113"/>
      <c r="BQ113"/>
      <c r="BR113"/>
      <c r="BS113"/>
      <c r="BT113"/>
      <c r="BU113"/>
      <c r="BV113"/>
      <c r="BW113"/>
      <c r="BX113" s="13"/>
      <c r="BY113" s="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row>
    <row r="114" spans="1:115" s="23" customFormat="1" ht="39.6" x14ac:dyDescent="0.3">
      <c r="A114"/>
      <c r="B114" s="102"/>
      <c r="C114"/>
      <c r="D114" s="46"/>
      <c r="G114"/>
      <c r="H114" s="148" t="s">
        <v>221</v>
      </c>
      <c r="I114" t="s">
        <v>280</v>
      </c>
      <c r="J114" s="169">
        <v>635344</v>
      </c>
      <c r="K114" s="120">
        <v>11</v>
      </c>
      <c r="L114" s="107">
        <v>630</v>
      </c>
      <c r="M114" s="103" t="s">
        <v>287</v>
      </c>
      <c r="N114" s="103" t="s">
        <v>5</v>
      </c>
      <c r="O114" s="21" t="s">
        <v>4</v>
      </c>
      <c r="P114" s="121" t="s">
        <v>289</v>
      </c>
      <c r="Q114" s="104" t="s">
        <v>295</v>
      </c>
      <c r="R114" s="103" t="s">
        <v>17</v>
      </c>
      <c r="S114" s="103">
        <v>300</v>
      </c>
      <c r="T114" s="103">
        <v>1000</v>
      </c>
      <c r="U114" s="103">
        <v>70</v>
      </c>
      <c r="V114" s="123">
        <v>20</v>
      </c>
      <c r="W114" s="107" t="s">
        <v>179</v>
      </c>
      <c r="X114" s="4" t="s">
        <v>7</v>
      </c>
      <c r="Y114" s="107" t="s">
        <v>180</v>
      </c>
      <c r="Z114" s="4" t="s">
        <v>7</v>
      </c>
      <c r="AA114" s="4" t="s">
        <v>7</v>
      </c>
      <c r="AB114" s="4" t="s">
        <v>7</v>
      </c>
      <c r="AC114" s="21" t="s">
        <v>7</v>
      </c>
      <c r="AD114" s="4" t="s">
        <v>7</v>
      </c>
      <c r="AE114" s="21" t="s">
        <v>7</v>
      </c>
      <c r="AF114" s="4" t="s">
        <v>7</v>
      </c>
      <c r="AG114" s="21" t="s">
        <v>7</v>
      </c>
      <c r="AH114" s="125" t="s">
        <v>5</v>
      </c>
      <c r="AI114" s="21" t="s">
        <v>4</v>
      </c>
      <c r="AJ114" s="91">
        <v>31</v>
      </c>
      <c r="AK114" s="21" t="s">
        <v>4</v>
      </c>
      <c r="AL114" s="91" t="s">
        <v>5</v>
      </c>
      <c r="AM114" s="21" t="s">
        <v>4</v>
      </c>
      <c r="AN114" s="4" t="s">
        <v>7</v>
      </c>
      <c r="AO114" s="21" t="s">
        <v>7</v>
      </c>
      <c r="AP114" s="91" t="s">
        <v>5</v>
      </c>
      <c r="AQ114" s="21" t="s">
        <v>4</v>
      </c>
      <c r="AR114" s="4" t="s">
        <v>7</v>
      </c>
      <c r="AS114" s="21" t="s">
        <v>4</v>
      </c>
      <c r="AT114" s="4" t="s">
        <v>7</v>
      </c>
      <c r="AU114" s="21" t="s">
        <v>7</v>
      </c>
      <c r="AV114" s="4" t="s">
        <v>7</v>
      </c>
      <c r="AW114" s="21" t="s">
        <v>7</v>
      </c>
      <c r="AX114" s="4" t="s">
        <v>7</v>
      </c>
      <c r="AY114" s="21" t="s">
        <v>7</v>
      </c>
      <c r="AZ114" s="4" t="s">
        <v>7</v>
      </c>
      <c r="BA114" s="21" t="s">
        <v>7</v>
      </c>
      <c r="BB114" s="4" t="s">
        <v>7</v>
      </c>
      <c r="BE114" s="107" t="s">
        <v>181</v>
      </c>
      <c r="BF114" s="107" t="s">
        <v>182</v>
      </c>
      <c r="BG114" s="107" t="s">
        <v>182</v>
      </c>
      <c r="BH114" s="107" t="s">
        <v>181</v>
      </c>
      <c r="BI114">
        <v>16</v>
      </c>
      <c r="BJ114"/>
      <c r="BK114">
        <v>1</v>
      </c>
      <c r="BL114">
        <v>16</v>
      </c>
      <c r="BM114"/>
      <c r="BN114">
        <v>1</v>
      </c>
      <c r="BO114"/>
      <c r="BP114"/>
      <c r="BQ114"/>
      <c r="BR114"/>
      <c r="BS114"/>
      <c r="BT114"/>
      <c r="BU114"/>
      <c r="BV114"/>
      <c r="BW114"/>
      <c r="BX114" s="13"/>
      <c r="BY114" s="13"/>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row>
    <row r="115" spans="1:115" s="23" customFormat="1" ht="39.6" x14ac:dyDescent="0.3">
      <c r="A115"/>
      <c r="B115" s="102"/>
      <c r="C115"/>
      <c r="D115" s="46"/>
      <c r="G115"/>
      <c r="H115" s="148" t="s">
        <v>222</v>
      </c>
      <c r="I115" t="s">
        <v>280</v>
      </c>
      <c r="J115" s="169">
        <v>635321</v>
      </c>
      <c r="K115" s="120">
        <v>22</v>
      </c>
      <c r="L115" s="107" t="s">
        <v>178</v>
      </c>
      <c r="M115" s="103" t="s">
        <v>286</v>
      </c>
      <c r="N115" s="103" t="s">
        <v>5</v>
      </c>
      <c r="O115" s="21" t="s">
        <v>4</v>
      </c>
      <c r="P115" s="121" t="s">
        <v>289</v>
      </c>
      <c r="Q115" s="104" t="s">
        <v>295</v>
      </c>
      <c r="R115" s="103" t="s">
        <v>18</v>
      </c>
      <c r="S115" s="103">
        <v>400</v>
      </c>
      <c r="T115" s="103">
        <v>1000</v>
      </c>
      <c r="U115" s="103">
        <v>70</v>
      </c>
      <c r="V115" s="123">
        <v>20</v>
      </c>
      <c r="W115" s="107" t="s">
        <v>179</v>
      </c>
      <c r="X115" s="4" t="s">
        <v>7</v>
      </c>
      <c r="Y115" s="107" t="s">
        <v>180</v>
      </c>
      <c r="Z115" s="4" t="s">
        <v>7</v>
      </c>
      <c r="AA115" s="4" t="s">
        <v>7</v>
      </c>
      <c r="AB115" s="4" t="s">
        <v>7</v>
      </c>
      <c r="AC115" s="21" t="s">
        <v>7</v>
      </c>
      <c r="AD115" s="4" t="s">
        <v>7</v>
      </c>
      <c r="AE115" s="21" t="s">
        <v>7</v>
      </c>
      <c r="AF115" s="4" t="s">
        <v>7</v>
      </c>
      <c r="AG115" s="21" t="s">
        <v>7</v>
      </c>
      <c r="AH115" s="125" t="s">
        <v>5</v>
      </c>
      <c r="AI115" s="21" t="s">
        <v>4</v>
      </c>
      <c r="AJ115" s="91">
        <v>20</v>
      </c>
      <c r="AK115" s="21" t="s">
        <v>4</v>
      </c>
      <c r="AL115" s="91" t="s">
        <v>5</v>
      </c>
      <c r="AM115" s="21" t="s">
        <v>4</v>
      </c>
      <c r="AN115" s="4" t="s">
        <v>7</v>
      </c>
      <c r="AO115" s="21" t="s">
        <v>7</v>
      </c>
      <c r="AP115" s="91" t="s">
        <v>5</v>
      </c>
      <c r="AQ115" s="21" t="s">
        <v>4</v>
      </c>
      <c r="AR115" s="4" t="s">
        <v>7</v>
      </c>
      <c r="AS115" s="21" t="s">
        <v>4</v>
      </c>
      <c r="AT115" s="4" t="s">
        <v>7</v>
      </c>
      <c r="AU115" s="21" t="s">
        <v>7</v>
      </c>
      <c r="AV115" s="4" t="s">
        <v>7</v>
      </c>
      <c r="AW115" s="21" t="s">
        <v>7</v>
      </c>
      <c r="AX115" s="4" t="s">
        <v>7</v>
      </c>
      <c r="AY115" s="21" t="s">
        <v>7</v>
      </c>
      <c r="AZ115" s="4" t="s">
        <v>7</v>
      </c>
      <c r="BA115" s="21" t="s">
        <v>7</v>
      </c>
      <c r="BB115" s="4" t="s">
        <v>7</v>
      </c>
      <c r="BE115" s="107" t="s">
        <v>181</v>
      </c>
      <c r="BF115" s="107" t="s">
        <v>182</v>
      </c>
      <c r="BG115" s="107" t="s">
        <v>182</v>
      </c>
      <c r="BH115" s="107" t="s">
        <v>181</v>
      </c>
      <c r="BI115">
        <v>16</v>
      </c>
      <c r="BJ115"/>
      <c r="BK115">
        <v>1</v>
      </c>
      <c r="BL115">
        <v>16</v>
      </c>
      <c r="BM115"/>
      <c r="BN115">
        <v>1</v>
      </c>
      <c r="BO115"/>
      <c r="BP115"/>
      <c r="BQ115"/>
      <c r="BR115"/>
      <c r="BS115"/>
      <c r="BT115"/>
      <c r="BU115"/>
      <c r="BV115"/>
      <c r="BW115"/>
      <c r="BX115" s="13"/>
      <c r="BY115" s="13"/>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row>
    <row r="116" spans="1:115" s="23" customFormat="1" ht="39.6" x14ac:dyDescent="0.3">
      <c r="A116"/>
      <c r="B116" s="102"/>
      <c r="C116"/>
      <c r="D116" s="46"/>
      <c r="G116"/>
      <c r="H116" s="148" t="s">
        <v>223</v>
      </c>
      <c r="I116" t="s">
        <v>280</v>
      </c>
      <c r="J116" s="169">
        <v>644724</v>
      </c>
      <c r="K116" s="120">
        <v>22</v>
      </c>
      <c r="L116" s="107" t="s">
        <v>178</v>
      </c>
      <c r="M116" s="103" t="s">
        <v>286</v>
      </c>
      <c r="N116" s="103" t="s">
        <v>5</v>
      </c>
      <c r="O116" s="21" t="s">
        <v>4</v>
      </c>
      <c r="P116" s="121" t="s">
        <v>289</v>
      </c>
      <c r="Q116" s="104" t="s">
        <v>295</v>
      </c>
      <c r="R116" s="103" t="s">
        <v>18</v>
      </c>
      <c r="S116" s="103">
        <v>400</v>
      </c>
      <c r="T116" t="s">
        <v>283</v>
      </c>
      <c r="U116" s="4" t="s">
        <v>7</v>
      </c>
      <c r="V116" s="123">
        <v>20</v>
      </c>
      <c r="W116" s="107" t="s">
        <v>179</v>
      </c>
      <c r="X116" s="4" t="s">
        <v>7</v>
      </c>
      <c r="Y116" s="107" t="s">
        <v>180</v>
      </c>
      <c r="Z116" s="4" t="s">
        <v>7</v>
      </c>
      <c r="AA116" s="4" t="s">
        <v>7</v>
      </c>
      <c r="AB116" s="4" t="s">
        <v>7</v>
      </c>
      <c r="AC116" s="21" t="s">
        <v>7</v>
      </c>
      <c r="AD116" s="4" t="s">
        <v>7</v>
      </c>
      <c r="AE116" s="21" t="s">
        <v>7</v>
      </c>
      <c r="AF116" s="4" t="s">
        <v>7</v>
      </c>
      <c r="AG116" s="21" t="s">
        <v>7</v>
      </c>
      <c r="AH116" s="125" t="s">
        <v>5</v>
      </c>
      <c r="AI116" s="21" t="s">
        <v>4</v>
      </c>
      <c r="AJ116" s="91">
        <v>20</v>
      </c>
      <c r="AK116" s="21" t="s">
        <v>4</v>
      </c>
      <c r="AL116" s="91" t="s">
        <v>5</v>
      </c>
      <c r="AM116" s="21" t="s">
        <v>4</v>
      </c>
      <c r="AN116" s="4" t="s">
        <v>7</v>
      </c>
      <c r="AO116" s="21" t="s">
        <v>7</v>
      </c>
      <c r="AP116" s="91" t="s">
        <v>5</v>
      </c>
      <c r="AQ116" s="21" t="s">
        <v>4</v>
      </c>
      <c r="AR116" s="4" t="s">
        <v>7</v>
      </c>
      <c r="AS116" s="21" t="s">
        <v>4</v>
      </c>
      <c r="AT116" s="4" t="s">
        <v>7</v>
      </c>
      <c r="AU116" s="21" t="s">
        <v>7</v>
      </c>
      <c r="AV116" s="4" t="s">
        <v>7</v>
      </c>
      <c r="AW116" s="21" t="s">
        <v>7</v>
      </c>
      <c r="AX116" s="4" t="s">
        <v>7</v>
      </c>
      <c r="AY116" s="21" t="s">
        <v>7</v>
      </c>
      <c r="AZ116" s="4" t="s">
        <v>7</v>
      </c>
      <c r="BA116" s="21" t="s">
        <v>7</v>
      </c>
      <c r="BB116" s="4" t="s">
        <v>7</v>
      </c>
      <c r="BE116" s="107" t="s">
        <v>181</v>
      </c>
      <c r="BF116" s="107" t="s">
        <v>182</v>
      </c>
      <c r="BG116" s="107" t="s">
        <v>182</v>
      </c>
      <c r="BH116" s="107" t="s">
        <v>181</v>
      </c>
      <c r="BI116">
        <v>16</v>
      </c>
      <c r="BJ116"/>
      <c r="BK116">
        <v>1</v>
      </c>
      <c r="BL116">
        <v>16</v>
      </c>
      <c r="BM116"/>
      <c r="BN116">
        <v>1</v>
      </c>
      <c r="BO116"/>
      <c r="BP116"/>
      <c r="BQ116"/>
      <c r="BR116"/>
      <c r="BS116"/>
      <c r="BT116"/>
      <c r="BU116"/>
      <c r="BV116"/>
      <c r="BW116"/>
      <c r="BX116" s="13"/>
      <c r="BY116" s="13"/>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row>
    <row r="117" spans="1:115" s="23" customFormat="1" ht="39.6" x14ac:dyDescent="0.3">
      <c r="A117"/>
      <c r="B117" s="102"/>
      <c r="C117"/>
      <c r="D117" s="46"/>
      <c r="G117"/>
      <c r="H117" s="148" t="s">
        <v>224</v>
      </c>
      <c r="I117" t="s">
        <v>280</v>
      </c>
      <c r="J117" s="169">
        <v>644725</v>
      </c>
      <c r="K117" s="120">
        <v>22</v>
      </c>
      <c r="L117" s="107" t="s">
        <v>183</v>
      </c>
      <c r="M117" s="103" t="s">
        <v>286</v>
      </c>
      <c r="N117" s="103" t="s">
        <v>5</v>
      </c>
      <c r="O117" s="21" t="s">
        <v>4</v>
      </c>
      <c r="P117" s="121" t="s">
        <v>289</v>
      </c>
      <c r="Q117" s="104" t="s">
        <v>295</v>
      </c>
      <c r="R117" s="103" t="s">
        <v>18</v>
      </c>
      <c r="S117" s="103">
        <v>400</v>
      </c>
      <c r="T117" t="s">
        <v>283</v>
      </c>
      <c r="U117" s="4" t="s">
        <v>7</v>
      </c>
      <c r="V117" s="123">
        <v>20</v>
      </c>
      <c r="W117" s="107" t="s">
        <v>179</v>
      </c>
      <c r="X117" s="4" t="s">
        <v>7</v>
      </c>
      <c r="Y117" s="107" t="s">
        <v>180</v>
      </c>
      <c r="Z117" s="4" t="s">
        <v>7</v>
      </c>
      <c r="AA117" s="4" t="s">
        <v>7</v>
      </c>
      <c r="AB117" s="4" t="s">
        <v>7</v>
      </c>
      <c r="AC117" s="21" t="s">
        <v>7</v>
      </c>
      <c r="AD117" s="4" t="s">
        <v>7</v>
      </c>
      <c r="AE117" s="21" t="s">
        <v>7</v>
      </c>
      <c r="AF117" s="4" t="s">
        <v>7</v>
      </c>
      <c r="AG117" s="21" t="s">
        <v>7</v>
      </c>
      <c r="AH117" s="125" t="s">
        <v>5</v>
      </c>
      <c r="AI117" s="21" t="s">
        <v>4</v>
      </c>
      <c r="AJ117" s="91">
        <v>20</v>
      </c>
      <c r="AK117" s="21" t="s">
        <v>4</v>
      </c>
      <c r="AL117" s="91" t="s">
        <v>5</v>
      </c>
      <c r="AM117" s="21" t="s">
        <v>4</v>
      </c>
      <c r="AN117" s="4" t="s">
        <v>7</v>
      </c>
      <c r="AO117" s="21" t="s">
        <v>7</v>
      </c>
      <c r="AP117" s="91" t="s">
        <v>5</v>
      </c>
      <c r="AQ117" s="21" t="s">
        <v>4</v>
      </c>
      <c r="AR117" s="4" t="s">
        <v>7</v>
      </c>
      <c r="AS117" s="21" t="s">
        <v>4</v>
      </c>
      <c r="AT117" s="4" t="s">
        <v>7</v>
      </c>
      <c r="AU117" s="21" t="s">
        <v>7</v>
      </c>
      <c r="AV117" s="4" t="s">
        <v>7</v>
      </c>
      <c r="AW117" s="21" t="s">
        <v>7</v>
      </c>
      <c r="AX117" s="4" t="s">
        <v>7</v>
      </c>
      <c r="AY117" s="21" t="s">
        <v>7</v>
      </c>
      <c r="AZ117" s="4" t="s">
        <v>7</v>
      </c>
      <c r="BA117" s="21" t="s">
        <v>7</v>
      </c>
      <c r="BB117" s="4" t="s">
        <v>7</v>
      </c>
      <c r="BE117" s="107" t="s">
        <v>181</v>
      </c>
      <c r="BF117" s="107" t="s">
        <v>182</v>
      </c>
      <c r="BG117" s="107" t="s">
        <v>182</v>
      </c>
      <c r="BH117" s="107" t="s">
        <v>181</v>
      </c>
      <c r="BI117">
        <v>16</v>
      </c>
      <c r="BJ117"/>
      <c r="BK117">
        <v>1</v>
      </c>
      <c r="BL117">
        <v>16</v>
      </c>
      <c r="BM117"/>
      <c r="BN117">
        <v>1</v>
      </c>
      <c r="BO117"/>
      <c r="BP117"/>
      <c r="BQ117"/>
      <c r="BR117"/>
      <c r="BS117"/>
      <c r="BT117"/>
      <c r="BU117"/>
      <c r="BV117"/>
      <c r="BW117"/>
      <c r="BX117" s="13"/>
      <c r="BY117" s="13"/>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row>
    <row r="118" spans="1:115" s="23" customFormat="1" ht="39.6" x14ac:dyDescent="0.3">
      <c r="A118"/>
      <c r="B118" s="102"/>
      <c r="C118"/>
      <c r="D118" s="46"/>
      <c r="G118"/>
      <c r="H118" s="148" t="s">
        <v>225</v>
      </c>
      <c r="I118" t="s">
        <v>280</v>
      </c>
      <c r="J118" s="169">
        <v>251731</v>
      </c>
      <c r="K118" s="120">
        <v>22</v>
      </c>
      <c r="L118" s="107" t="s">
        <v>183</v>
      </c>
      <c r="M118" s="103" t="s">
        <v>286</v>
      </c>
      <c r="N118" s="103" t="s">
        <v>5</v>
      </c>
      <c r="O118" s="21" t="s">
        <v>4</v>
      </c>
      <c r="P118" s="121" t="s">
        <v>289</v>
      </c>
      <c r="Q118" s="104" t="s">
        <v>295</v>
      </c>
      <c r="R118" s="103" t="s">
        <v>18</v>
      </c>
      <c r="S118" s="103">
        <v>400</v>
      </c>
      <c r="T118" s="103">
        <v>1000</v>
      </c>
      <c r="U118" s="103">
        <v>70</v>
      </c>
      <c r="V118" s="123">
        <v>20</v>
      </c>
      <c r="W118" s="107" t="s">
        <v>179</v>
      </c>
      <c r="X118" s="4" t="s">
        <v>7</v>
      </c>
      <c r="Y118" s="107" t="s">
        <v>180</v>
      </c>
      <c r="Z118" s="4" t="s">
        <v>7</v>
      </c>
      <c r="AA118" s="4" t="s">
        <v>7</v>
      </c>
      <c r="AB118" s="4" t="s">
        <v>7</v>
      </c>
      <c r="AC118" s="21" t="s">
        <v>7</v>
      </c>
      <c r="AD118" s="4" t="s">
        <v>7</v>
      </c>
      <c r="AE118" s="21" t="s">
        <v>7</v>
      </c>
      <c r="AF118" s="4" t="s">
        <v>7</v>
      </c>
      <c r="AG118" s="21" t="s">
        <v>7</v>
      </c>
      <c r="AH118" s="125" t="s">
        <v>5</v>
      </c>
      <c r="AI118" s="21" t="s">
        <v>4</v>
      </c>
      <c r="AJ118" s="91">
        <v>20</v>
      </c>
      <c r="AK118" s="21" t="s">
        <v>4</v>
      </c>
      <c r="AL118" s="91" t="s">
        <v>5</v>
      </c>
      <c r="AM118" s="21" t="s">
        <v>4</v>
      </c>
      <c r="AN118" s="4" t="s">
        <v>7</v>
      </c>
      <c r="AO118" s="21" t="s">
        <v>7</v>
      </c>
      <c r="AP118" s="91" t="s">
        <v>5</v>
      </c>
      <c r="AQ118" s="21" t="s">
        <v>4</v>
      </c>
      <c r="AR118" s="4" t="s">
        <v>7</v>
      </c>
      <c r="AS118" s="21" t="s">
        <v>4</v>
      </c>
      <c r="AT118" s="4" t="s">
        <v>7</v>
      </c>
      <c r="AU118" s="21" t="s">
        <v>7</v>
      </c>
      <c r="AV118" s="4" t="s">
        <v>7</v>
      </c>
      <c r="AW118" s="21" t="s">
        <v>7</v>
      </c>
      <c r="AX118" s="4" t="s">
        <v>7</v>
      </c>
      <c r="AY118" s="21" t="s">
        <v>7</v>
      </c>
      <c r="AZ118" s="4" t="s">
        <v>7</v>
      </c>
      <c r="BA118" s="21" t="s">
        <v>7</v>
      </c>
      <c r="BB118" s="4" t="s">
        <v>7</v>
      </c>
      <c r="BE118" s="107" t="s">
        <v>181</v>
      </c>
      <c r="BF118" s="107" t="s">
        <v>182</v>
      </c>
      <c r="BG118" s="107" t="s">
        <v>182</v>
      </c>
      <c r="BH118" s="107" t="s">
        <v>181</v>
      </c>
      <c r="BI118">
        <v>16</v>
      </c>
      <c r="BJ118"/>
      <c r="BK118">
        <v>1</v>
      </c>
      <c r="BL118">
        <v>16</v>
      </c>
      <c r="BM118"/>
      <c r="BN118">
        <v>1</v>
      </c>
      <c r="BO118"/>
      <c r="BP118"/>
      <c r="BQ118"/>
      <c r="BR118"/>
      <c r="BS118"/>
      <c r="BT118"/>
      <c r="BU118"/>
      <c r="BV118"/>
      <c r="BW118"/>
      <c r="BX118" s="13"/>
      <c r="BY118" s="13"/>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3" customFormat="1" ht="39.6" x14ac:dyDescent="0.3">
      <c r="A119"/>
      <c r="B119" s="102"/>
      <c r="C119"/>
      <c r="D119" s="46"/>
      <c r="G119"/>
      <c r="H119" s="148" t="s">
        <v>226</v>
      </c>
      <c r="I119" t="s">
        <v>280</v>
      </c>
      <c r="J119" s="169">
        <v>635327</v>
      </c>
      <c r="K119" s="120">
        <v>22</v>
      </c>
      <c r="L119" s="107" t="s">
        <v>183</v>
      </c>
      <c r="M119" s="103" t="s">
        <v>287</v>
      </c>
      <c r="N119" s="103" t="s">
        <v>5</v>
      </c>
      <c r="O119" s="21" t="s">
        <v>4</v>
      </c>
      <c r="P119" s="121" t="s">
        <v>289</v>
      </c>
      <c r="Q119" s="104" t="s">
        <v>295</v>
      </c>
      <c r="R119" s="103" t="s">
        <v>17</v>
      </c>
      <c r="S119" s="103">
        <v>400</v>
      </c>
      <c r="T119" s="103">
        <v>1000</v>
      </c>
      <c r="U119" s="103">
        <v>70</v>
      </c>
      <c r="V119" s="123">
        <v>20</v>
      </c>
      <c r="W119" s="107" t="s">
        <v>179</v>
      </c>
      <c r="X119" s="4" t="s">
        <v>7</v>
      </c>
      <c r="Y119" s="107" t="s">
        <v>180</v>
      </c>
      <c r="Z119" s="4" t="s">
        <v>7</v>
      </c>
      <c r="AA119" s="4" t="s">
        <v>7</v>
      </c>
      <c r="AB119" s="4" t="s">
        <v>7</v>
      </c>
      <c r="AC119" s="21" t="s">
        <v>7</v>
      </c>
      <c r="AD119" s="4" t="s">
        <v>7</v>
      </c>
      <c r="AE119" s="21" t="s">
        <v>7</v>
      </c>
      <c r="AF119" s="4" t="s">
        <v>7</v>
      </c>
      <c r="AG119" s="21" t="s">
        <v>7</v>
      </c>
      <c r="AH119" s="125" t="s">
        <v>5</v>
      </c>
      <c r="AI119" s="21" t="s">
        <v>4</v>
      </c>
      <c r="AJ119" s="91">
        <v>31</v>
      </c>
      <c r="AK119" s="21" t="s">
        <v>4</v>
      </c>
      <c r="AL119" s="91" t="s">
        <v>5</v>
      </c>
      <c r="AM119" s="21" t="s">
        <v>4</v>
      </c>
      <c r="AN119" s="4" t="s">
        <v>7</v>
      </c>
      <c r="AO119" s="21" t="s">
        <v>7</v>
      </c>
      <c r="AP119" s="91" t="s">
        <v>5</v>
      </c>
      <c r="AQ119" s="21" t="s">
        <v>4</v>
      </c>
      <c r="AR119" s="4" t="s">
        <v>7</v>
      </c>
      <c r="AS119" s="21" t="s">
        <v>4</v>
      </c>
      <c r="AT119" s="4" t="s">
        <v>7</v>
      </c>
      <c r="AU119" s="21" t="s">
        <v>7</v>
      </c>
      <c r="AV119" s="4" t="s">
        <v>7</v>
      </c>
      <c r="AW119" s="21" t="s">
        <v>7</v>
      </c>
      <c r="AX119" s="4" t="s">
        <v>7</v>
      </c>
      <c r="AY119" s="21" t="s">
        <v>7</v>
      </c>
      <c r="AZ119" s="4" t="s">
        <v>7</v>
      </c>
      <c r="BA119" s="21" t="s">
        <v>7</v>
      </c>
      <c r="BB119" s="4" t="s">
        <v>7</v>
      </c>
      <c r="BE119" s="107" t="s">
        <v>181</v>
      </c>
      <c r="BF119" s="107" t="s">
        <v>182</v>
      </c>
      <c r="BG119" s="107" t="s">
        <v>182</v>
      </c>
      <c r="BH119" s="107" t="s">
        <v>181</v>
      </c>
      <c r="BI119">
        <v>16</v>
      </c>
      <c r="BJ119"/>
      <c r="BK119">
        <v>1</v>
      </c>
      <c r="BL119">
        <v>16</v>
      </c>
      <c r="BM119"/>
      <c r="BN119">
        <v>1</v>
      </c>
      <c r="BO119"/>
      <c r="BP119"/>
      <c r="BQ119"/>
      <c r="BR119"/>
      <c r="BS119"/>
      <c r="BT119"/>
      <c r="BU119"/>
      <c r="BV119"/>
      <c r="BW119"/>
      <c r="BX119" s="13"/>
      <c r="BY119" s="13"/>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3" customFormat="1" ht="39.6" x14ac:dyDescent="0.3">
      <c r="A120"/>
      <c r="B120" s="102"/>
      <c r="C120"/>
      <c r="D120" s="46"/>
      <c r="G120"/>
      <c r="H120" s="148" t="s">
        <v>227</v>
      </c>
      <c r="I120" t="s">
        <v>280</v>
      </c>
      <c r="J120" s="169">
        <v>635347</v>
      </c>
      <c r="K120" s="120">
        <v>22</v>
      </c>
      <c r="L120" s="107" t="s">
        <v>183</v>
      </c>
      <c r="M120" s="103" t="s">
        <v>287</v>
      </c>
      <c r="N120" s="103" t="s">
        <v>5</v>
      </c>
      <c r="O120" s="21" t="s">
        <v>4</v>
      </c>
      <c r="P120" s="121" t="s">
        <v>289</v>
      </c>
      <c r="Q120" s="104" t="s">
        <v>295</v>
      </c>
      <c r="R120" s="103" t="s">
        <v>17</v>
      </c>
      <c r="S120" s="103">
        <v>400</v>
      </c>
      <c r="T120" t="s">
        <v>283</v>
      </c>
      <c r="U120" s="4" t="s">
        <v>7</v>
      </c>
      <c r="V120" s="123">
        <v>20</v>
      </c>
      <c r="W120" s="107" t="s">
        <v>179</v>
      </c>
      <c r="X120" s="4" t="s">
        <v>7</v>
      </c>
      <c r="Y120" s="107" t="s">
        <v>180</v>
      </c>
      <c r="Z120" s="4" t="s">
        <v>7</v>
      </c>
      <c r="AA120" s="4" t="s">
        <v>7</v>
      </c>
      <c r="AB120" s="4" t="s">
        <v>7</v>
      </c>
      <c r="AC120" s="21" t="s">
        <v>7</v>
      </c>
      <c r="AD120" s="4" t="s">
        <v>7</v>
      </c>
      <c r="AE120" s="21" t="s">
        <v>7</v>
      </c>
      <c r="AF120" s="4" t="s">
        <v>7</v>
      </c>
      <c r="AG120" s="21" t="s">
        <v>7</v>
      </c>
      <c r="AH120" s="125" t="s">
        <v>5</v>
      </c>
      <c r="AI120" s="21" t="s">
        <v>4</v>
      </c>
      <c r="AJ120" s="91">
        <v>31</v>
      </c>
      <c r="AK120" s="21" t="s">
        <v>4</v>
      </c>
      <c r="AL120" s="91" t="s">
        <v>5</v>
      </c>
      <c r="AM120" s="21" t="s">
        <v>4</v>
      </c>
      <c r="AN120" s="4" t="s">
        <v>7</v>
      </c>
      <c r="AO120" s="21" t="s">
        <v>7</v>
      </c>
      <c r="AP120" s="91" t="s">
        <v>5</v>
      </c>
      <c r="AQ120" s="21" t="s">
        <v>4</v>
      </c>
      <c r="AR120" s="4" t="s">
        <v>7</v>
      </c>
      <c r="AS120" s="21" t="s">
        <v>4</v>
      </c>
      <c r="AT120" s="4" t="s">
        <v>7</v>
      </c>
      <c r="AU120" s="21" t="s">
        <v>7</v>
      </c>
      <c r="AV120" s="4" t="s">
        <v>7</v>
      </c>
      <c r="AW120" s="21" t="s">
        <v>7</v>
      </c>
      <c r="AX120" s="4" t="s">
        <v>7</v>
      </c>
      <c r="AY120" s="21" t="s">
        <v>7</v>
      </c>
      <c r="AZ120" s="4" t="s">
        <v>7</v>
      </c>
      <c r="BA120" s="21" t="s">
        <v>7</v>
      </c>
      <c r="BB120" s="4" t="s">
        <v>7</v>
      </c>
      <c r="BE120" s="107" t="s">
        <v>181</v>
      </c>
      <c r="BF120" s="107" t="s">
        <v>182</v>
      </c>
      <c r="BG120" s="107" t="s">
        <v>182</v>
      </c>
      <c r="BH120" s="107" t="s">
        <v>181</v>
      </c>
      <c r="BI120">
        <v>16</v>
      </c>
      <c r="BJ120"/>
      <c r="BK120">
        <v>1</v>
      </c>
      <c r="BL120">
        <v>16</v>
      </c>
      <c r="BM120"/>
      <c r="BN120">
        <v>1</v>
      </c>
      <c r="BO120"/>
      <c r="BP120"/>
      <c r="BQ120"/>
      <c r="BR120"/>
      <c r="BS120"/>
      <c r="BT120"/>
      <c r="BU120"/>
      <c r="BV120"/>
      <c r="BW120"/>
      <c r="BX120" s="13"/>
      <c r="BY120" s="13"/>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row>
    <row r="121" spans="1:115" s="23" customFormat="1" ht="39.6" x14ac:dyDescent="0.3">
      <c r="A121"/>
      <c r="B121" s="102"/>
      <c r="C121"/>
      <c r="D121" s="46"/>
      <c r="G121"/>
      <c r="H121" s="148" t="s">
        <v>228</v>
      </c>
      <c r="I121" t="s">
        <v>280</v>
      </c>
      <c r="J121" s="169">
        <v>635353</v>
      </c>
      <c r="K121" s="120">
        <v>22</v>
      </c>
      <c r="L121" s="107" t="s">
        <v>184</v>
      </c>
      <c r="M121" s="103" t="s">
        <v>287</v>
      </c>
      <c r="N121" s="103" t="s">
        <v>5</v>
      </c>
      <c r="O121" s="21" t="s">
        <v>4</v>
      </c>
      <c r="P121" s="121" t="s">
        <v>289</v>
      </c>
      <c r="Q121" s="104" t="s">
        <v>295</v>
      </c>
      <c r="R121" s="103" t="s">
        <v>17</v>
      </c>
      <c r="S121" s="103">
        <v>400</v>
      </c>
      <c r="T121" t="s">
        <v>283</v>
      </c>
      <c r="U121" s="4" t="s">
        <v>7</v>
      </c>
      <c r="V121" s="123">
        <v>20</v>
      </c>
      <c r="W121" s="107" t="s">
        <v>179</v>
      </c>
      <c r="X121" s="4" t="s">
        <v>7</v>
      </c>
      <c r="Y121" s="107" t="s">
        <v>180</v>
      </c>
      <c r="Z121" s="4" t="s">
        <v>7</v>
      </c>
      <c r="AA121" s="4" t="s">
        <v>7</v>
      </c>
      <c r="AB121" s="4" t="s">
        <v>7</v>
      </c>
      <c r="AC121" s="21" t="s">
        <v>7</v>
      </c>
      <c r="AD121" s="4" t="s">
        <v>7</v>
      </c>
      <c r="AE121" s="21" t="s">
        <v>7</v>
      </c>
      <c r="AF121" s="4" t="s">
        <v>7</v>
      </c>
      <c r="AG121" s="21" t="s">
        <v>7</v>
      </c>
      <c r="AH121" s="125" t="s">
        <v>5</v>
      </c>
      <c r="AI121" s="21" t="s">
        <v>4</v>
      </c>
      <c r="AJ121" s="91">
        <v>31</v>
      </c>
      <c r="AK121" s="21" t="s">
        <v>4</v>
      </c>
      <c r="AL121" s="91" t="s">
        <v>5</v>
      </c>
      <c r="AM121" s="21" t="s">
        <v>4</v>
      </c>
      <c r="AN121" s="4" t="s">
        <v>7</v>
      </c>
      <c r="AO121" s="21" t="s">
        <v>7</v>
      </c>
      <c r="AP121" s="91" t="s">
        <v>5</v>
      </c>
      <c r="AQ121" s="21" t="s">
        <v>4</v>
      </c>
      <c r="AR121" s="4" t="s">
        <v>7</v>
      </c>
      <c r="AS121" s="21" t="s">
        <v>4</v>
      </c>
      <c r="AT121" s="4" t="s">
        <v>7</v>
      </c>
      <c r="AU121" s="21" t="s">
        <v>7</v>
      </c>
      <c r="AV121" s="4" t="s">
        <v>7</v>
      </c>
      <c r="AW121" s="21" t="s">
        <v>7</v>
      </c>
      <c r="AX121" s="4" t="s">
        <v>7</v>
      </c>
      <c r="AY121" s="21" t="s">
        <v>7</v>
      </c>
      <c r="AZ121" s="4" t="s">
        <v>7</v>
      </c>
      <c r="BA121" s="21" t="s">
        <v>7</v>
      </c>
      <c r="BB121" s="4" t="s">
        <v>7</v>
      </c>
      <c r="BE121" s="107" t="s">
        <v>181</v>
      </c>
      <c r="BF121" s="107" t="s">
        <v>182</v>
      </c>
      <c r="BG121" s="107" t="s">
        <v>182</v>
      </c>
      <c r="BH121" s="107" t="s">
        <v>181</v>
      </c>
      <c r="BI121">
        <v>16</v>
      </c>
      <c r="BJ121"/>
      <c r="BK121">
        <v>1</v>
      </c>
      <c r="BL121">
        <v>16</v>
      </c>
      <c r="BM121"/>
      <c r="BN121">
        <v>1</v>
      </c>
      <c r="BO121"/>
      <c r="BP121"/>
      <c r="BQ121"/>
      <c r="BR121"/>
      <c r="BS121"/>
      <c r="BT121"/>
      <c r="BU121"/>
      <c r="BV121"/>
      <c r="BW121"/>
      <c r="BX121" s="13"/>
      <c r="BY121" s="13"/>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row>
    <row r="122" spans="1:115" s="23" customFormat="1" ht="39.6" x14ac:dyDescent="0.3">
      <c r="A122"/>
      <c r="B122" s="102"/>
      <c r="C122"/>
      <c r="D122" s="46"/>
      <c r="G122"/>
      <c r="H122" s="148" t="s">
        <v>229</v>
      </c>
      <c r="I122" t="s">
        <v>280</v>
      </c>
      <c r="J122" s="169">
        <v>635332</v>
      </c>
      <c r="K122" s="120">
        <v>22</v>
      </c>
      <c r="L122" s="107" t="s">
        <v>184</v>
      </c>
      <c r="M122" s="103" t="s">
        <v>287</v>
      </c>
      <c r="N122" s="103" t="s">
        <v>5</v>
      </c>
      <c r="O122" s="21" t="s">
        <v>4</v>
      </c>
      <c r="P122" s="121" t="s">
        <v>289</v>
      </c>
      <c r="Q122" s="104" t="s">
        <v>295</v>
      </c>
      <c r="R122" s="103" t="s">
        <v>17</v>
      </c>
      <c r="S122" s="103">
        <v>400</v>
      </c>
      <c r="T122" s="103">
        <v>1000</v>
      </c>
      <c r="U122" s="103">
        <v>70</v>
      </c>
      <c r="V122" s="123">
        <v>20</v>
      </c>
      <c r="W122" s="107" t="s">
        <v>179</v>
      </c>
      <c r="X122" s="4" t="s">
        <v>7</v>
      </c>
      <c r="Y122" s="107" t="s">
        <v>180</v>
      </c>
      <c r="Z122" s="4" t="s">
        <v>7</v>
      </c>
      <c r="AA122" s="4" t="s">
        <v>7</v>
      </c>
      <c r="AB122" s="4" t="s">
        <v>7</v>
      </c>
      <c r="AC122" s="21" t="s">
        <v>7</v>
      </c>
      <c r="AD122" s="4" t="s">
        <v>7</v>
      </c>
      <c r="AE122" s="21" t="s">
        <v>7</v>
      </c>
      <c r="AF122" s="4" t="s">
        <v>7</v>
      </c>
      <c r="AG122" s="21" t="s">
        <v>7</v>
      </c>
      <c r="AH122" s="125" t="s">
        <v>5</v>
      </c>
      <c r="AI122" s="21" t="s">
        <v>4</v>
      </c>
      <c r="AJ122" s="91">
        <v>31</v>
      </c>
      <c r="AK122" s="21" t="s">
        <v>4</v>
      </c>
      <c r="AL122" s="91" t="s">
        <v>5</v>
      </c>
      <c r="AM122" s="21" t="s">
        <v>4</v>
      </c>
      <c r="AN122" s="4" t="s">
        <v>7</v>
      </c>
      <c r="AO122" s="21" t="s">
        <v>7</v>
      </c>
      <c r="AP122" s="91" t="s">
        <v>5</v>
      </c>
      <c r="AQ122" s="21" t="s">
        <v>4</v>
      </c>
      <c r="AR122" s="4" t="s">
        <v>7</v>
      </c>
      <c r="AS122" s="21" t="s">
        <v>4</v>
      </c>
      <c r="AT122" s="4" t="s">
        <v>7</v>
      </c>
      <c r="AU122" s="21" t="s">
        <v>7</v>
      </c>
      <c r="AV122" s="4" t="s">
        <v>7</v>
      </c>
      <c r="AW122" s="21" t="s">
        <v>7</v>
      </c>
      <c r="AX122" s="4" t="s">
        <v>7</v>
      </c>
      <c r="AY122" s="21" t="s">
        <v>7</v>
      </c>
      <c r="AZ122" s="4" t="s">
        <v>7</v>
      </c>
      <c r="BA122" s="21" t="s">
        <v>7</v>
      </c>
      <c r="BB122" s="4" t="s">
        <v>7</v>
      </c>
      <c r="BE122" s="107" t="s">
        <v>181</v>
      </c>
      <c r="BF122" s="107" t="s">
        <v>182</v>
      </c>
      <c r="BG122" s="107" t="s">
        <v>182</v>
      </c>
      <c r="BH122" s="107" t="s">
        <v>181</v>
      </c>
      <c r="BI122">
        <v>16</v>
      </c>
      <c r="BJ122"/>
      <c r="BK122">
        <v>1</v>
      </c>
      <c r="BL122">
        <v>16</v>
      </c>
      <c r="BM122"/>
      <c r="BN122">
        <v>1</v>
      </c>
      <c r="BO122"/>
      <c r="BP122"/>
      <c r="BQ122"/>
      <c r="BR122"/>
      <c r="BS122"/>
      <c r="BT122"/>
      <c r="BU122"/>
      <c r="BV122"/>
      <c r="BW122"/>
      <c r="BX122" s="13"/>
      <c r="BY122" s="13"/>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row>
    <row r="123" spans="1:115" s="23" customFormat="1" ht="39.6" x14ac:dyDescent="0.3">
      <c r="A123"/>
      <c r="B123" s="102"/>
      <c r="C123"/>
      <c r="D123" s="46"/>
      <c r="G123"/>
      <c r="H123" s="148" t="s">
        <v>230</v>
      </c>
      <c r="I123" t="s">
        <v>280</v>
      </c>
      <c r="J123" s="169">
        <v>635333</v>
      </c>
      <c r="K123" s="120">
        <v>22</v>
      </c>
      <c r="L123" s="107" t="s">
        <v>184</v>
      </c>
      <c r="M123" s="103" t="s">
        <v>286</v>
      </c>
      <c r="N123" s="103" t="s">
        <v>5</v>
      </c>
      <c r="O123" s="21" t="s">
        <v>4</v>
      </c>
      <c r="P123" s="121" t="s">
        <v>289</v>
      </c>
      <c r="Q123" s="104" t="s">
        <v>295</v>
      </c>
      <c r="R123" s="103" t="s">
        <v>18</v>
      </c>
      <c r="S123" s="103">
        <v>400</v>
      </c>
      <c r="T123" s="103">
        <v>1000</v>
      </c>
      <c r="U123" s="103">
        <v>70</v>
      </c>
      <c r="V123" s="123">
        <v>20</v>
      </c>
      <c r="W123" s="107" t="s">
        <v>179</v>
      </c>
      <c r="X123" s="4" t="s">
        <v>7</v>
      </c>
      <c r="Y123" s="107" t="s">
        <v>180</v>
      </c>
      <c r="Z123" s="4" t="s">
        <v>7</v>
      </c>
      <c r="AA123" s="4" t="s">
        <v>7</v>
      </c>
      <c r="AB123" s="4" t="s">
        <v>7</v>
      </c>
      <c r="AC123" s="21" t="s">
        <v>7</v>
      </c>
      <c r="AD123" s="4" t="s">
        <v>7</v>
      </c>
      <c r="AE123" s="21" t="s">
        <v>7</v>
      </c>
      <c r="AF123" s="4" t="s">
        <v>7</v>
      </c>
      <c r="AG123" s="21" t="s">
        <v>7</v>
      </c>
      <c r="AH123" s="125" t="s">
        <v>5</v>
      </c>
      <c r="AI123" s="21" t="s">
        <v>4</v>
      </c>
      <c r="AJ123" s="91">
        <v>20</v>
      </c>
      <c r="AK123" s="21" t="s">
        <v>4</v>
      </c>
      <c r="AL123" s="91" t="s">
        <v>5</v>
      </c>
      <c r="AM123" s="21" t="s">
        <v>4</v>
      </c>
      <c r="AN123" s="4" t="s">
        <v>7</v>
      </c>
      <c r="AO123" s="21" t="s">
        <v>7</v>
      </c>
      <c r="AP123" s="91" t="s">
        <v>5</v>
      </c>
      <c r="AQ123" s="21" t="s">
        <v>4</v>
      </c>
      <c r="AR123" s="4" t="s">
        <v>7</v>
      </c>
      <c r="AS123" s="21" t="s">
        <v>4</v>
      </c>
      <c r="AT123" s="4" t="s">
        <v>7</v>
      </c>
      <c r="AU123" s="21" t="s">
        <v>7</v>
      </c>
      <c r="AV123" s="4" t="s">
        <v>7</v>
      </c>
      <c r="AW123" s="21" t="s">
        <v>7</v>
      </c>
      <c r="AX123" s="4" t="s">
        <v>7</v>
      </c>
      <c r="AY123" s="21" t="s">
        <v>7</v>
      </c>
      <c r="AZ123" s="4" t="s">
        <v>7</v>
      </c>
      <c r="BA123" s="21" t="s">
        <v>7</v>
      </c>
      <c r="BB123" s="4" t="s">
        <v>7</v>
      </c>
      <c r="BE123" s="107" t="s">
        <v>181</v>
      </c>
      <c r="BF123" s="107" t="s">
        <v>182</v>
      </c>
      <c r="BG123" s="107" t="s">
        <v>182</v>
      </c>
      <c r="BH123" s="107" t="s">
        <v>181</v>
      </c>
      <c r="BI123">
        <v>16</v>
      </c>
      <c r="BJ123"/>
      <c r="BK123">
        <v>1</v>
      </c>
      <c r="BL123">
        <v>16</v>
      </c>
      <c r="BM123"/>
      <c r="BN123">
        <v>1</v>
      </c>
      <c r="BO123"/>
      <c r="BP123"/>
      <c r="BQ123"/>
      <c r="BR123"/>
      <c r="BS123"/>
      <c r="BT123"/>
      <c r="BU123"/>
      <c r="BV123"/>
      <c r="BW123"/>
      <c r="BX123" s="13"/>
      <c r="BY123" s="1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row>
    <row r="124" spans="1:115" s="23" customFormat="1" ht="39.6" x14ac:dyDescent="0.3">
      <c r="A124"/>
      <c r="B124" s="102"/>
      <c r="C124"/>
      <c r="D124" s="46"/>
      <c r="G124"/>
      <c r="H124" s="148" t="s">
        <v>231</v>
      </c>
      <c r="I124" t="s">
        <v>280</v>
      </c>
      <c r="J124" s="169">
        <v>644726</v>
      </c>
      <c r="K124" s="120">
        <v>22</v>
      </c>
      <c r="L124" s="107" t="s">
        <v>184</v>
      </c>
      <c r="M124" s="103" t="s">
        <v>286</v>
      </c>
      <c r="N124" s="103" t="s">
        <v>5</v>
      </c>
      <c r="O124" s="21" t="s">
        <v>4</v>
      </c>
      <c r="P124" s="121" t="s">
        <v>289</v>
      </c>
      <c r="Q124" s="104" t="s">
        <v>295</v>
      </c>
      <c r="R124" s="103" t="s">
        <v>18</v>
      </c>
      <c r="S124" s="103">
        <v>400</v>
      </c>
      <c r="T124" t="s">
        <v>283</v>
      </c>
      <c r="U124" s="4" t="s">
        <v>7</v>
      </c>
      <c r="V124" s="123">
        <v>20</v>
      </c>
      <c r="W124" s="107" t="s">
        <v>179</v>
      </c>
      <c r="X124" s="4" t="s">
        <v>7</v>
      </c>
      <c r="Y124" s="107" t="s">
        <v>180</v>
      </c>
      <c r="Z124" s="4" t="s">
        <v>7</v>
      </c>
      <c r="AA124" s="4" t="s">
        <v>7</v>
      </c>
      <c r="AB124" s="4" t="s">
        <v>7</v>
      </c>
      <c r="AC124" s="21" t="s">
        <v>7</v>
      </c>
      <c r="AD124" s="4" t="s">
        <v>7</v>
      </c>
      <c r="AE124" s="21" t="s">
        <v>7</v>
      </c>
      <c r="AF124" s="4" t="s">
        <v>7</v>
      </c>
      <c r="AG124" s="21" t="s">
        <v>7</v>
      </c>
      <c r="AH124" s="125" t="s">
        <v>5</v>
      </c>
      <c r="AI124" s="21" t="s">
        <v>4</v>
      </c>
      <c r="AJ124" s="91">
        <v>20</v>
      </c>
      <c r="AK124" s="21" t="s">
        <v>4</v>
      </c>
      <c r="AL124" s="91" t="s">
        <v>5</v>
      </c>
      <c r="AM124" s="21" t="s">
        <v>4</v>
      </c>
      <c r="AN124" s="4" t="s">
        <v>7</v>
      </c>
      <c r="AO124" s="21" t="s">
        <v>7</v>
      </c>
      <c r="AP124" s="91" t="s">
        <v>5</v>
      </c>
      <c r="AQ124" s="21" t="s">
        <v>4</v>
      </c>
      <c r="AR124" s="4" t="s">
        <v>7</v>
      </c>
      <c r="AS124" s="21" t="s">
        <v>4</v>
      </c>
      <c r="AT124" s="4" t="s">
        <v>7</v>
      </c>
      <c r="AU124" s="21" t="s">
        <v>7</v>
      </c>
      <c r="AV124" s="4" t="s">
        <v>7</v>
      </c>
      <c r="AW124" s="21" t="s">
        <v>7</v>
      </c>
      <c r="AX124" s="4" t="s">
        <v>7</v>
      </c>
      <c r="AY124" s="21" t="s">
        <v>7</v>
      </c>
      <c r="AZ124" s="4" t="s">
        <v>7</v>
      </c>
      <c r="BA124" s="21" t="s">
        <v>7</v>
      </c>
      <c r="BB124" s="4" t="s">
        <v>7</v>
      </c>
      <c r="BE124" s="107" t="s">
        <v>181</v>
      </c>
      <c r="BF124" s="107" t="s">
        <v>182</v>
      </c>
      <c r="BG124" s="107" t="s">
        <v>182</v>
      </c>
      <c r="BH124" s="107" t="s">
        <v>181</v>
      </c>
      <c r="BI124">
        <v>16</v>
      </c>
      <c r="BJ124"/>
      <c r="BK124">
        <v>1</v>
      </c>
      <c r="BL124">
        <v>16</v>
      </c>
      <c r="BM124"/>
      <c r="BN124">
        <v>1</v>
      </c>
      <c r="BO124"/>
      <c r="BP124"/>
      <c r="BQ124"/>
      <c r="BR124"/>
      <c r="BS124"/>
      <c r="BT124"/>
      <c r="BU124"/>
      <c r="BV124"/>
      <c r="BW124"/>
      <c r="BX124" s="13"/>
      <c r="BY124" s="13"/>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row>
    <row r="125" spans="1:115" s="23" customFormat="1" ht="39.6" x14ac:dyDescent="0.3">
      <c r="A125"/>
      <c r="B125" s="102"/>
      <c r="C125"/>
      <c r="D125" s="46"/>
      <c r="G125"/>
      <c r="H125" s="148" t="s">
        <v>232</v>
      </c>
      <c r="I125" t="s">
        <v>280</v>
      </c>
      <c r="J125" s="169">
        <v>635339</v>
      </c>
      <c r="K125" s="120">
        <v>22</v>
      </c>
      <c r="L125" s="107">
        <v>400</v>
      </c>
      <c r="M125" s="103" t="s">
        <v>287</v>
      </c>
      <c r="N125" s="103" t="s">
        <v>5</v>
      </c>
      <c r="O125" s="21" t="s">
        <v>4</v>
      </c>
      <c r="P125" s="121" t="s">
        <v>289</v>
      </c>
      <c r="Q125" s="104" t="s">
        <v>295</v>
      </c>
      <c r="R125" s="103" t="s">
        <v>17</v>
      </c>
      <c r="S125" s="103">
        <v>400</v>
      </c>
      <c r="T125" s="103">
        <v>1000</v>
      </c>
      <c r="U125" s="103">
        <v>70</v>
      </c>
      <c r="V125" s="123">
        <v>20</v>
      </c>
      <c r="W125" s="107" t="s">
        <v>179</v>
      </c>
      <c r="X125" s="4" t="s">
        <v>7</v>
      </c>
      <c r="Y125" s="107" t="s">
        <v>180</v>
      </c>
      <c r="Z125" s="4" t="s">
        <v>7</v>
      </c>
      <c r="AA125" s="4" t="s">
        <v>7</v>
      </c>
      <c r="AB125" s="4" t="s">
        <v>7</v>
      </c>
      <c r="AC125" s="21" t="s">
        <v>7</v>
      </c>
      <c r="AD125" s="4" t="s">
        <v>7</v>
      </c>
      <c r="AE125" s="21" t="s">
        <v>7</v>
      </c>
      <c r="AF125" s="4" t="s">
        <v>7</v>
      </c>
      <c r="AG125" s="21" t="s">
        <v>7</v>
      </c>
      <c r="AH125" s="125" t="s">
        <v>5</v>
      </c>
      <c r="AI125" s="21" t="s">
        <v>4</v>
      </c>
      <c r="AJ125" s="91">
        <v>31</v>
      </c>
      <c r="AK125" s="21" t="s">
        <v>4</v>
      </c>
      <c r="AL125" s="91" t="s">
        <v>5</v>
      </c>
      <c r="AM125" s="21" t="s">
        <v>4</v>
      </c>
      <c r="AN125" s="4" t="s">
        <v>7</v>
      </c>
      <c r="AO125" s="21" t="s">
        <v>7</v>
      </c>
      <c r="AP125" s="91" t="s">
        <v>5</v>
      </c>
      <c r="AQ125" s="21" t="s">
        <v>4</v>
      </c>
      <c r="AR125" s="4" t="s">
        <v>7</v>
      </c>
      <c r="AS125" s="21" t="s">
        <v>4</v>
      </c>
      <c r="AT125" s="4" t="s">
        <v>7</v>
      </c>
      <c r="AU125" s="21" t="s">
        <v>7</v>
      </c>
      <c r="AV125" s="4" t="s">
        <v>7</v>
      </c>
      <c r="AW125" s="21" t="s">
        <v>7</v>
      </c>
      <c r="AX125" s="4" t="s">
        <v>7</v>
      </c>
      <c r="AY125" s="21" t="s">
        <v>7</v>
      </c>
      <c r="AZ125" s="4" t="s">
        <v>7</v>
      </c>
      <c r="BA125" s="21" t="s">
        <v>7</v>
      </c>
      <c r="BB125" s="4" t="s">
        <v>7</v>
      </c>
      <c r="BE125" s="107" t="s">
        <v>181</v>
      </c>
      <c r="BF125" s="107" t="s">
        <v>182</v>
      </c>
      <c r="BG125" s="107" t="s">
        <v>182</v>
      </c>
      <c r="BH125" s="107" t="s">
        <v>181</v>
      </c>
      <c r="BI125">
        <v>16</v>
      </c>
      <c r="BJ125"/>
      <c r="BK125">
        <v>1</v>
      </c>
      <c r="BL125">
        <v>16</v>
      </c>
      <c r="BM125"/>
      <c r="BN125">
        <v>1</v>
      </c>
      <c r="BO125"/>
      <c r="BP125"/>
      <c r="BQ125"/>
      <c r="BR125"/>
      <c r="BS125"/>
      <c r="BT125"/>
      <c r="BU125"/>
      <c r="BV125"/>
      <c r="BW125"/>
      <c r="BX125" s="13"/>
      <c r="BY125" s="13"/>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row>
    <row r="126" spans="1:115" s="23" customFormat="1" ht="39.6" x14ac:dyDescent="0.3">
      <c r="A126"/>
      <c r="B126" s="102"/>
      <c r="C126"/>
      <c r="D126" s="46"/>
      <c r="G126"/>
      <c r="H126" s="148" t="s">
        <v>233</v>
      </c>
      <c r="I126" t="s">
        <v>280</v>
      </c>
      <c r="J126" s="169">
        <v>635336</v>
      </c>
      <c r="K126" s="120">
        <v>22</v>
      </c>
      <c r="L126" s="107">
        <v>400</v>
      </c>
      <c r="M126" s="103" t="s">
        <v>286</v>
      </c>
      <c r="N126" s="103" t="s">
        <v>5</v>
      </c>
      <c r="O126" s="21" t="s">
        <v>4</v>
      </c>
      <c r="P126" s="121" t="s">
        <v>289</v>
      </c>
      <c r="Q126" s="104" t="s">
        <v>295</v>
      </c>
      <c r="R126" s="103" t="s">
        <v>18</v>
      </c>
      <c r="S126" s="103">
        <v>400</v>
      </c>
      <c r="T126" s="103">
        <v>1000</v>
      </c>
      <c r="U126" s="103">
        <v>70</v>
      </c>
      <c r="V126" s="123">
        <v>20</v>
      </c>
      <c r="W126" s="107" t="s">
        <v>179</v>
      </c>
      <c r="X126" s="4" t="s">
        <v>7</v>
      </c>
      <c r="Y126" s="107" t="s">
        <v>180</v>
      </c>
      <c r="Z126" s="4" t="s">
        <v>7</v>
      </c>
      <c r="AA126" s="4" t="s">
        <v>7</v>
      </c>
      <c r="AB126" s="4" t="s">
        <v>7</v>
      </c>
      <c r="AC126" s="21" t="s">
        <v>7</v>
      </c>
      <c r="AD126" s="4" t="s">
        <v>7</v>
      </c>
      <c r="AE126" s="21" t="s">
        <v>7</v>
      </c>
      <c r="AF126" s="4" t="s">
        <v>7</v>
      </c>
      <c r="AG126" s="21" t="s">
        <v>7</v>
      </c>
      <c r="AH126" s="125" t="s">
        <v>5</v>
      </c>
      <c r="AI126" s="21" t="s">
        <v>4</v>
      </c>
      <c r="AJ126" s="91">
        <v>20</v>
      </c>
      <c r="AK126" s="21" t="s">
        <v>4</v>
      </c>
      <c r="AL126" s="91" t="s">
        <v>5</v>
      </c>
      <c r="AM126" s="21" t="s">
        <v>4</v>
      </c>
      <c r="AN126" s="4" t="s">
        <v>7</v>
      </c>
      <c r="AO126" s="21" t="s">
        <v>7</v>
      </c>
      <c r="AP126" s="91" t="s">
        <v>5</v>
      </c>
      <c r="AQ126" s="21" t="s">
        <v>4</v>
      </c>
      <c r="AR126" s="4" t="s">
        <v>7</v>
      </c>
      <c r="AS126" s="21" t="s">
        <v>4</v>
      </c>
      <c r="AT126" s="4" t="s">
        <v>7</v>
      </c>
      <c r="AU126" s="21" t="s">
        <v>7</v>
      </c>
      <c r="AV126" s="4" t="s">
        <v>7</v>
      </c>
      <c r="AW126" s="21" t="s">
        <v>7</v>
      </c>
      <c r="AX126" s="4" t="s">
        <v>7</v>
      </c>
      <c r="AY126" s="21" t="s">
        <v>7</v>
      </c>
      <c r="AZ126" s="4" t="s">
        <v>7</v>
      </c>
      <c r="BA126" s="21" t="s">
        <v>7</v>
      </c>
      <c r="BB126" s="4" t="s">
        <v>7</v>
      </c>
      <c r="BE126" s="107" t="s">
        <v>181</v>
      </c>
      <c r="BF126" s="107" t="s">
        <v>182</v>
      </c>
      <c r="BG126" s="107" t="s">
        <v>182</v>
      </c>
      <c r="BH126" s="107" t="s">
        <v>181</v>
      </c>
      <c r="BI126">
        <v>16</v>
      </c>
      <c r="BJ126"/>
      <c r="BK126">
        <v>1</v>
      </c>
      <c r="BL126">
        <v>16</v>
      </c>
      <c r="BM126"/>
      <c r="BN126">
        <v>1</v>
      </c>
      <c r="BO126"/>
      <c r="BP126"/>
      <c r="BQ126"/>
      <c r="BR126"/>
      <c r="BS126"/>
      <c r="BT126"/>
      <c r="BU126"/>
      <c r="BV126"/>
      <c r="BW126"/>
      <c r="BX126" s="13"/>
      <c r="BY126" s="13"/>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row>
    <row r="127" spans="1:115" s="23" customFormat="1" ht="39.6" x14ac:dyDescent="0.3">
      <c r="A127"/>
      <c r="B127" s="102"/>
      <c r="C127"/>
      <c r="D127" s="46"/>
      <c r="G127"/>
      <c r="H127" s="148" t="s">
        <v>234</v>
      </c>
      <c r="I127" t="s">
        <v>280</v>
      </c>
      <c r="J127" s="169">
        <v>635358</v>
      </c>
      <c r="K127" s="120">
        <v>22</v>
      </c>
      <c r="L127" s="107">
        <v>400</v>
      </c>
      <c r="M127" s="103" t="s">
        <v>287</v>
      </c>
      <c r="N127" s="103" t="s">
        <v>5</v>
      </c>
      <c r="O127" s="21" t="s">
        <v>4</v>
      </c>
      <c r="P127" s="121" t="s">
        <v>289</v>
      </c>
      <c r="Q127" s="104" t="s">
        <v>295</v>
      </c>
      <c r="R127" s="103" t="s">
        <v>17</v>
      </c>
      <c r="S127" s="103">
        <v>400</v>
      </c>
      <c r="T127" t="s">
        <v>283</v>
      </c>
      <c r="U127" s="4" t="s">
        <v>7</v>
      </c>
      <c r="V127" s="123">
        <v>20</v>
      </c>
      <c r="W127" s="107" t="s">
        <v>179</v>
      </c>
      <c r="X127" s="4" t="s">
        <v>7</v>
      </c>
      <c r="Y127" s="107" t="s">
        <v>180</v>
      </c>
      <c r="Z127" s="4" t="s">
        <v>7</v>
      </c>
      <c r="AA127" s="4" t="s">
        <v>7</v>
      </c>
      <c r="AB127" s="4" t="s">
        <v>7</v>
      </c>
      <c r="AC127" s="21" t="s">
        <v>7</v>
      </c>
      <c r="AD127" s="4" t="s">
        <v>7</v>
      </c>
      <c r="AE127" s="21" t="s">
        <v>7</v>
      </c>
      <c r="AF127" s="4" t="s">
        <v>7</v>
      </c>
      <c r="AG127" s="21" t="s">
        <v>7</v>
      </c>
      <c r="AH127" s="125" t="s">
        <v>5</v>
      </c>
      <c r="AI127" s="21" t="s">
        <v>4</v>
      </c>
      <c r="AJ127" s="91">
        <v>31</v>
      </c>
      <c r="AK127" s="21" t="s">
        <v>4</v>
      </c>
      <c r="AL127" s="91" t="s">
        <v>5</v>
      </c>
      <c r="AM127" s="21" t="s">
        <v>4</v>
      </c>
      <c r="AN127" s="4" t="s">
        <v>7</v>
      </c>
      <c r="AO127" s="21" t="s">
        <v>7</v>
      </c>
      <c r="AP127" s="91" t="s">
        <v>5</v>
      </c>
      <c r="AQ127" s="21" t="s">
        <v>4</v>
      </c>
      <c r="AR127" s="4" t="s">
        <v>7</v>
      </c>
      <c r="AS127" s="21" t="s">
        <v>4</v>
      </c>
      <c r="AT127" s="4" t="s">
        <v>7</v>
      </c>
      <c r="AU127" s="21" t="s">
        <v>7</v>
      </c>
      <c r="AV127" s="4" t="s">
        <v>7</v>
      </c>
      <c r="AW127" s="21" t="s">
        <v>7</v>
      </c>
      <c r="AX127" s="4" t="s">
        <v>7</v>
      </c>
      <c r="AY127" s="21" t="s">
        <v>7</v>
      </c>
      <c r="AZ127" s="4" t="s">
        <v>7</v>
      </c>
      <c r="BA127" s="21" t="s">
        <v>7</v>
      </c>
      <c r="BB127" s="4" t="s">
        <v>7</v>
      </c>
      <c r="BE127" s="107" t="s">
        <v>181</v>
      </c>
      <c r="BF127" s="107" t="s">
        <v>182</v>
      </c>
      <c r="BG127" s="107" t="s">
        <v>182</v>
      </c>
      <c r="BH127" s="107" t="s">
        <v>181</v>
      </c>
      <c r="BI127">
        <v>16</v>
      </c>
      <c r="BJ127"/>
      <c r="BK127">
        <v>1</v>
      </c>
      <c r="BL127">
        <v>16</v>
      </c>
      <c r="BM127"/>
      <c r="BN127">
        <v>1</v>
      </c>
      <c r="BO127"/>
      <c r="BP127"/>
      <c r="BQ127"/>
      <c r="BR127"/>
      <c r="BS127"/>
      <c r="BT127"/>
      <c r="BU127"/>
      <c r="BV127"/>
      <c r="BW127"/>
      <c r="BX127" s="13"/>
      <c r="BY127" s="13"/>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row>
    <row r="128" spans="1:115" s="23" customFormat="1" ht="39.6" x14ac:dyDescent="0.3">
      <c r="A128"/>
      <c r="B128" s="102"/>
      <c r="C128"/>
      <c r="D128" s="46"/>
      <c r="G128"/>
      <c r="H128" s="148" t="s">
        <v>235</v>
      </c>
      <c r="I128" t="s">
        <v>280</v>
      </c>
      <c r="J128" s="169">
        <v>635359</v>
      </c>
      <c r="K128" s="120">
        <v>22</v>
      </c>
      <c r="L128" s="107">
        <v>400</v>
      </c>
      <c r="M128" s="103" t="s">
        <v>286</v>
      </c>
      <c r="N128" s="103" t="s">
        <v>5</v>
      </c>
      <c r="O128" s="21" t="s">
        <v>4</v>
      </c>
      <c r="P128" s="121" t="s">
        <v>289</v>
      </c>
      <c r="Q128" s="104" t="s">
        <v>295</v>
      </c>
      <c r="R128" s="103" t="s">
        <v>18</v>
      </c>
      <c r="S128" s="103">
        <v>400</v>
      </c>
      <c r="T128" t="s">
        <v>283</v>
      </c>
      <c r="U128" s="4" t="s">
        <v>7</v>
      </c>
      <c r="V128" s="123">
        <v>20</v>
      </c>
      <c r="W128" s="107" t="s">
        <v>179</v>
      </c>
      <c r="X128" s="4" t="s">
        <v>7</v>
      </c>
      <c r="Y128" s="107" t="s">
        <v>180</v>
      </c>
      <c r="Z128" s="4" t="s">
        <v>7</v>
      </c>
      <c r="AA128" s="4" t="s">
        <v>7</v>
      </c>
      <c r="AB128" s="4" t="s">
        <v>7</v>
      </c>
      <c r="AC128" s="21" t="s">
        <v>7</v>
      </c>
      <c r="AD128" s="4" t="s">
        <v>7</v>
      </c>
      <c r="AE128" s="21" t="s">
        <v>7</v>
      </c>
      <c r="AF128" s="4" t="s">
        <v>7</v>
      </c>
      <c r="AG128" s="21" t="s">
        <v>7</v>
      </c>
      <c r="AH128" s="125" t="s">
        <v>5</v>
      </c>
      <c r="AI128" s="21" t="s">
        <v>4</v>
      </c>
      <c r="AJ128" s="91">
        <v>20</v>
      </c>
      <c r="AK128" s="21" t="s">
        <v>4</v>
      </c>
      <c r="AL128" s="91" t="s">
        <v>5</v>
      </c>
      <c r="AM128" s="21" t="s">
        <v>4</v>
      </c>
      <c r="AN128" s="4" t="s">
        <v>7</v>
      </c>
      <c r="AO128" s="21" t="s">
        <v>7</v>
      </c>
      <c r="AP128" s="91" t="s">
        <v>5</v>
      </c>
      <c r="AQ128" s="21" t="s">
        <v>4</v>
      </c>
      <c r="AR128" s="4" t="s">
        <v>7</v>
      </c>
      <c r="AS128" s="21" t="s">
        <v>4</v>
      </c>
      <c r="AT128" s="4" t="s">
        <v>7</v>
      </c>
      <c r="AU128" s="21" t="s">
        <v>7</v>
      </c>
      <c r="AV128" s="4" t="s">
        <v>7</v>
      </c>
      <c r="AW128" s="21" t="s">
        <v>7</v>
      </c>
      <c r="AX128" s="4" t="s">
        <v>7</v>
      </c>
      <c r="AY128" s="21" t="s">
        <v>7</v>
      </c>
      <c r="AZ128" s="4" t="s">
        <v>7</v>
      </c>
      <c r="BA128" s="21" t="s">
        <v>7</v>
      </c>
      <c r="BB128" s="4" t="s">
        <v>7</v>
      </c>
      <c r="BE128" s="107" t="s">
        <v>181</v>
      </c>
      <c r="BF128" s="107" t="s">
        <v>182</v>
      </c>
      <c r="BG128" s="107" t="s">
        <v>182</v>
      </c>
      <c r="BH128" s="107" t="s">
        <v>181</v>
      </c>
      <c r="BI128">
        <v>16</v>
      </c>
      <c r="BJ128"/>
      <c r="BK128">
        <v>1</v>
      </c>
      <c r="BL128">
        <v>16</v>
      </c>
      <c r="BM128"/>
      <c r="BN128">
        <v>1</v>
      </c>
      <c r="BO128"/>
      <c r="BP128"/>
      <c r="BQ128"/>
      <c r="BR128"/>
      <c r="BS128"/>
      <c r="BT128"/>
      <c r="BU128"/>
      <c r="BV128"/>
      <c r="BW128"/>
      <c r="BX128" s="13"/>
      <c r="BY128" s="13"/>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row>
    <row r="129" spans="1:115" s="23" customFormat="1" ht="39.6" x14ac:dyDescent="0.3">
      <c r="A129"/>
      <c r="B129" s="102"/>
      <c r="C129"/>
      <c r="D129" s="46"/>
      <c r="G129"/>
      <c r="H129" s="148" t="s">
        <v>236</v>
      </c>
      <c r="I129" t="s">
        <v>280</v>
      </c>
      <c r="J129" s="169">
        <v>182550</v>
      </c>
      <c r="K129" s="120">
        <v>22</v>
      </c>
      <c r="L129" s="107">
        <v>630</v>
      </c>
      <c r="M129" s="103" t="s">
        <v>286</v>
      </c>
      <c r="N129" s="103" t="s">
        <v>5</v>
      </c>
      <c r="O129" s="21" t="s">
        <v>4</v>
      </c>
      <c r="P129" s="121" t="s">
        <v>289</v>
      </c>
      <c r="Q129" s="104" t="s">
        <v>295</v>
      </c>
      <c r="R129" s="103" t="s">
        <v>18</v>
      </c>
      <c r="S129" s="103">
        <v>400</v>
      </c>
      <c r="T129" s="103">
        <v>1000</v>
      </c>
      <c r="U129" s="103">
        <v>70</v>
      </c>
      <c r="V129" s="123">
        <v>20</v>
      </c>
      <c r="W129" s="107" t="s">
        <v>179</v>
      </c>
      <c r="X129" s="4" t="s">
        <v>7</v>
      </c>
      <c r="Y129" s="107" t="s">
        <v>180</v>
      </c>
      <c r="Z129" s="4" t="s">
        <v>7</v>
      </c>
      <c r="AA129" s="4" t="s">
        <v>7</v>
      </c>
      <c r="AB129" s="4" t="s">
        <v>7</v>
      </c>
      <c r="AC129" s="21" t="s">
        <v>7</v>
      </c>
      <c r="AD129" s="4" t="s">
        <v>7</v>
      </c>
      <c r="AE129" s="21" t="s">
        <v>7</v>
      </c>
      <c r="AF129" s="4" t="s">
        <v>7</v>
      </c>
      <c r="AG129" s="21" t="s">
        <v>7</v>
      </c>
      <c r="AH129" s="125" t="s">
        <v>5</v>
      </c>
      <c r="AI129" s="21" t="s">
        <v>4</v>
      </c>
      <c r="AJ129" s="91">
        <v>20</v>
      </c>
      <c r="AK129" s="21" t="s">
        <v>4</v>
      </c>
      <c r="AL129" s="91" t="s">
        <v>5</v>
      </c>
      <c r="AM129" s="21" t="s">
        <v>4</v>
      </c>
      <c r="AN129" s="4" t="s">
        <v>7</v>
      </c>
      <c r="AO129" s="21" t="s">
        <v>7</v>
      </c>
      <c r="AP129" s="91" t="s">
        <v>5</v>
      </c>
      <c r="AQ129" s="21" t="s">
        <v>4</v>
      </c>
      <c r="AR129" s="4" t="s">
        <v>7</v>
      </c>
      <c r="AS129" s="21" t="s">
        <v>4</v>
      </c>
      <c r="AT129" s="4" t="s">
        <v>7</v>
      </c>
      <c r="AU129" s="21" t="s">
        <v>7</v>
      </c>
      <c r="AV129" s="4" t="s">
        <v>7</v>
      </c>
      <c r="AW129" s="21" t="s">
        <v>7</v>
      </c>
      <c r="AX129" s="4" t="s">
        <v>7</v>
      </c>
      <c r="AY129" s="21" t="s">
        <v>7</v>
      </c>
      <c r="AZ129" s="4" t="s">
        <v>7</v>
      </c>
      <c r="BA129" s="21" t="s">
        <v>7</v>
      </c>
      <c r="BB129" s="4" t="s">
        <v>7</v>
      </c>
      <c r="BE129" s="107" t="s">
        <v>181</v>
      </c>
      <c r="BF129" s="107" t="s">
        <v>182</v>
      </c>
      <c r="BG129" s="107" t="s">
        <v>182</v>
      </c>
      <c r="BH129" s="107" t="s">
        <v>181</v>
      </c>
      <c r="BI129">
        <v>16</v>
      </c>
      <c r="BJ129"/>
      <c r="BK129">
        <v>1</v>
      </c>
      <c r="BL129">
        <v>16</v>
      </c>
      <c r="BM129"/>
      <c r="BN129">
        <v>1</v>
      </c>
      <c r="BO129"/>
      <c r="BP129"/>
      <c r="BQ129"/>
      <c r="BR129"/>
      <c r="BS129"/>
      <c r="BT129"/>
      <c r="BU129"/>
      <c r="BV129"/>
      <c r="BW129"/>
      <c r="BX129" s="13"/>
      <c r="BY129" s="13"/>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row>
    <row r="130" spans="1:115" s="23" customFormat="1" ht="39.6" x14ac:dyDescent="0.3">
      <c r="A130"/>
      <c r="B130" s="102"/>
      <c r="C130"/>
      <c r="D130" s="46"/>
      <c r="G130"/>
      <c r="H130" s="148" t="s">
        <v>237</v>
      </c>
      <c r="I130" t="s">
        <v>280</v>
      </c>
      <c r="J130" s="169">
        <v>182551</v>
      </c>
      <c r="K130" s="120">
        <v>22</v>
      </c>
      <c r="L130" s="107">
        <v>630</v>
      </c>
      <c r="M130" s="103" t="s">
        <v>287</v>
      </c>
      <c r="N130" s="103" t="s">
        <v>5</v>
      </c>
      <c r="O130" s="21" t="s">
        <v>4</v>
      </c>
      <c r="P130" s="121" t="s">
        <v>289</v>
      </c>
      <c r="Q130" s="104" t="s">
        <v>295</v>
      </c>
      <c r="R130" s="103" t="s">
        <v>17</v>
      </c>
      <c r="S130" s="103">
        <v>400</v>
      </c>
      <c r="T130" s="103">
        <v>1000</v>
      </c>
      <c r="U130" s="103">
        <v>70</v>
      </c>
      <c r="V130" s="123">
        <v>20</v>
      </c>
      <c r="W130" s="107" t="s">
        <v>179</v>
      </c>
      <c r="X130" s="4" t="s">
        <v>7</v>
      </c>
      <c r="Y130" s="107" t="s">
        <v>180</v>
      </c>
      <c r="Z130" s="4" t="s">
        <v>7</v>
      </c>
      <c r="AA130" s="4" t="s">
        <v>7</v>
      </c>
      <c r="AB130" s="4" t="s">
        <v>7</v>
      </c>
      <c r="AC130" s="21" t="s">
        <v>7</v>
      </c>
      <c r="AD130" s="4" t="s">
        <v>7</v>
      </c>
      <c r="AE130" s="21" t="s">
        <v>7</v>
      </c>
      <c r="AF130" s="4" t="s">
        <v>7</v>
      </c>
      <c r="AG130" s="21" t="s">
        <v>7</v>
      </c>
      <c r="AH130" s="125" t="s">
        <v>5</v>
      </c>
      <c r="AI130" s="21" t="s">
        <v>4</v>
      </c>
      <c r="AJ130" s="91">
        <v>31</v>
      </c>
      <c r="AK130" s="21" t="s">
        <v>4</v>
      </c>
      <c r="AL130" s="91" t="s">
        <v>5</v>
      </c>
      <c r="AM130" s="21" t="s">
        <v>4</v>
      </c>
      <c r="AN130" s="4" t="s">
        <v>7</v>
      </c>
      <c r="AO130" s="21" t="s">
        <v>7</v>
      </c>
      <c r="AP130" s="91" t="s">
        <v>5</v>
      </c>
      <c r="AQ130" s="21" t="s">
        <v>4</v>
      </c>
      <c r="AR130" s="4" t="s">
        <v>7</v>
      </c>
      <c r="AS130" s="21" t="s">
        <v>4</v>
      </c>
      <c r="AT130" s="4" t="s">
        <v>7</v>
      </c>
      <c r="AU130" s="21" t="s">
        <v>7</v>
      </c>
      <c r="AV130" s="4" t="s">
        <v>7</v>
      </c>
      <c r="AW130" s="21" t="s">
        <v>7</v>
      </c>
      <c r="AX130" s="4" t="s">
        <v>7</v>
      </c>
      <c r="AY130" s="21" t="s">
        <v>7</v>
      </c>
      <c r="AZ130" s="4" t="s">
        <v>7</v>
      </c>
      <c r="BA130" s="21" t="s">
        <v>7</v>
      </c>
      <c r="BB130" s="4" t="s">
        <v>7</v>
      </c>
      <c r="BE130" s="107" t="s">
        <v>181</v>
      </c>
      <c r="BF130" s="107" t="s">
        <v>182</v>
      </c>
      <c r="BG130" s="107" t="s">
        <v>182</v>
      </c>
      <c r="BH130" s="107" t="s">
        <v>181</v>
      </c>
      <c r="BI130">
        <v>16</v>
      </c>
      <c r="BJ130"/>
      <c r="BK130">
        <v>1</v>
      </c>
      <c r="BL130">
        <v>16</v>
      </c>
      <c r="BM130"/>
      <c r="BN130">
        <v>1</v>
      </c>
      <c r="BO130"/>
      <c r="BP130"/>
      <c r="BQ130"/>
      <c r="BR130"/>
      <c r="BS130"/>
      <c r="BT130"/>
      <c r="BU130"/>
      <c r="BV130"/>
      <c r="BW130"/>
      <c r="BX130" s="13"/>
      <c r="BY130" s="13"/>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row>
    <row r="131" spans="1:115" s="23" customFormat="1" ht="39.6" x14ac:dyDescent="0.3">
      <c r="A131"/>
      <c r="B131" s="102"/>
      <c r="C131"/>
      <c r="D131" s="46"/>
      <c r="G131"/>
      <c r="H131" s="148" t="s">
        <v>238</v>
      </c>
      <c r="I131" t="s">
        <v>280</v>
      </c>
      <c r="J131" s="169">
        <v>635363</v>
      </c>
      <c r="K131" s="120">
        <v>22</v>
      </c>
      <c r="L131" s="107">
        <v>630</v>
      </c>
      <c r="M131" s="103" t="s">
        <v>286</v>
      </c>
      <c r="N131" s="103" t="s">
        <v>5</v>
      </c>
      <c r="O131" s="21" t="s">
        <v>4</v>
      </c>
      <c r="P131" s="121" t="s">
        <v>289</v>
      </c>
      <c r="Q131" s="104" t="s">
        <v>295</v>
      </c>
      <c r="R131" s="103" t="s">
        <v>18</v>
      </c>
      <c r="S131" s="103">
        <v>400</v>
      </c>
      <c r="T131" t="s">
        <v>283</v>
      </c>
      <c r="U131" s="4" t="s">
        <v>7</v>
      </c>
      <c r="V131" s="123">
        <v>20</v>
      </c>
      <c r="W131" s="107" t="s">
        <v>179</v>
      </c>
      <c r="X131" s="4" t="s">
        <v>7</v>
      </c>
      <c r="Y131" s="107" t="s">
        <v>180</v>
      </c>
      <c r="Z131" s="4" t="s">
        <v>7</v>
      </c>
      <c r="AA131" s="4" t="s">
        <v>7</v>
      </c>
      <c r="AB131" s="4" t="s">
        <v>7</v>
      </c>
      <c r="AC131" s="21" t="s">
        <v>7</v>
      </c>
      <c r="AD131" s="4" t="s">
        <v>7</v>
      </c>
      <c r="AE131" s="21" t="s">
        <v>7</v>
      </c>
      <c r="AF131" s="4" t="s">
        <v>7</v>
      </c>
      <c r="AG131" s="21" t="s">
        <v>7</v>
      </c>
      <c r="AH131" s="125" t="s">
        <v>5</v>
      </c>
      <c r="AI131" s="21" t="s">
        <v>4</v>
      </c>
      <c r="AJ131" s="91">
        <v>20</v>
      </c>
      <c r="AK131" s="21" t="s">
        <v>4</v>
      </c>
      <c r="AL131" s="91" t="s">
        <v>5</v>
      </c>
      <c r="AM131" s="21" t="s">
        <v>4</v>
      </c>
      <c r="AN131" s="4" t="s">
        <v>7</v>
      </c>
      <c r="AO131" s="21" t="s">
        <v>7</v>
      </c>
      <c r="AP131" s="91" t="s">
        <v>5</v>
      </c>
      <c r="AQ131" s="21" t="s">
        <v>4</v>
      </c>
      <c r="AR131" s="4" t="s">
        <v>7</v>
      </c>
      <c r="AS131" s="21" t="s">
        <v>4</v>
      </c>
      <c r="AT131" s="4" t="s">
        <v>7</v>
      </c>
      <c r="AU131" s="21" t="s">
        <v>7</v>
      </c>
      <c r="AV131" s="4" t="s">
        <v>7</v>
      </c>
      <c r="AW131" s="21" t="s">
        <v>7</v>
      </c>
      <c r="AX131" s="4" t="s">
        <v>7</v>
      </c>
      <c r="AY131" s="21" t="s">
        <v>7</v>
      </c>
      <c r="AZ131" s="4" t="s">
        <v>7</v>
      </c>
      <c r="BA131" s="21" t="s">
        <v>7</v>
      </c>
      <c r="BB131" s="4" t="s">
        <v>7</v>
      </c>
      <c r="BE131" s="107" t="s">
        <v>181</v>
      </c>
      <c r="BF131" s="107" t="s">
        <v>182</v>
      </c>
      <c r="BG131" s="107" t="s">
        <v>182</v>
      </c>
      <c r="BH131" s="107" t="s">
        <v>181</v>
      </c>
      <c r="BI131">
        <v>16</v>
      </c>
      <c r="BJ131"/>
      <c r="BK131">
        <v>1</v>
      </c>
      <c r="BL131">
        <v>16</v>
      </c>
      <c r="BM131"/>
      <c r="BN131">
        <v>1</v>
      </c>
      <c r="BO131"/>
      <c r="BP131"/>
      <c r="BQ131"/>
      <c r="BR131"/>
      <c r="BS131"/>
      <c r="BT131"/>
      <c r="BU131"/>
      <c r="BV131"/>
      <c r="BW131"/>
      <c r="BX131" s="13"/>
      <c r="BY131" s="13"/>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row>
    <row r="132" spans="1:115" s="23" customFormat="1" ht="39.6" x14ac:dyDescent="0.3">
      <c r="A132"/>
      <c r="B132" s="102"/>
      <c r="C132"/>
      <c r="D132" s="46"/>
      <c r="G132"/>
      <c r="H132" s="148" t="s">
        <v>239</v>
      </c>
      <c r="I132" t="s">
        <v>280</v>
      </c>
      <c r="J132" s="169">
        <v>635364</v>
      </c>
      <c r="K132" s="120">
        <v>22</v>
      </c>
      <c r="L132" s="107">
        <v>630</v>
      </c>
      <c r="M132" s="103" t="s">
        <v>287</v>
      </c>
      <c r="N132" s="103" t="s">
        <v>5</v>
      </c>
      <c r="O132" s="21" t="s">
        <v>4</v>
      </c>
      <c r="P132" s="121" t="s">
        <v>289</v>
      </c>
      <c r="Q132" s="104" t="s">
        <v>295</v>
      </c>
      <c r="R132" s="103" t="s">
        <v>17</v>
      </c>
      <c r="S132" s="103">
        <v>400</v>
      </c>
      <c r="T132" t="s">
        <v>283</v>
      </c>
      <c r="U132" s="4" t="s">
        <v>7</v>
      </c>
      <c r="V132" s="123">
        <v>20</v>
      </c>
      <c r="W132" s="107" t="s">
        <v>179</v>
      </c>
      <c r="X132" s="4" t="s">
        <v>7</v>
      </c>
      <c r="Y132" s="107" t="s">
        <v>180</v>
      </c>
      <c r="Z132" s="4" t="s">
        <v>7</v>
      </c>
      <c r="AA132" s="4" t="s">
        <v>7</v>
      </c>
      <c r="AB132" s="4" t="s">
        <v>7</v>
      </c>
      <c r="AC132" s="21" t="s">
        <v>7</v>
      </c>
      <c r="AD132" s="4" t="s">
        <v>7</v>
      </c>
      <c r="AE132" s="21" t="s">
        <v>7</v>
      </c>
      <c r="AF132" s="4" t="s">
        <v>7</v>
      </c>
      <c r="AG132" s="21" t="s">
        <v>7</v>
      </c>
      <c r="AH132" s="125" t="s">
        <v>5</v>
      </c>
      <c r="AI132" s="21" t="s">
        <v>4</v>
      </c>
      <c r="AJ132" s="91">
        <v>31</v>
      </c>
      <c r="AK132" s="21" t="s">
        <v>4</v>
      </c>
      <c r="AL132" s="91" t="s">
        <v>5</v>
      </c>
      <c r="AM132" s="21" t="s">
        <v>4</v>
      </c>
      <c r="AN132" s="4" t="s">
        <v>7</v>
      </c>
      <c r="AO132" s="21" t="s">
        <v>7</v>
      </c>
      <c r="AP132" s="91" t="s">
        <v>5</v>
      </c>
      <c r="AQ132" s="21" t="s">
        <v>4</v>
      </c>
      <c r="AR132" s="4" t="s">
        <v>7</v>
      </c>
      <c r="AS132" s="21" t="s">
        <v>4</v>
      </c>
      <c r="AT132" s="4" t="s">
        <v>7</v>
      </c>
      <c r="AU132" s="21" t="s">
        <v>7</v>
      </c>
      <c r="AV132" s="4" t="s">
        <v>7</v>
      </c>
      <c r="AW132" s="21" t="s">
        <v>7</v>
      </c>
      <c r="AX132" s="4" t="s">
        <v>7</v>
      </c>
      <c r="AY132" s="21" t="s">
        <v>7</v>
      </c>
      <c r="AZ132" s="4" t="s">
        <v>7</v>
      </c>
      <c r="BA132" s="21" t="s">
        <v>7</v>
      </c>
      <c r="BB132" s="4" t="s">
        <v>7</v>
      </c>
      <c r="BE132" s="107" t="s">
        <v>181</v>
      </c>
      <c r="BF132" s="107" t="s">
        <v>182</v>
      </c>
      <c r="BG132" s="107" t="s">
        <v>182</v>
      </c>
      <c r="BH132" s="107" t="s">
        <v>181</v>
      </c>
      <c r="BI132">
        <v>16</v>
      </c>
      <c r="BJ132"/>
      <c r="BK132">
        <v>1</v>
      </c>
      <c r="BL132">
        <v>16</v>
      </c>
      <c r="BM132"/>
      <c r="BN132">
        <v>1</v>
      </c>
      <c r="BO132"/>
      <c r="BP132"/>
      <c r="BQ132"/>
      <c r="BR132"/>
      <c r="BS132"/>
      <c r="BT132"/>
      <c r="BU132"/>
      <c r="BV132"/>
      <c r="BW132"/>
      <c r="BX132" s="13"/>
      <c r="BY132" s="13"/>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row>
    <row r="133" spans="1:115" s="23" customFormat="1" ht="39.6" x14ac:dyDescent="0.3">
      <c r="A133"/>
      <c r="B133" s="102"/>
      <c r="C133"/>
      <c r="D133" s="46"/>
      <c r="G133"/>
      <c r="H133" s="148" t="s">
        <v>240</v>
      </c>
      <c r="I133" t="s">
        <v>280</v>
      </c>
      <c r="J133" s="169">
        <v>635318</v>
      </c>
      <c r="K133" s="120">
        <v>33</v>
      </c>
      <c r="L133" s="107" t="s">
        <v>178</v>
      </c>
      <c r="M133" s="103" t="s">
        <v>286</v>
      </c>
      <c r="N133" s="103" t="s">
        <v>5</v>
      </c>
      <c r="O133" s="21" t="s">
        <v>4</v>
      </c>
      <c r="P133" s="121" t="s">
        <v>289</v>
      </c>
      <c r="Q133" s="104" t="s">
        <v>295</v>
      </c>
      <c r="R133" s="103" t="s">
        <v>18</v>
      </c>
      <c r="S133" s="103">
        <v>500</v>
      </c>
      <c r="T133" s="103">
        <v>1000</v>
      </c>
      <c r="U133" s="103">
        <v>70</v>
      </c>
      <c r="V133" s="123">
        <v>20</v>
      </c>
      <c r="W133" s="107" t="s">
        <v>179</v>
      </c>
      <c r="X133" s="4" t="s">
        <v>7</v>
      </c>
      <c r="Y133" s="107" t="s">
        <v>180</v>
      </c>
      <c r="Z133" s="4" t="s">
        <v>7</v>
      </c>
      <c r="AA133" s="4" t="s">
        <v>7</v>
      </c>
      <c r="AB133" s="4" t="s">
        <v>7</v>
      </c>
      <c r="AC133" s="21" t="s">
        <v>7</v>
      </c>
      <c r="AD133" s="4" t="s">
        <v>7</v>
      </c>
      <c r="AE133" s="21" t="s">
        <v>7</v>
      </c>
      <c r="AF133" s="4" t="s">
        <v>7</v>
      </c>
      <c r="AG133" s="21" t="s">
        <v>7</v>
      </c>
      <c r="AH133" s="125" t="s">
        <v>5</v>
      </c>
      <c r="AI133" s="21" t="s">
        <v>4</v>
      </c>
      <c r="AJ133" s="91">
        <v>20</v>
      </c>
      <c r="AK133" s="21" t="s">
        <v>4</v>
      </c>
      <c r="AL133" s="91" t="s">
        <v>5</v>
      </c>
      <c r="AM133" s="21" t="s">
        <v>4</v>
      </c>
      <c r="AN133" s="4" t="s">
        <v>7</v>
      </c>
      <c r="AO133" s="21" t="s">
        <v>7</v>
      </c>
      <c r="AP133" s="91" t="s">
        <v>5</v>
      </c>
      <c r="AQ133" s="21" t="s">
        <v>4</v>
      </c>
      <c r="AR133" s="4" t="s">
        <v>7</v>
      </c>
      <c r="AS133" s="21" t="s">
        <v>4</v>
      </c>
      <c r="AT133" s="4" t="s">
        <v>7</v>
      </c>
      <c r="AU133" s="21" t="s">
        <v>7</v>
      </c>
      <c r="AV133" s="4" t="s">
        <v>7</v>
      </c>
      <c r="AW133" s="21" t="s">
        <v>7</v>
      </c>
      <c r="AX133" s="4" t="s">
        <v>7</v>
      </c>
      <c r="AY133" s="21" t="s">
        <v>7</v>
      </c>
      <c r="AZ133" s="4" t="s">
        <v>7</v>
      </c>
      <c r="BA133" s="21" t="s">
        <v>7</v>
      </c>
      <c r="BB133" s="4" t="s">
        <v>7</v>
      </c>
      <c r="BE133" s="107" t="s">
        <v>181</v>
      </c>
      <c r="BF133" s="107" t="s">
        <v>182</v>
      </c>
      <c r="BG133" s="107" t="s">
        <v>182</v>
      </c>
      <c r="BH133" s="107" t="s">
        <v>181</v>
      </c>
      <c r="BI133">
        <v>16</v>
      </c>
      <c r="BJ133"/>
      <c r="BK133">
        <v>1</v>
      </c>
      <c r="BL133">
        <v>16</v>
      </c>
      <c r="BM133"/>
      <c r="BN133">
        <v>1</v>
      </c>
      <c r="BO133"/>
      <c r="BP133"/>
      <c r="BQ133"/>
      <c r="BR133"/>
      <c r="BS133"/>
      <c r="BT133"/>
      <c r="BU133"/>
      <c r="BV133"/>
      <c r="BW133"/>
      <c r="BX133" s="13"/>
      <c r="BY133" s="1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row>
    <row r="134" spans="1:115" s="23" customFormat="1" ht="39.6" x14ac:dyDescent="0.3">
      <c r="A134"/>
      <c r="B134" s="102"/>
      <c r="C134"/>
      <c r="D134" s="46"/>
      <c r="G134"/>
      <c r="H134" s="148" t="s">
        <v>241</v>
      </c>
      <c r="I134" t="s">
        <v>280</v>
      </c>
      <c r="J134" s="169">
        <v>635319</v>
      </c>
      <c r="K134" s="120">
        <v>33</v>
      </c>
      <c r="L134" s="107" t="s">
        <v>178</v>
      </c>
      <c r="M134" s="103" t="s">
        <v>287</v>
      </c>
      <c r="N134" s="103" t="s">
        <v>5</v>
      </c>
      <c r="O134" s="21" t="s">
        <v>4</v>
      </c>
      <c r="P134" s="121" t="s">
        <v>289</v>
      </c>
      <c r="Q134" s="104" t="s">
        <v>295</v>
      </c>
      <c r="R134" s="103" t="s">
        <v>17</v>
      </c>
      <c r="S134" s="103">
        <v>500</v>
      </c>
      <c r="T134" s="103">
        <v>1000</v>
      </c>
      <c r="U134" s="103">
        <v>70</v>
      </c>
      <c r="V134" s="123">
        <v>20</v>
      </c>
      <c r="W134" s="107" t="s">
        <v>179</v>
      </c>
      <c r="X134" s="4" t="s">
        <v>7</v>
      </c>
      <c r="Y134" s="107" t="s">
        <v>180</v>
      </c>
      <c r="Z134" s="4" t="s">
        <v>7</v>
      </c>
      <c r="AA134" s="4" t="s">
        <v>7</v>
      </c>
      <c r="AB134" s="4" t="s">
        <v>7</v>
      </c>
      <c r="AC134" s="21" t="s">
        <v>7</v>
      </c>
      <c r="AD134" s="4" t="s">
        <v>7</v>
      </c>
      <c r="AE134" s="21" t="s">
        <v>7</v>
      </c>
      <c r="AF134" s="4" t="s">
        <v>7</v>
      </c>
      <c r="AG134" s="21" t="s">
        <v>7</v>
      </c>
      <c r="AH134" s="125" t="s">
        <v>5</v>
      </c>
      <c r="AI134" s="21" t="s">
        <v>4</v>
      </c>
      <c r="AJ134" s="91">
        <v>31</v>
      </c>
      <c r="AK134" s="21" t="s">
        <v>4</v>
      </c>
      <c r="AL134" s="91" t="s">
        <v>5</v>
      </c>
      <c r="AM134" s="21" t="s">
        <v>4</v>
      </c>
      <c r="AN134" s="4" t="s">
        <v>7</v>
      </c>
      <c r="AO134" s="21" t="s">
        <v>7</v>
      </c>
      <c r="AP134" s="91" t="s">
        <v>5</v>
      </c>
      <c r="AQ134" s="21" t="s">
        <v>4</v>
      </c>
      <c r="AR134" s="4" t="s">
        <v>7</v>
      </c>
      <c r="AS134" s="21" t="s">
        <v>4</v>
      </c>
      <c r="AT134" s="4" t="s">
        <v>7</v>
      </c>
      <c r="AU134" s="21" t="s">
        <v>7</v>
      </c>
      <c r="AV134" s="4" t="s">
        <v>7</v>
      </c>
      <c r="AW134" s="21" t="s">
        <v>7</v>
      </c>
      <c r="AX134" s="4" t="s">
        <v>7</v>
      </c>
      <c r="AY134" s="21" t="s">
        <v>7</v>
      </c>
      <c r="AZ134" s="4" t="s">
        <v>7</v>
      </c>
      <c r="BA134" s="21" t="s">
        <v>7</v>
      </c>
      <c r="BB134" s="4" t="s">
        <v>7</v>
      </c>
      <c r="BE134" s="107" t="s">
        <v>181</v>
      </c>
      <c r="BF134" s="107" t="s">
        <v>182</v>
      </c>
      <c r="BG134" s="107" t="s">
        <v>182</v>
      </c>
      <c r="BH134" s="107" t="s">
        <v>181</v>
      </c>
      <c r="BI134">
        <v>16</v>
      </c>
      <c r="BJ134"/>
      <c r="BK134">
        <v>1</v>
      </c>
      <c r="BL134">
        <v>16</v>
      </c>
      <c r="BM134"/>
      <c r="BN134">
        <v>1</v>
      </c>
      <c r="BO134"/>
      <c r="BP134"/>
      <c r="BQ134"/>
      <c r="BR134"/>
      <c r="BS134"/>
      <c r="BT134"/>
      <c r="BU134"/>
      <c r="BV134"/>
      <c r="BW134"/>
      <c r="BX134" s="13"/>
      <c r="BY134" s="13"/>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row>
    <row r="135" spans="1:115" s="23" customFormat="1" ht="39.6" x14ac:dyDescent="0.3">
      <c r="A135"/>
      <c r="B135" s="102"/>
      <c r="C135"/>
      <c r="D135" s="46"/>
      <c r="G135"/>
      <c r="H135" s="148" t="s">
        <v>242</v>
      </c>
      <c r="I135" t="s">
        <v>280</v>
      </c>
      <c r="J135" s="169">
        <v>644727</v>
      </c>
      <c r="K135" s="120">
        <v>33</v>
      </c>
      <c r="L135" s="107" t="s">
        <v>178</v>
      </c>
      <c r="M135" s="103" t="s">
        <v>286</v>
      </c>
      <c r="N135" s="103" t="s">
        <v>5</v>
      </c>
      <c r="O135" s="21" t="s">
        <v>4</v>
      </c>
      <c r="P135" s="121" t="s">
        <v>289</v>
      </c>
      <c r="Q135" s="104" t="s">
        <v>295</v>
      </c>
      <c r="R135" s="103" t="s">
        <v>18</v>
      </c>
      <c r="S135" s="103">
        <v>500</v>
      </c>
      <c r="T135" t="s">
        <v>283</v>
      </c>
      <c r="U135" s="4" t="s">
        <v>7</v>
      </c>
      <c r="V135" s="123">
        <v>20</v>
      </c>
      <c r="W135" s="107" t="s">
        <v>179</v>
      </c>
      <c r="X135" s="4" t="s">
        <v>7</v>
      </c>
      <c r="Y135" s="107" t="s">
        <v>180</v>
      </c>
      <c r="Z135" s="4" t="s">
        <v>7</v>
      </c>
      <c r="AA135" s="4" t="s">
        <v>7</v>
      </c>
      <c r="AB135" s="4" t="s">
        <v>7</v>
      </c>
      <c r="AC135" s="21" t="s">
        <v>7</v>
      </c>
      <c r="AD135" s="4" t="s">
        <v>7</v>
      </c>
      <c r="AE135" s="21" t="s">
        <v>7</v>
      </c>
      <c r="AF135" s="4" t="s">
        <v>7</v>
      </c>
      <c r="AG135" s="21" t="s">
        <v>7</v>
      </c>
      <c r="AH135" s="125" t="s">
        <v>5</v>
      </c>
      <c r="AI135" s="21" t="s">
        <v>4</v>
      </c>
      <c r="AJ135" s="91">
        <v>20</v>
      </c>
      <c r="AK135" s="21" t="s">
        <v>4</v>
      </c>
      <c r="AL135" s="91" t="s">
        <v>5</v>
      </c>
      <c r="AM135" s="21" t="s">
        <v>4</v>
      </c>
      <c r="AN135" s="4" t="s">
        <v>7</v>
      </c>
      <c r="AO135" s="21" t="s">
        <v>7</v>
      </c>
      <c r="AP135" s="91" t="s">
        <v>5</v>
      </c>
      <c r="AQ135" s="21" t="s">
        <v>4</v>
      </c>
      <c r="AR135" s="4" t="s">
        <v>7</v>
      </c>
      <c r="AS135" s="21" t="s">
        <v>4</v>
      </c>
      <c r="AT135" s="4" t="s">
        <v>7</v>
      </c>
      <c r="AU135" s="21" t="s">
        <v>7</v>
      </c>
      <c r="AV135" s="4" t="s">
        <v>7</v>
      </c>
      <c r="AW135" s="21" t="s">
        <v>7</v>
      </c>
      <c r="AX135" s="4" t="s">
        <v>7</v>
      </c>
      <c r="AY135" s="21" t="s">
        <v>7</v>
      </c>
      <c r="AZ135" s="4" t="s">
        <v>7</v>
      </c>
      <c r="BA135" s="21" t="s">
        <v>7</v>
      </c>
      <c r="BB135" s="4" t="s">
        <v>7</v>
      </c>
      <c r="BE135" s="107" t="s">
        <v>181</v>
      </c>
      <c r="BF135" s="107" t="s">
        <v>182</v>
      </c>
      <c r="BG135" s="107" t="s">
        <v>182</v>
      </c>
      <c r="BH135" s="107" t="s">
        <v>181</v>
      </c>
      <c r="BI135">
        <v>16</v>
      </c>
      <c r="BJ135"/>
      <c r="BK135">
        <v>1</v>
      </c>
      <c r="BL135">
        <v>16</v>
      </c>
      <c r="BM135"/>
      <c r="BN135">
        <v>1</v>
      </c>
      <c r="BO135"/>
      <c r="BP135"/>
      <c r="BQ135"/>
      <c r="BR135"/>
      <c r="BS135"/>
      <c r="BT135"/>
      <c r="BU135"/>
      <c r="BV135"/>
      <c r="BW135"/>
      <c r="BX135" s="13"/>
      <c r="BY135" s="13"/>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row>
    <row r="136" spans="1:115" s="23" customFormat="1" ht="39.6" x14ac:dyDescent="0.3">
      <c r="A136"/>
      <c r="B136" s="102"/>
      <c r="C136"/>
      <c r="D136" s="46"/>
      <c r="G136"/>
      <c r="H136" s="148" t="s">
        <v>243</v>
      </c>
      <c r="I136" t="s">
        <v>280</v>
      </c>
      <c r="J136" s="169">
        <v>635345</v>
      </c>
      <c r="K136" s="120">
        <v>33</v>
      </c>
      <c r="L136" s="107" t="s">
        <v>183</v>
      </c>
      <c r="M136" s="103" t="s">
        <v>286</v>
      </c>
      <c r="N136" s="103" t="s">
        <v>5</v>
      </c>
      <c r="O136" s="21" t="s">
        <v>4</v>
      </c>
      <c r="P136" s="121" t="s">
        <v>289</v>
      </c>
      <c r="Q136" s="104" t="s">
        <v>295</v>
      </c>
      <c r="R136" s="103" t="s">
        <v>18</v>
      </c>
      <c r="S136" s="103">
        <v>500</v>
      </c>
      <c r="T136" t="s">
        <v>283</v>
      </c>
      <c r="U136" s="4" t="s">
        <v>7</v>
      </c>
      <c r="V136" s="123">
        <v>20</v>
      </c>
      <c r="W136" s="107" t="s">
        <v>179</v>
      </c>
      <c r="X136" s="4" t="s">
        <v>7</v>
      </c>
      <c r="Y136" s="107" t="s">
        <v>180</v>
      </c>
      <c r="Z136" s="4" t="s">
        <v>7</v>
      </c>
      <c r="AA136" s="4" t="s">
        <v>7</v>
      </c>
      <c r="AB136" s="4" t="s">
        <v>7</v>
      </c>
      <c r="AC136" s="21" t="s">
        <v>7</v>
      </c>
      <c r="AD136" s="4" t="s">
        <v>7</v>
      </c>
      <c r="AE136" s="21" t="s">
        <v>7</v>
      </c>
      <c r="AF136" s="4" t="s">
        <v>7</v>
      </c>
      <c r="AG136" s="21" t="s">
        <v>7</v>
      </c>
      <c r="AH136" s="125" t="s">
        <v>5</v>
      </c>
      <c r="AI136" s="21" t="s">
        <v>4</v>
      </c>
      <c r="AJ136" s="91">
        <v>20</v>
      </c>
      <c r="AK136" s="21" t="s">
        <v>4</v>
      </c>
      <c r="AL136" s="91" t="s">
        <v>5</v>
      </c>
      <c r="AM136" s="21" t="s">
        <v>4</v>
      </c>
      <c r="AN136" s="4" t="s">
        <v>7</v>
      </c>
      <c r="AO136" s="21" t="s">
        <v>7</v>
      </c>
      <c r="AP136" s="91" t="s">
        <v>5</v>
      </c>
      <c r="AQ136" s="21" t="s">
        <v>4</v>
      </c>
      <c r="AR136" s="4" t="s">
        <v>7</v>
      </c>
      <c r="AS136" s="21" t="s">
        <v>4</v>
      </c>
      <c r="AT136" s="4" t="s">
        <v>7</v>
      </c>
      <c r="AU136" s="21" t="s">
        <v>7</v>
      </c>
      <c r="AV136" s="4" t="s">
        <v>7</v>
      </c>
      <c r="AW136" s="21" t="s">
        <v>7</v>
      </c>
      <c r="AX136" s="4" t="s">
        <v>7</v>
      </c>
      <c r="AY136" s="21" t="s">
        <v>7</v>
      </c>
      <c r="AZ136" s="4" t="s">
        <v>7</v>
      </c>
      <c r="BA136" s="21" t="s">
        <v>7</v>
      </c>
      <c r="BB136" s="4" t="s">
        <v>7</v>
      </c>
      <c r="BE136" s="107" t="s">
        <v>181</v>
      </c>
      <c r="BF136" s="107" t="s">
        <v>182</v>
      </c>
      <c r="BG136" s="107" t="s">
        <v>182</v>
      </c>
      <c r="BH136" s="107" t="s">
        <v>181</v>
      </c>
      <c r="BI136">
        <v>16</v>
      </c>
      <c r="BJ136"/>
      <c r="BK136">
        <v>1</v>
      </c>
      <c r="BL136">
        <v>16</v>
      </c>
      <c r="BM136"/>
      <c r="BN136">
        <v>1</v>
      </c>
      <c r="BO136"/>
      <c r="BP136"/>
      <c r="BQ136"/>
      <c r="BR136"/>
      <c r="BS136"/>
      <c r="BT136"/>
      <c r="BU136"/>
      <c r="BV136"/>
      <c r="BW136"/>
      <c r="BX136" s="13"/>
      <c r="BY136" s="13"/>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row>
    <row r="137" spans="1:115" s="23" customFormat="1" ht="39.6" x14ac:dyDescent="0.3">
      <c r="A137"/>
      <c r="B137" s="102"/>
      <c r="C137"/>
      <c r="D137" s="46"/>
      <c r="G137"/>
      <c r="H137" s="148" t="s">
        <v>244</v>
      </c>
      <c r="I137" t="s">
        <v>280</v>
      </c>
      <c r="J137" s="169">
        <v>635346</v>
      </c>
      <c r="K137" s="120">
        <v>33</v>
      </c>
      <c r="L137" s="107" t="s">
        <v>183</v>
      </c>
      <c r="M137" s="103" t="s">
        <v>287</v>
      </c>
      <c r="N137" s="103" t="s">
        <v>5</v>
      </c>
      <c r="O137" s="21" t="s">
        <v>4</v>
      </c>
      <c r="P137" s="121" t="s">
        <v>289</v>
      </c>
      <c r="Q137" s="104" t="s">
        <v>295</v>
      </c>
      <c r="R137" s="103" t="s">
        <v>17</v>
      </c>
      <c r="S137" s="103">
        <v>500</v>
      </c>
      <c r="T137" t="s">
        <v>283</v>
      </c>
      <c r="U137" s="4" t="s">
        <v>7</v>
      </c>
      <c r="V137" s="123">
        <v>20</v>
      </c>
      <c r="W137" s="107" t="s">
        <v>179</v>
      </c>
      <c r="X137" s="4" t="s">
        <v>7</v>
      </c>
      <c r="Y137" s="107" t="s">
        <v>180</v>
      </c>
      <c r="Z137" s="4" t="s">
        <v>7</v>
      </c>
      <c r="AA137" s="4" t="s">
        <v>7</v>
      </c>
      <c r="AB137" s="4" t="s">
        <v>7</v>
      </c>
      <c r="AC137" s="21" t="s">
        <v>7</v>
      </c>
      <c r="AD137" s="4" t="s">
        <v>7</v>
      </c>
      <c r="AE137" s="21" t="s">
        <v>7</v>
      </c>
      <c r="AF137" s="4" t="s">
        <v>7</v>
      </c>
      <c r="AG137" s="21" t="s">
        <v>7</v>
      </c>
      <c r="AH137" s="125" t="s">
        <v>5</v>
      </c>
      <c r="AI137" s="21" t="s">
        <v>4</v>
      </c>
      <c r="AJ137" s="91">
        <v>31</v>
      </c>
      <c r="AK137" s="21" t="s">
        <v>4</v>
      </c>
      <c r="AL137" s="91" t="s">
        <v>5</v>
      </c>
      <c r="AM137" s="21" t="s">
        <v>4</v>
      </c>
      <c r="AN137" s="4" t="s">
        <v>7</v>
      </c>
      <c r="AO137" s="21" t="s">
        <v>7</v>
      </c>
      <c r="AP137" s="91" t="s">
        <v>5</v>
      </c>
      <c r="AQ137" s="21" t="s">
        <v>4</v>
      </c>
      <c r="AR137" s="4" t="s">
        <v>7</v>
      </c>
      <c r="AS137" s="21" t="s">
        <v>4</v>
      </c>
      <c r="AT137" s="4" t="s">
        <v>7</v>
      </c>
      <c r="AU137" s="21" t="s">
        <v>7</v>
      </c>
      <c r="AV137" s="4" t="s">
        <v>7</v>
      </c>
      <c r="AW137" s="21" t="s">
        <v>7</v>
      </c>
      <c r="AX137" s="4" t="s">
        <v>7</v>
      </c>
      <c r="AY137" s="21" t="s">
        <v>7</v>
      </c>
      <c r="AZ137" s="4" t="s">
        <v>7</v>
      </c>
      <c r="BA137" s="21" t="s">
        <v>7</v>
      </c>
      <c r="BB137" s="4" t="s">
        <v>7</v>
      </c>
      <c r="BE137" s="107" t="s">
        <v>181</v>
      </c>
      <c r="BF137" s="107" t="s">
        <v>182</v>
      </c>
      <c r="BG137" s="107" t="s">
        <v>182</v>
      </c>
      <c r="BH137" s="107" t="s">
        <v>181</v>
      </c>
      <c r="BI137">
        <v>16</v>
      </c>
      <c r="BJ137"/>
      <c r="BK137">
        <v>1</v>
      </c>
      <c r="BL137">
        <v>16</v>
      </c>
      <c r="BM137"/>
      <c r="BN137">
        <v>1</v>
      </c>
      <c r="BO137"/>
      <c r="BP137"/>
      <c r="BQ137"/>
      <c r="BR137"/>
      <c r="BS137"/>
      <c r="BT137"/>
      <c r="BU137"/>
      <c r="BV137"/>
      <c r="BW137"/>
      <c r="BX137" s="13"/>
      <c r="BY137" s="13"/>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row>
    <row r="138" spans="1:115" s="23" customFormat="1" ht="39.6" x14ac:dyDescent="0.3">
      <c r="A138"/>
      <c r="B138" s="102"/>
      <c r="C138"/>
      <c r="D138" s="46"/>
      <c r="G138"/>
      <c r="H138" s="148" t="s">
        <v>245</v>
      </c>
      <c r="I138" t="s">
        <v>280</v>
      </c>
      <c r="J138" s="169">
        <v>635325</v>
      </c>
      <c r="K138" s="120">
        <v>33</v>
      </c>
      <c r="L138" s="107" t="s">
        <v>183</v>
      </c>
      <c r="M138" s="103" t="s">
        <v>286</v>
      </c>
      <c r="N138" s="103" t="s">
        <v>5</v>
      </c>
      <c r="O138" s="21" t="s">
        <v>4</v>
      </c>
      <c r="P138" s="121" t="s">
        <v>289</v>
      </c>
      <c r="Q138" s="104" t="s">
        <v>295</v>
      </c>
      <c r="R138" s="103" t="s">
        <v>18</v>
      </c>
      <c r="S138" s="103">
        <v>500</v>
      </c>
      <c r="T138" s="103">
        <v>1000</v>
      </c>
      <c r="U138" s="103">
        <v>70</v>
      </c>
      <c r="V138" s="123">
        <v>20</v>
      </c>
      <c r="W138" s="107" t="s">
        <v>179</v>
      </c>
      <c r="X138" s="4" t="s">
        <v>7</v>
      </c>
      <c r="Y138" s="107" t="s">
        <v>180</v>
      </c>
      <c r="Z138" s="4" t="s">
        <v>7</v>
      </c>
      <c r="AA138" s="4" t="s">
        <v>7</v>
      </c>
      <c r="AB138" s="4" t="s">
        <v>7</v>
      </c>
      <c r="AC138" s="21" t="s">
        <v>7</v>
      </c>
      <c r="AD138" s="4" t="s">
        <v>7</v>
      </c>
      <c r="AE138" s="21" t="s">
        <v>7</v>
      </c>
      <c r="AF138" s="4" t="s">
        <v>7</v>
      </c>
      <c r="AG138" s="21" t="s">
        <v>7</v>
      </c>
      <c r="AH138" s="125" t="s">
        <v>5</v>
      </c>
      <c r="AI138" s="21" t="s">
        <v>4</v>
      </c>
      <c r="AJ138" s="91">
        <v>20</v>
      </c>
      <c r="AK138" s="21" t="s">
        <v>4</v>
      </c>
      <c r="AL138" s="91" t="s">
        <v>5</v>
      </c>
      <c r="AM138" s="21" t="s">
        <v>4</v>
      </c>
      <c r="AN138" s="4" t="s">
        <v>7</v>
      </c>
      <c r="AO138" s="21" t="s">
        <v>7</v>
      </c>
      <c r="AP138" s="91" t="s">
        <v>5</v>
      </c>
      <c r="AQ138" s="21" t="s">
        <v>4</v>
      </c>
      <c r="AR138" s="4" t="s">
        <v>7</v>
      </c>
      <c r="AS138" s="21" t="s">
        <v>4</v>
      </c>
      <c r="AT138" s="4" t="s">
        <v>7</v>
      </c>
      <c r="AU138" s="21" t="s">
        <v>7</v>
      </c>
      <c r="AV138" s="4" t="s">
        <v>7</v>
      </c>
      <c r="AW138" s="21" t="s">
        <v>7</v>
      </c>
      <c r="AX138" s="4" t="s">
        <v>7</v>
      </c>
      <c r="AY138" s="21" t="s">
        <v>7</v>
      </c>
      <c r="AZ138" s="4" t="s">
        <v>7</v>
      </c>
      <c r="BA138" s="21" t="s">
        <v>7</v>
      </c>
      <c r="BB138" s="4" t="s">
        <v>7</v>
      </c>
      <c r="BE138" s="107" t="s">
        <v>181</v>
      </c>
      <c r="BF138" s="107" t="s">
        <v>182</v>
      </c>
      <c r="BG138" s="107" t="s">
        <v>182</v>
      </c>
      <c r="BH138" s="107" t="s">
        <v>181</v>
      </c>
      <c r="BI138">
        <v>16</v>
      </c>
      <c r="BJ138"/>
      <c r="BK138">
        <v>1</v>
      </c>
      <c r="BL138">
        <v>16</v>
      </c>
      <c r="BM138"/>
      <c r="BN138">
        <v>1</v>
      </c>
      <c r="BO138"/>
      <c r="BP138"/>
      <c r="BQ138"/>
      <c r="BR138"/>
      <c r="BS138"/>
      <c r="BT138"/>
      <c r="BU138"/>
      <c r="BV138"/>
      <c r="BW138"/>
      <c r="BX138" s="13"/>
      <c r="BY138" s="13"/>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row>
    <row r="139" spans="1:115" s="23" customFormat="1" ht="39.6" x14ac:dyDescent="0.3">
      <c r="A139"/>
      <c r="B139" s="102"/>
      <c r="C139"/>
      <c r="D139" s="46"/>
      <c r="G139"/>
      <c r="H139" s="148" t="s">
        <v>246</v>
      </c>
      <c r="I139" t="s">
        <v>280</v>
      </c>
      <c r="J139" s="169">
        <v>635326</v>
      </c>
      <c r="K139" s="120">
        <v>33</v>
      </c>
      <c r="L139" s="107" t="s">
        <v>183</v>
      </c>
      <c r="M139" s="103" t="s">
        <v>287</v>
      </c>
      <c r="N139" s="103" t="s">
        <v>5</v>
      </c>
      <c r="O139" s="21" t="s">
        <v>4</v>
      </c>
      <c r="P139" s="121" t="s">
        <v>289</v>
      </c>
      <c r="Q139" s="104" t="s">
        <v>295</v>
      </c>
      <c r="R139" s="103" t="s">
        <v>17</v>
      </c>
      <c r="S139" s="103">
        <v>500</v>
      </c>
      <c r="T139" s="103">
        <v>1000</v>
      </c>
      <c r="U139" s="103">
        <v>70</v>
      </c>
      <c r="V139" s="123">
        <v>20</v>
      </c>
      <c r="W139" s="107" t="s">
        <v>179</v>
      </c>
      <c r="X139" s="4" t="s">
        <v>7</v>
      </c>
      <c r="Y139" s="107" t="s">
        <v>180</v>
      </c>
      <c r="Z139" s="4" t="s">
        <v>7</v>
      </c>
      <c r="AA139" s="4" t="s">
        <v>7</v>
      </c>
      <c r="AB139" s="4" t="s">
        <v>7</v>
      </c>
      <c r="AC139" s="21" t="s">
        <v>7</v>
      </c>
      <c r="AD139" s="4" t="s">
        <v>7</v>
      </c>
      <c r="AE139" s="21" t="s">
        <v>7</v>
      </c>
      <c r="AF139" s="4" t="s">
        <v>7</v>
      </c>
      <c r="AG139" s="21" t="s">
        <v>7</v>
      </c>
      <c r="AH139" s="125" t="s">
        <v>5</v>
      </c>
      <c r="AI139" s="21" t="s">
        <v>4</v>
      </c>
      <c r="AJ139" s="91">
        <v>31</v>
      </c>
      <c r="AK139" s="21" t="s">
        <v>4</v>
      </c>
      <c r="AL139" s="91" t="s">
        <v>5</v>
      </c>
      <c r="AM139" s="21" t="s">
        <v>4</v>
      </c>
      <c r="AN139" s="4" t="s">
        <v>7</v>
      </c>
      <c r="AO139" s="21" t="s">
        <v>7</v>
      </c>
      <c r="AP139" s="91" t="s">
        <v>5</v>
      </c>
      <c r="AQ139" s="21" t="s">
        <v>4</v>
      </c>
      <c r="AR139" s="4" t="s">
        <v>7</v>
      </c>
      <c r="AS139" s="21" t="s">
        <v>4</v>
      </c>
      <c r="AT139" s="4" t="s">
        <v>7</v>
      </c>
      <c r="AU139" s="21" t="s">
        <v>7</v>
      </c>
      <c r="AV139" s="4" t="s">
        <v>7</v>
      </c>
      <c r="AW139" s="21" t="s">
        <v>7</v>
      </c>
      <c r="AX139" s="4" t="s">
        <v>7</v>
      </c>
      <c r="AY139" s="21" t="s">
        <v>7</v>
      </c>
      <c r="AZ139" s="4" t="s">
        <v>7</v>
      </c>
      <c r="BA139" s="21" t="s">
        <v>7</v>
      </c>
      <c r="BB139" s="4" t="s">
        <v>7</v>
      </c>
      <c r="BE139" s="107" t="s">
        <v>181</v>
      </c>
      <c r="BF139" s="107" t="s">
        <v>182</v>
      </c>
      <c r="BG139" s="107" t="s">
        <v>182</v>
      </c>
      <c r="BH139" s="107" t="s">
        <v>181</v>
      </c>
      <c r="BI139">
        <v>16</v>
      </c>
      <c r="BJ139"/>
      <c r="BK139">
        <v>1</v>
      </c>
      <c r="BL139">
        <v>16</v>
      </c>
      <c r="BM139"/>
      <c r="BN139">
        <v>1</v>
      </c>
      <c r="BO139"/>
      <c r="BP139"/>
      <c r="BQ139"/>
      <c r="BR139"/>
      <c r="BS139"/>
      <c r="BT139"/>
      <c r="BU139"/>
      <c r="BV139"/>
      <c r="BW139"/>
      <c r="BX139" s="13"/>
      <c r="BY139" s="13"/>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row>
    <row r="140" spans="1:115" s="23" customFormat="1" ht="39.6" x14ac:dyDescent="0.3">
      <c r="A140"/>
      <c r="B140" s="102"/>
      <c r="C140"/>
      <c r="D140" s="46"/>
      <c r="G140"/>
      <c r="H140" s="148" t="s">
        <v>247</v>
      </c>
      <c r="I140" t="s">
        <v>280</v>
      </c>
      <c r="J140" s="169">
        <v>635330</v>
      </c>
      <c r="K140" s="120">
        <v>33</v>
      </c>
      <c r="L140" s="107" t="s">
        <v>184</v>
      </c>
      <c r="M140" s="103" t="s">
        <v>286</v>
      </c>
      <c r="N140" s="103" t="s">
        <v>5</v>
      </c>
      <c r="O140" s="21" t="s">
        <v>4</v>
      </c>
      <c r="P140" s="121" t="s">
        <v>289</v>
      </c>
      <c r="Q140" s="104" t="s">
        <v>295</v>
      </c>
      <c r="R140" s="103" t="s">
        <v>18</v>
      </c>
      <c r="S140" s="103">
        <v>500</v>
      </c>
      <c r="T140" s="103">
        <v>1000</v>
      </c>
      <c r="U140" s="103">
        <v>70</v>
      </c>
      <c r="V140" s="123">
        <v>20</v>
      </c>
      <c r="W140" s="107" t="s">
        <v>179</v>
      </c>
      <c r="X140" s="4" t="s">
        <v>7</v>
      </c>
      <c r="Y140" s="107" t="s">
        <v>180</v>
      </c>
      <c r="Z140" s="4" t="s">
        <v>7</v>
      </c>
      <c r="AA140" s="4" t="s">
        <v>7</v>
      </c>
      <c r="AB140" s="4" t="s">
        <v>7</v>
      </c>
      <c r="AC140" s="21" t="s">
        <v>7</v>
      </c>
      <c r="AD140" s="4" t="s">
        <v>7</v>
      </c>
      <c r="AE140" s="21" t="s">
        <v>7</v>
      </c>
      <c r="AF140" s="4" t="s">
        <v>7</v>
      </c>
      <c r="AG140" s="21" t="s">
        <v>7</v>
      </c>
      <c r="AH140" s="125" t="s">
        <v>5</v>
      </c>
      <c r="AI140" s="21" t="s">
        <v>4</v>
      </c>
      <c r="AJ140" s="91">
        <v>20</v>
      </c>
      <c r="AK140" s="21" t="s">
        <v>4</v>
      </c>
      <c r="AL140" s="91" t="s">
        <v>5</v>
      </c>
      <c r="AM140" s="21" t="s">
        <v>4</v>
      </c>
      <c r="AN140" s="4" t="s">
        <v>7</v>
      </c>
      <c r="AO140" s="21" t="s">
        <v>7</v>
      </c>
      <c r="AP140" s="91" t="s">
        <v>5</v>
      </c>
      <c r="AQ140" s="21" t="s">
        <v>4</v>
      </c>
      <c r="AR140" s="4" t="s">
        <v>7</v>
      </c>
      <c r="AS140" s="21" t="s">
        <v>4</v>
      </c>
      <c r="AT140" s="4" t="s">
        <v>7</v>
      </c>
      <c r="AU140" s="21" t="s">
        <v>7</v>
      </c>
      <c r="AV140" s="4" t="s">
        <v>7</v>
      </c>
      <c r="AW140" s="21" t="s">
        <v>7</v>
      </c>
      <c r="AX140" s="4" t="s">
        <v>7</v>
      </c>
      <c r="AY140" s="21" t="s">
        <v>7</v>
      </c>
      <c r="AZ140" s="4" t="s">
        <v>7</v>
      </c>
      <c r="BA140" s="21" t="s">
        <v>7</v>
      </c>
      <c r="BB140" s="4" t="s">
        <v>7</v>
      </c>
      <c r="BE140" s="107" t="s">
        <v>181</v>
      </c>
      <c r="BF140" s="107" t="s">
        <v>182</v>
      </c>
      <c r="BG140" s="107" t="s">
        <v>182</v>
      </c>
      <c r="BH140" s="107" t="s">
        <v>181</v>
      </c>
      <c r="BI140">
        <v>16</v>
      </c>
      <c r="BJ140"/>
      <c r="BK140">
        <v>1</v>
      </c>
      <c r="BL140">
        <v>16</v>
      </c>
      <c r="BM140"/>
      <c r="BN140">
        <v>1</v>
      </c>
      <c r="BO140"/>
      <c r="BP140"/>
      <c r="BQ140"/>
      <c r="BR140"/>
      <c r="BS140"/>
      <c r="BT140"/>
      <c r="BU140"/>
      <c r="BV140"/>
      <c r="BW140"/>
      <c r="BX140" s="13"/>
      <c r="BY140" s="13"/>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row>
    <row r="141" spans="1:115" s="23" customFormat="1" ht="39.6" x14ac:dyDescent="0.3">
      <c r="A141"/>
      <c r="B141" s="102"/>
      <c r="C141"/>
      <c r="D141" s="46"/>
      <c r="G141"/>
      <c r="H141" s="148" t="s">
        <v>248</v>
      </c>
      <c r="I141" t="s">
        <v>280</v>
      </c>
      <c r="J141" s="169">
        <v>635331</v>
      </c>
      <c r="K141" s="120">
        <v>33</v>
      </c>
      <c r="L141" s="107" t="s">
        <v>184</v>
      </c>
      <c r="M141" s="103" t="s">
        <v>287</v>
      </c>
      <c r="N141" s="103" t="s">
        <v>5</v>
      </c>
      <c r="O141" s="21" t="s">
        <v>4</v>
      </c>
      <c r="P141" s="121" t="s">
        <v>289</v>
      </c>
      <c r="Q141" s="104" t="s">
        <v>295</v>
      </c>
      <c r="R141" s="103" t="s">
        <v>17</v>
      </c>
      <c r="S141" s="103">
        <v>500</v>
      </c>
      <c r="T141" s="103">
        <v>1000</v>
      </c>
      <c r="U141" s="103">
        <v>70</v>
      </c>
      <c r="V141" s="123">
        <v>20</v>
      </c>
      <c r="W141" s="107" t="s">
        <v>179</v>
      </c>
      <c r="X141" s="4" t="s">
        <v>7</v>
      </c>
      <c r="Y141" s="107" t="s">
        <v>180</v>
      </c>
      <c r="Z141" s="4" t="s">
        <v>7</v>
      </c>
      <c r="AA141" s="4" t="s">
        <v>7</v>
      </c>
      <c r="AB141" s="4" t="s">
        <v>7</v>
      </c>
      <c r="AC141" s="21" t="s">
        <v>7</v>
      </c>
      <c r="AD141" s="4" t="s">
        <v>7</v>
      </c>
      <c r="AE141" s="21" t="s">
        <v>7</v>
      </c>
      <c r="AF141" s="4" t="s">
        <v>7</v>
      </c>
      <c r="AG141" s="21" t="s">
        <v>7</v>
      </c>
      <c r="AH141" s="125" t="s">
        <v>5</v>
      </c>
      <c r="AI141" s="21" t="s">
        <v>4</v>
      </c>
      <c r="AJ141" s="91">
        <v>31</v>
      </c>
      <c r="AK141" s="21" t="s">
        <v>4</v>
      </c>
      <c r="AL141" s="91" t="s">
        <v>5</v>
      </c>
      <c r="AM141" s="21" t="s">
        <v>4</v>
      </c>
      <c r="AN141" s="4" t="s">
        <v>7</v>
      </c>
      <c r="AO141" s="21" t="s">
        <v>7</v>
      </c>
      <c r="AP141" s="91" t="s">
        <v>5</v>
      </c>
      <c r="AQ141" s="21" t="s">
        <v>4</v>
      </c>
      <c r="AR141" s="4" t="s">
        <v>7</v>
      </c>
      <c r="AS141" s="21" t="s">
        <v>4</v>
      </c>
      <c r="AT141" s="4" t="s">
        <v>7</v>
      </c>
      <c r="AU141" s="21" t="s">
        <v>7</v>
      </c>
      <c r="AV141" s="4" t="s">
        <v>7</v>
      </c>
      <c r="AW141" s="21" t="s">
        <v>7</v>
      </c>
      <c r="AX141" s="4" t="s">
        <v>7</v>
      </c>
      <c r="AY141" s="21" t="s">
        <v>7</v>
      </c>
      <c r="AZ141" s="4" t="s">
        <v>7</v>
      </c>
      <c r="BA141" s="21" t="s">
        <v>7</v>
      </c>
      <c r="BB141" s="4" t="s">
        <v>7</v>
      </c>
      <c r="BE141" s="107" t="s">
        <v>181</v>
      </c>
      <c r="BF141" s="107" t="s">
        <v>182</v>
      </c>
      <c r="BG141" s="107" t="s">
        <v>182</v>
      </c>
      <c r="BH141" s="107" t="s">
        <v>181</v>
      </c>
      <c r="BI141">
        <v>16</v>
      </c>
      <c r="BJ141"/>
      <c r="BK141">
        <v>1</v>
      </c>
      <c r="BL141">
        <v>16</v>
      </c>
      <c r="BM141"/>
      <c r="BN141">
        <v>1</v>
      </c>
      <c r="BO141"/>
      <c r="BP141"/>
      <c r="BQ141"/>
      <c r="BR141"/>
      <c r="BS141"/>
      <c r="BT141"/>
      <c r="BU141"/>
      <c r="BV141"/>
      <c r="BW141"/>
      <c r="BX141" s="13"/>
      <c r="BY141" s="13"/>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row>
    <row r="142" spans="1:115" s="23" customFormat="1" ht="39.6" x14ac:dyDescent="0.3">
      <c r="A142"/>
      <c r="B142" s="102"/>
      <c r="C142"/>
      <c r="D142" s="46"/>
      <c r="G142"/>
      <c r="H142" s="148" t="s">
        <v>249</v>
      </c>
      <c r="I142" t="s">
        <v>280</v>
      </c>
      <c r="J142" s="169">
        <v>635354</v>
      </c>
      <c r="K142" s="120">
        <v>33</v>
      </c>
      <c r="L142" s="107" t="s">
        <v>184</v>
      </c>
      <c r="M142" s="103" t="s">
        <v>287</v>
      </c>
      <c r="N142" s="103" t="s">
        <v>5</v>
      </c>
      <c r="O142" s="21" t="s">
        <v>4</v>
      </c>
      <c r="P142" s="121" t="s">
        <v>289</v>
      </c>
      <c r="Q142" s="104" t="s">
        <v>295</v>
      </c>
      <c r="R142" s="103" t="s">
        <v>17</v>
      </c>
      <c r="S142" s="103">
        <v>500</v>
      </c>
      <c r="T142" t="s">
        <v>283</v>
      </c>
      <c r="U142" s="4" t="s">
        <v>7</v>
      </c>
      <c r="V142" s="123">
        <v>20</v>
      </c>
      <c r="W142" s="107" t="s">
        <v>179</v>
      </c>
      <c r="X142" s="4" t="s">
        <v>7</v>
      </c>
      <c r="Y142" s="107" t="s">
        <v>180</v>
      </c>
      <c r="Z142" s="4" t="s">
        <v>7</v>
      </c>
      <c r="AA142" s="4" t="s">
        <v>7</v>
      </c>
      <c r="AB142" s="4" t="s">
        <v>7</v>
      </c>
      <c r="AC142" s="21" t="s">
        <v>7</v>
      </c>
      <c r="AD142" s="4" t="s">
        <v>7</v>
      </c>
      <c r="AE142" s="21" t="s">
        <v>7</v>
      </c>
      <c r="AF142" s="4" t="s">
        <v>7</v>
      </c>
      <c r="AG142" s="21" t="s">
        <v>7</v>
      </c>
      <c r="AH142" s="125" t="s">
        <v>5</v>
      </c>
      <c r="AI142" s="21" t="s">
        <v>4</v>
      </c>
      <c r="AJ142" s="91">
        <v>31</v>
      </c>
      <c r="AK142" s="21" t="s">
        <v>4</v>
      </c>
      <c r="AL142" s="91" t="s">
        <v>5</v>
      </c>
      <c r="AM142" s="21" t="s">
        <v>4</v>
      </c>
      <c r="AN142" s="4" t="s">
        <v>7</v>
      </c>
      <c r="AO142" s="21" t="s">
        <v>7</v>
      </c>
      <c r="AP142" s="91" t="s">
        <v>5</v>
      </c>
      <c r="AQ142" s="21" t="s">
        <v>4</v>
      </c>
      <c r="AR142" s="4" t="s">
        <v>7</v>
      </c>
      <c r="AS142" s="21" t="s">
        <v>4</v>
      </c>
      <c r="AT142" s="4" t="s">
        <v>7</v>
      </c>
      <c r="AU142" s="21" t="s">
        <v>7</v>
      </c>
      <c r="AV142" s="4" t="s">
        <v>7</v>
      </c>
      <c r="AW142" s="21" t="s">
        <v>7</v>
      </c>
      <c r="AX142" s="4" t="s">
        <v>7</v>
      </c>
      <c r="AY142" s="21" t="s">
        <v>7</v>
      </c>
      <c r="AZ142" s="4" t="s">
        <v>7</v>
      </c>
      <c r="BA142" s="21" t="s">
        <v>7</v>
      </c>
      <c r="BB142" s="4" t="s">
        <v>7</v>
      </c>
      <c r="BE142" s="107" t="s">
        <v>181</v>
      </c>
      <c r="BF142" s="107" t="s">
        <v>182</v>
      </c>
      <c r="BG142" s="107" t="s">
        <v>182</v>
      </c>
      <c r="BH142" s="107" t="s">
        <v>181</v>
      </c>
      <c r="BI142">
        <v>16</v>
      </c>
      <c r="BJ142"/>
      <c r="BK142">
        <v>1</v>
      </c>
      <c r="BL142">
        <v>16</v>
      </c>
      <c r="BM142"/>
      <c r="BN142">
        <v>1</v>
      </c>
      <c r="BO142"/>
      <c r="BP142"/>
      <c r="BQ142"/>
      <c r="BR142"/>
      <c r="BS142"/>
      <c r="BT142"/>
      <c r="BU142"/>
      <c r="BV142"/>
      <c r="BW142"/>
      <c r="BX142" s="13"/>
      <c r="BY142" s="13"/>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row>
    <row r="143" spans="1:115" s="23" customFormat="1" ht="39.6" x14ac:dyDescent="0.3">
      <c r="A143"/>
      <c r="B143" s="102"/>
      <c r="C143"/>
      <c r="D143" s="46"/>
      <c r="G143"/>
      <c r="H143" s="148" t="s">
        <v>250</v>
      </c>
      <c r="I143" t="s">
        <v>280</v>
      </c>
      <c r="J143" s="169">
        <v>635355</v>
      </c>
      <c r="K143" s="120">
        <v>33</v>
      </c>
      <c r="L143" s="107" t="s">
        <v>184</v>
      </c>
      <c r="M143" s="103" t="s">
        <v>286</v>
      </c>
      <c r="N143" s="103" t="s">
        <v>5</v>
      </c>
      <c r="O143" s="21" t="s">
        <v>4</v>
      </c>
      <c r="P143" s="121" t="s">
        <v>289</v>
      </c>
      <c r="Q143" s="104" t="s">
        <v>295</v>
      </c>
      <c r="R143" s="103" t="s">
        <v>18</v>
      </c>
      <c r="S143" s="103">
        <v>500</v>
      </c>
      <c r="T143" t="s">
        <v>283</v>
      </c>
      <c r="U143" s="4" t="s">
        <v>7</v>
      </c>
      <c r="V143" s="123">
        <v>20</v>
      </c>
      <c r="W143" s="107" t="s">
        <v>179</v>
      </c>
      <c r="X143" s="4" t="s">
        <v>7</v>
      </c>
      <c r="Y143" s="107" t="s">
        <v>180</v>
      </c>
      <c r="Z143" s="4" t="s">
        <v>7</v>
      </c>
      <c r="AA143" s="4" t="s">
        <v>7</v>
      </c>
      <c r="AB143" s="4" t="s">
        <v>7</v>
      </c>
      <c r="AC143" s="21" t="s">
        <v>7</v>
      </c>
      <c r="AD143" s="4" t="s">
        <v>7</v>
      </c>
      <c r="AE143" s="21" t="s">
        <v>7</v>
      </c>
      <c r="AF143" s="4" t="s">
        <v>7</v>
      </c>
      <c r="AG143" s="21" t="s">
        <v>7</v>
      </c>
      <c r="AH143" s="125" t="s">
        <v>5</v>
      </c>
      <c r="AI143" s="21" t="s">
        <v>4</v>
      </c>
      <c r="AJ143" s="91">
        <v>20</v>
      </c>
      <c r="AK143" s="21" t="s">
        <v>4</v>
      </c>
      <c r="AL143" s="91" t="s">
        <v>5</v>
      </c>
      <c r="AM143" s="21" t="s">
        <v>4</v>
      </c>
      <c r="AN143" s="4" t="s">
        <v>7</v>
      </c>
      <c r="AO143" s="21" t="s">
        <v>7</v>
      </c>
      <c r="AP143" s="91" t="s">
        <v>5</v>
      </c>
      <c r="AQ143" s="21" t="s">
        <v>4</v>
      </c>
      <c r="AR143" s="4" t="s">
        <v>7</v>
      </c>
      <c r="AS143" s="21" t="s">
        <v>4</v>
      </c>
      <c r="AT143" s="4" t="s">
        <v>7</v>
      </c>
      <c r="AU143" s="21" t="s">
        <v>7</v>
      </c>
      <c r="AV143" s="4" t="s">
        <v>7</v>
      </c>
      <c r="AW143" s="21" t="s">
        <v>7</v>
      </c>
      <c r="AX143" s="4" t="s">
        <v>7</v>
      </c>
      <c r="AY143" s="21" t="s">
        <v>7</v>
      </c>
      <c r="AZ143" s="4" t="s">
        <v>7</v>
      </c>
      <c r="BA143" s="21" t="s">
        <v>7</v>
      </c>
      <c r="BB143" s="4" t="s">
        <v>7</v>
      </c>
      <c r="BE143" s="107" t="s">
        <v>181</v>
      </c>
      <c r="BF143" s="107" t="s">
        <v>182</v>
      </c>
      <c r="BG143" s="107" t="s">
        <v>182</v>
      </c>
      <c r="BH143" s="107" t="s">
        <v>181</v>
      </c>
      <c r="BI143">
        <v>16</v>
      </c>
      <c r="BJ143"/>
      <c r="BK143">
        <v>1</v>
      </c>
      <c r="BL143">
        <v>16</v>
      </c>
      <c r="BM143"/>
      <c r="BN143">
        <v>1</v>
      </c>
      <c r="BO143"/>
      <c r="BP143"/>
      <c r="BQ143"/>
      <c r="BR143"/>
      <c r="BS143"/>
      <c r="BT143"/>
      <c r="BU143"/>
      <c r="BV143"/>
      <c r="BW143"/>
      <c r="BX143" s="13"/>
      <c r="BY143" s="1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row>
    <row r="144" spans="1:115" s="23" customFormat="1" ht="39.6" x14ac:dyDescent="0.3">
      <c r="A144"/>
      <c r="B144" s="102"/>
      <c r="C144"/>
      <c r="D144" s="46"/>
      <c r="G144"/>
      <c r="H144" s="148" t="s">
        <v>251</v>
      </c>
      <c r="I144" t="s">
        <v>280</v>
      </c>
      <c r="J144">
        <v>635356</v>
      </c>
      <c r="K144" s="120">
        <v>33</v>
      </c>
      <c r="L144" s="107">
        <v>400</v>
      </c>
      <c r="M144" s="103" t="s">
        <v>286</v>
      </c>
      <c r="N144" s="103" t="s">
        <v>5</v>
      </c>
      <c r="O144" s="21" t="s">
        <v>4</v>
      </c>
      <c r="P144" s="121" t="s">
        <v>289</v>
      </c>
      <c r="Q144" s="104" t="s">
        <v>295</v>
      </c>
      <c r="R144" s="103" t="s">
        <v>18</v>
      </c>
      <c r="S144" s="103">
        <v>500</v>
      </c>
      <c r="T144" t="s">
        <v>283</v>
      </c>
      <c r="U144" s="4" t="s">
        <v>7</v>
      </c>
      <c r="V144" s="123">
        <v>20</v>
      </c>
      <c r="W144" s="107" t="s">
        <v>179</v>
      </c>
      <c r="X144" s="4" t="s">
        <v>7</v>
      </c>
      <c r="Y144" s="107" t="s">
        <v>180</v>
      </c>
      <c r="Z144" s="4" t="s">
        <v>7</v>
      </c>
      <c r="AA144" s="4" t="s">
        <v>7</v>
      </c>
      <c r="AB144" s="4" t="s">
        <v>7</v>
      </c>
      <c r="AC144" s="21" t="s">
        <v>7</v>
      </c>
      <c r="AD144" s="4" t="s">
        <v>7</v>
      </c>
      <c r="AE144" s="21" t="s">
        <v>7</v>
      </c>
      <c r="AF144" s="4" t="s">
        <v>7</v>
      </c>
      <c r="AG144" s="21" t="s">
        <v>7</v>
      </c>
      <c r="AH144" s="125" t="s">
        <v>5</v>
      </c>
      <c r="AI144" s="21" t="s">
        <v>4</v>
      </c>
      <c r="AJ144" s="91">
        <v>20</v>
      </c>
      <c r="AK144" s="21" t="s">
        <v>4</v>
      </c>
      <c r="AL144" s="91" t="s">
        <v>5</v>
      </c>
      <c r="AM144" s="21" t="s">
        <v>4</v>
      </c>
      <c r="AN144" s="4" t="s">
        <v>7</v>
      </c>
      <c r="AO144" s="21" t="s">
        <v>7</v>
      </c>
      <c r="AP144" s="91" t="s">
        <v>5</v>
      </c>
      <c r="AQ144" s="21" t="s">
        <v>4</v>
      </c>
      <c r="AR144" s="4" t="s">
        <v>7</v>
      </c>
      <c r="AS144" s="21" t="s">
        <v>4</v>
      </c>
      <c r="AT144" s="4" t="s">
        <v>7</v>
      </c>
      <c r="AU144" s="21" t="s">
        <v>7</v>
      </c>
      <c r="AV144" s="4" t="s">
        <v>7</v>
      </c>
      <c r="AW144" s="21" t="s">
        <v>7</v>
      </c>
      <c r="AX144" s="4" t="s">
        <v>7</v>
      </c>
      <c r="AY144" s="21" t="s">
        <v>7</v>
      </c>
      <c r="AZ144" s="4" t="s">
        <v>7</v>
      </c>
      <c r="BA144" s="21" t="s">
        <v>7</v>
      </c>
      <c r="BB144" s="4" t="s">
        <v>7</v>
      </c>
      <c r="BE144" s="107" t="s">
        <v>181</v>
      </c>
      <c r="BF144" s="107" t="s">
        <v>182</v>
      </c>
      <c r="BG144" s="107" t="s">
        <v>182</v>
      </c>
      <c r="BH144" s="107" t="s">
        <v>181</v>
      </c>
      <c r="BI144">
        <v>16</v>
      </c>
      <c r="BJ144"/>
      <c r="BK144">
        <v>1</v>
      </c>
      <c r="BL144">
        <v>16</v>
      </c>
      <c r="BM144"/>
      <c r="BN144">
        <v>1</v>
      </c>
      <c r="BO144"/>
      <c r="BP144"/>
      <c r="BQ144"/>
      <c r="BR144"/>
      <c r="BS144"/>
      <c r="BT144"/>
      <c r="BU144"/>
      <c r="BV144"/>
      <c r="BW144"/>
      <c r="BX144" s="13"/>
      <c r="BY144" s="13"/>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row>
    <row r="145" spans="1:115" s="23" customFormat="1" ht="39.6" x14ac:dyDescent="0.3">
      <c r="A145"/>
      <c r="B145" s="102"/>
      <c r="C145"/>
      <c r="D145" s="46"/>
      <c r="G145"/>
      <c r="H145" s="148" t="s">
        <v>252</v>
      </c>
      <c r="I145" t="s">
        <v>280</v>
      </c>
      <c r="J145">
        <v>635357</v>
      </c>
      <c r="K145" s="120">
        <v>33</v>
      </c>
      <c r="L145" s="107">
        <v>400</v>
      </c>
      <c r="M145" s="103" t="s">
        <v>287</v>
      </c>
      <c r="N145" s="103" t="s">
        <v>5</v>
      </c>
      <c r="O145" s="21" t="s">
        <v>4</v>
      </c>
      <c r="P145" s="121" t="s">
        <v>289</v>
      </c>
      <c r="Q145" s="104" t="s">
        <v>295</v>
      </c>
      <c r="R145" s="103" t="s">
        <v>17</v>
      </c>
      <c r="S145" s="103">
        <v>500</v>
      </c>
      <c r="T145" t="s">
        <v>283</v>
      </c>
      <c r="U145" s="4" t="s">
        <v>7</v>
      </c>
      <c r="V145" s="123">
        <v>20</v>
      </c>
      <c r="W145" s="107" t="s">
        <v>179</v>
      </c>
      <c r="X145" s="4" t="s">
        <v>7</v>
      </c>
      <c r="Y145" s="107" t="s">
        <v>180</v>
      </c>
      <c r="Z145" s="4" t="s">
        <v>7</v>
      </c>
      <c r="AA145" s="4" t="s">
        <v>7</v>
      </c>
      <c r="AB145" s="4" t="s">
        <v>7</v>
      </c>
      <c r="AC145" s="21" t="s">
        <v>7</v>
      </c>
      <c r="AD145" s="4" t="s">
        <v>7</v>
      </c>
      <c r="AE145" s="21" t="s">
        <v>7</v>
      </c>
      <c r="AF145" s="4" t="s">
        <v>7</v>
      </c>
      <c r="AG145" s="21" t="s">
        <v>7</v>
      </c>
      <c r="AH145" s="125" t="s">
        <v>5</v>
      </c>
      <c r="AI145" s="21" t="s">
        <v>4</v>
      </c>
      <c r="AJ145" s="91">
        <v>31</v>
      </c>
      <c r="AK145" s="21" t="s">
        <v>4</v>
      </c>
      <c r="AL145" s="91" t="s">
        <v>5</v>
      </c>
      <c r="AM145" s="21" t="s">
        <v>4</v>
      </c>
      <c r="AN145" s="4" t="s">
        <v>7</v>
      </c>
      <c r="AO145" s="21" t="s">
        <v>7</v>
      </c>
      <c r="AP145" s="91" t="s">
        <v>5</v>
      </c>
      <c r="AQ145" s="21" t="s">
        <v>4</v>
      </c>
      <c r="AR145" s="4" t="s">
        <v>7</v>
      </c>
      <c r="AS145" s="21" t="s">
        <v>4</v>
      </c>
      <c r="AT145" s="4" t="s">
        <v>7</v>
      </c>
      <c r="AU145" s="21" t="s">
        <v>7</v>
      </c>
      <c r="AV145" s="4" t="s">
        <v>7</v>
      </c>
      <c r="AW145" s="21" t="s">
        <v>7</v>
      </c>
      <c r="AX145" s="4" t="s">
        <v>7</v>
      </c>
      <c r="AY145" s="21" t="s">
        <v>7</v>
      </c>
      <c r="AZ145" s="4" t="s">
        <v>7</v>
      </c>
      <c r="BA145" s="21" t="s">
        <v>7</v>
      </c>
      <c r="BB145" s="4" t="s">
        <v>7</v>
      </c>
      <c r="BE145" s="107" t="s">
        <v>181</v>
      </c>
      <c r="BF145" s="107" t="s">
        <v>182</v>
      </c>
      <c r="BG145" s="107" t="s">
        <v>182</v>
      </c>
      <c r="BH145" s="107" t="s">
        <v>181</v>
      </c>
      <c r="BI145">
        <v>16</v>
      </c>
      <c r="BJ145"/>
      <c r="BK145">
        <v>1</v>
      </c>
      <c r="BL145">
        <v>16</v>
      </c>
      <c r="BM145"/>
      <c r="BN145">
        <v>1</v>
      </c>
      <c r="BO145"/>
      <c r="BP145"/>
      <c r="BQ145"/>
      <c r="BR145"/>
      <c r="BS145"/>
      <c r="BT145"/>
      <c r="BU145"/>
      <c r="BV145"/>
      <c r="BW145"/>
      <c r="BX145" s="13"/>
      <c r="BY145" s="13"/>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row>
    <row r="146" spans="1:115" s="23" customFormat="1" ht="39.6" x14ac:dyDescent="0.3">
      <c r="A146"/>
      <c r="B146" s="102"/>
      <c r="C146"/>
      <c r="D146" s="46"/>
      <c r="G146"/>
      <c r="H146" s="148" t="s">
        <v>253</v>
      </c>
      <c r="I146" t="s">
        <v>280</v>
      </c>
      <c r="J146">
        <v>635340</v>
      </c>
      <c r="K146" s="120">
        <v>33</v>
      </c>
      <c r="L146" s="107">
        <v>400</v>
      </c>
      <c r="M146" s="103" t="s">
        <v>287</v>
      </c>
      <c r="N146" s="103" t="s">
        <v>5</v>
      </c>
      <c r="O146" s="21" t="s">
        <v>4</v>
      </c>
      <c r="P146" s="121" t="s">
        <v>289</v>
      </c>
      <c r="Q146" s="104" t="s">
        <v>295</v>
      </c>
      <c r="R146" s="103" t="s">
        <v>17</v>
      </c>
      <c r="S146" s="103">
        <v>500</v>
      </c>
      <c r="T146" s="103">
        <v>1000</v>
      </c>
      <c r="U146" s="103">
        <v>70</v>
      </c>
      <c r="V146" s="123">
        <v>20</v>
      </c>
      <c r="W146" s="107" t="s">
        <v>179</v>
      </c>
      <c r="X146" s="4" t="s">
        <v>7</v>
      </c>
      <c r="Y146" s="107" t="s">
        <v>180</v>
      </c>
      <c r="Z146" s="4" t="s">
        <v>7</v>
      </c>
      <c r="AA146" s="4" t="s">
        <v>7</v>
      </c>
      <c r="AB146" s="4" t="s">
        <v>7</v>
      </c>
      <c r="AC146" s="21" t="s">
        <v>7</v>
      </c>
      <c r="AD146" s="4" t="s">
        <v>7</v>
      </c>
      <c r="AE146" s="21" t="s">
        <v>7</v>
      </c>
      <c r="AF146" s="4" t="s">
        <v>7</v>
      </c>
      <c r="AG146" s="21" t="s">
        <v>7</v>
      </c>
      <c r="AH146" s="125" t="s">
        <v>5</v>
      </c>
      <c r="AI146" s="21" t="s">
        <v>4</v>
      </c>
      <c r="AJ146" s="91">
        <v>31</v>
      </c>
      <c r="AK146" s="21" t="s">
        <v>4</v>
      </c>
      <c r="AL146" s="91" t="s">
        <v>5</v>
      </c>
      <c r="AM146" s="21" t="s">
        <v>4</v>
      </c>
      <c r="AN146" s="4" t="s">
        <v>7</v>
      </c>
      <c r="AO146" s="21" t="s">
        <v>7</v>
      </c>
      <c r="AP146" s="91" t="s">
        <v>5</v>
      </c>
      <c r="AQ146" s="21" t="s">
        <v>4</v>
      </c>
      <c r="AR146" s="4" t="s">
        <v>7</v>
      </c>
      <c r="AS146" s="21" t="s">
        <v>4</v>
      </c>
      <c r="AT146" s="4" t="s">
        <v>7</v>
      </c>
      <c r="AU146" s="21" t="s">
        <v>7</v>
      </c>
      <c r="AV146" s="4" t="s">
        <v>7</v>
      </c>
      <c r="AW146" s="21" t="s">
        <v>7</v>
      </c>
      <c r="AX146" s="4" t="s">
        <v>7</v>
      </c>
      <c r="AY146" s="21" t="s">
        <v>7</v>
      </c>
      <c r="AZ146" s="4" t="s">
        <v>7</v>
      </c>
      <c r="BA146" s="21" t="s">
        <v>7</v>
      </c>
      <c r="BB146" s="4" t="s">
        <v>7</v>
      </c>
      <c r="BE146" s="107" t="s">
        <v>181</v>
      </c>
      <c r="BF146" s="107" t="s">
        <v>182</v>
      </c>
      <c r="BG146" s="107" t="s">
        <v>182</v>
      </c>
      <c r="BH146" s="107" t="s">
        <v>181</v>
      </c>
      <c r="BI146">
        <v>16</v>
      </c>
      <c r="BJ146"/>
      <c r="BK146">
        <v>1</v>
      </c>
      <c r="BL146">
        <v>16</v>
      </c>
      <c r="BM146"/>
      <c r="BN146">
        <v>1</v>
      </c>
      <c r="BO146"/>
      <c r="BP146"/>
      <c r="BQ146"/>
      <c r="BR146"/>
      <c r="BS146"/>
      <c r="BT146"/>
      <c r="BU146"/>
      <c r="BV146"/>
      <c r="BW146"/>
      <c r="BX146" s="13"/>
      <c r="BY146" s="13"/>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row>
    <row r="147" spans="1:115" s="23" customFormat="1" ht="39.6" x14ac:dyDescent="0.3">
      <c r="A147"/>
      <c r="B147" s="102"/>
      <c r="C147"/>
      <c r="D147" s="46"/>
      <c r="G147"/>
      <c r="H147" s="148" t="s">
        <v>254</v>
      </c>
      <c r="I147" t="s">
        <v>280</v>
      </c>
      <c r="J147">
        <v>635337</v>
      </c>
      <c r="K147" s="120">
        <v>33</v>
      </c>
      <c r="L147" s="107">
        <v>400</v>
      </c>
      <c r="M147" s="103" t="s">
        <v>286</v>
      </c>
      <c r="N147" s="103" t="s">
        <v>5</v>
      </c>
      <c r="O147" s="21" t="s">
        <v>4</v>
      </c>
      <c r="P147" s="121" t="s">
        <v>289</v>
      </c>
      <c r="Q147" s="104" t="s">
        <v>295</v>
      </c>
      <c r="R147" s="103" t="s">
        <v>18</v>
      </c>
      <c r="S147" s="103">
        <v>500</v>
      </c>
      <c r="T147" s="103">
        <v>1000</v>
      </c>
      <c r="U147" s="103">
        <v>70</v>
      </c>
      <c r="V147" s="123">
        <v>20</v>
      </c>
      <c r="W147" s="107" t="s">
        <v>179</v>
      </c>
      <c r="X147" s="4" t="s">
        <v>7</v>
      </c>
      <c r="Y147" s="107" t="s">
        <v>180</v>
      </c>
      <c r="Z147" s="4" t="s">
        <v>7</v>
      </c>
      <c r="AA147" s="4" t="s">
        <v>7</v>
      </c>
      <c r="AB147" s="4" t="s">
        <v>7</v>
      </c>
      <c r="AC147" s="21" t="s">
        <v>7</v>
      </c>
      <c r="AD147" s="4" t="s">
        <v>7</v>
      </c>
      <c r="AE147" s="21" t="s">
        <v>7</v>
      </c>
      <c r="AF147" s="4" t="s">
        <v>7</v>
      </c>
      <c r="AG147" s="21" t="s">
        <v>7</v>
      </c>
      <c r="AH147" s="125" t="s">
        <v>5</v>
      </c>
      <c r="AI147" s="21" t="s">
        <v>4</v>
      </c>
      <c r="AJ147" s="91">
        <v>20</v>
      </c>
      <c r="AK147" s="21" t="s">
        <v>4</v>
      </c>
      <c r="AL147" s="91" t="s">
        <v>5</v>
      </c>
      <c r="AM147" s="21" t="s">
        <v>4</v>
      </c>
      <c r="AN147" s="4" t="s">
        <v>7</v>
      </c>
      <c r="AO147" s="21" t="s">
        <v>7</v>
      </c>
      <c r="AP147" s="91" t="s">
        <v>5</v>
      </c>
      <c r="AQ147" s="21" t="s">
        <v>4</v>
      </c>
      <c r="AR147" s="4" t="s">
        <v>7</v>
      </c>
      <c r="AS147" s="21" t="s">
        <v>4</v>
      </c>
      <c r="AT147" s="4" t="s">
        <v>7</v>
      </c>
      <c r="AU147" s="21" t="s">
        <v>7</v>
      </c>
      <c r="AV147" s="4" t="s">
        <v>7</v>
      </c>
      <c r="AW147" s="21" t="s">
        <v>7</v>
      </c>
      <c r="AX147" s="4" t="s">
        <v>7</v>
      </c>
      <c r="AY147" s="21" t="s">
        <v>7</v>
      </c>
      <c r="AZ147" s="4" t="s">
        <v>7</v>
      </c>
      <c r="BA147" s="21" t="s">
        <v>7</v>
      </c>
      <c r="BB147" s="4" t="s">
        <v>7</v>
      </c>
      <c r="BE147" s="107" t="s">
        <v>181</v>
      </c>
      <c r="BF147" s="107" t="s">
        <v>182</v>
      </c>
      <c r="BG147" s="107" t="s">
        <v>182</v>
      </c>
      <c r="BH147" s="107" t="s">
        <v>181</v>
      </c>
      <c r="BI147">
        <v>16</v>
      </c>
      <c r="BJ147"/>
      <c r="BK147">
        <v>1</v>
      </c>
      <c r="BL147">
        <v>16</v>
      </c>
      <c r="BM147"/>
      <c r="BN147">
        <v>1</v>
      </c>
      <c r="BO147"/>
      <c r="BP147"/>
      <c r="BQ147"/>
      <c r="BR147"/>
      <c r="BS147"/>
      <c r="BT147"/>
      <c r="BU147"/>
      <c r="BV147"/>
      <c r="BW147"/>
      <c r="BX147" s="13"/>
      <c r="BY147" s="13"/>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row>
    <row r="148" spans="1:115" s="23" customFormat="1" ht="39.6" x14ac:dyDescent="0.3">
      <c r="A148"/>
      <c r="B148" s="102"/>
      <c r="C148"/>
      <c r="D148" s="46"/>
      <c r="G148"/>
      <c r="H148" s="148" t="s">
        <v>255</v>
      </c>
      <c r="I148" t="s">
        <v>280</v>
      </c>
      <c r="J148" s="169">
        <v>635342</v>
      </c>
      <c r="K148" s="120">
        <v>33</v>
      </c>
      <c r="L148" s="107">
        <v>630</v>
      </c>
      <c r="M148" s="103" t="s">
        <v>286</v>
      </c>
      <c r="N148" s="103" t="s">
        <v>5</v>
      </c>
      <c r="O148" s="21" t="s">
        <v>4</v>
      </c>
      <c r="P148" s="121" t="s">
        <v>289</v>
      </c>
      <c r="Q148" s="104" t="s">
        <v>295</v>
      </c>
      <c r="R148" s="103" t="s">
        <v>18</v>
      </c>
      <c r="S148" s="103">
        <v>500</v>
      </c>
      <c r="T148" s="103">
        <v>1000</v>
      </c>
      <c r="U148" s="103">
        <v>70</v>
      </c>
      <c r="V148" s="123">
        <v>20</v>
      </c>
      <c r="W148" s="107" t="s">
        <v>179</v>
      </c>
      <c r="X148" s="4" t="s">
        <v>7</v>
      </c>
      <c r="Y148" s="107" t="s">
        <v>180</v>
      </c>
      <c r="Z148" s="4" t="s">
        <v>7</v>
      </c>
      <c r="AA148" s="4" t="s">
        <v>7</v>
      </c>
      <c r="AB148" s="4" t="s">
        <v>7</v>
      </c>
      <c r="AC148" s="21" t="s">
        <v>7</v>
      </c>
      <c r="AD148" s="4" t="s">
        <v>7</v>
      </c>
      <c r="AE148" s="21" t="s">
        <v>7</v>
      </c>
      <c r="AF148" s="4" t="s">
        <v>7</v>
      </c>
      <c r="AG148" s="21" t="s">
        <v>7</v>
      </c>
      <c r="AH148" s="125" t="s">
        <v>5</v>
      </c>
      <c r="AI148" s="21" t="s">
        <v>4</v>
      </c>
      <c r="AJ148" s="91">
        <v>20</v>
      </c>
      <c r="AK148" s="21" t="s">
        <v>4</v>
      </c>
      <c r="AL148" s="91" t="s">
        <v>5</v>
      </c>
      <c r="AM148" s="21" t="s">
        <v>4</v>
      </c>
      <c r="AN148" s="4" t="s">
        <v>7</v>
      </c>
      <c r="AO148" s="21" t="s">
        <v>7</v>
      </c>
      <c r="AP148" s="91" t="s">
        <v>5</v>
      </c>
      <c r="AQ148" s="21" t="s">
        <v>4</v>
      </c>
      <c r="AR148" s="4" t="s">
        <v>7</v>
      </c>
      <c r="AS148" s="21" t="s">
        <v>4</v>
      </c>
      <c r="AT148" s="4" t="s">
        <v>7</v>
      </c>
      <c r="AU148" s="21" t="s">
        <v>7</v>
      </c>
      <c r="AV148" s="4" t="s">
        <v>7</v>
      </c>
      <c r="AW148" s="21" t="s">
        <v>7</v>
      </c>
      <c r="AX148" s="4" t="s">
        <v>7</v>
      </c>
      <c r="AY148" s="21" t="s">
        <v>7</v>
      </c>
      <c r="AZ148" s="4" t="s">
        <v>7</v>
      </c>
      <c r="BA148" s="21" t="s">
        <v>7</v>
      </c>
      <c r="BB148" s="4" t="s">
        <v>7</v>
      </c>
      <c r="BE148" s="107" t="s">
        <v>181</v>
      </c>
      <c r="BF148" s="107" t="s">
        <v>182</v>
      </c>
      <c r="BG148" s="107" t="s">
        <v>182</v>
      </c>
      <c r="BH148" s="107" t="s">
        <v>181</v>
      </c>
      <c r="BI148">
        <v>16</v>
      </c>
      <c r="BJ148"/>
      <c r="BK148">
        <v>1</v>
      </c>
      <c r="BL148">
        <v>16</v>
      </c>
      <c r="BM148"/>
      <c r="BN148">
        <v>1</v>
      </c>
      <c r="BO148"/>
      <c r="BP148"/>
      <c r="BQ148"/>
      <c r="BR148"/>
      <c r="BS148"/>
      <c r="BT148"/>
      <c r="BU148"/>
      <c r="BV148"/>
      <c r="BW148"/>
      <c r="BX148" s="13"/>
      <c r="BY148" s="13"/>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row>
    <row r="149" spans="1:115" s="23" customFormat="1" ht="39.6" x14ac:dyDescent="0.3">
      <c r="A149"/>
      <c r="B149" s="102"/>
      <c r="C149"/>
      <c r="D149" s="46"/>
      <c r="G149"/>
      <c r="H149" s="148" t="s">
        <v>256</v>
      </c>
      <c r="I149" t="s">
        <v>280</v>
      </c>
      <c r="J149" s="169">
        <v>624562</v>
      </c>
      <c r="K149" s="120">
        <v>33</v>
      </c>
      <c r="L149" s="107">
        <v>630</v>
      </c>
      <c r="M149" s="103" t="s">
        <v>287</v>
      </c>
      <c r="N149" s="103" t="s">
        <v>5</v>
      </c>
      <c r="O149" s="21" t="s">
        <v>4</v>
      </c>
      <c r="P149" s="121" t="s">
        <v>289</v>
      </c>
      <c r="Q149" s="104" t="s">
        <v>295</v>
      </c>
      <c r="R149" s="103" t="s">
        <v>17</v>
      </c>
      <c r="S149" s="103">
        <v>500</v>
      </c>
      <c r="T149" s="103">
        <v>1000</v>
      </c>
      <c r="U149" s="103">
        <v>70</v>
      </c>
      <c r="V149" s="123">
        <v>20</v>
      </c>
      <c r="W149" s="107" t="s">
        <v>179</v>
      </c>
      <c r="X149" s="4" t="s">
        <v>7</v>
      </c>
      <c r="Y149" s="107" t="s">
        <v>180</v>
      </c>
      <c r="Z149" s="4" t="s">
        <v>7</v>
      </c>
      <c r="AA149" s="4" t="s">
        <v>7</v>
      </c>
      <c r="AB149" s="4" t="s">
        <v>7</v>
      </c>
      <c r="AC149" s="21" t="s">
        <v>7</v>
      </c>
      <c r="AD149" s="4" t="s">
        <v>7</v>
      </c>
      <c r="AE149" s="21" t="s">
        <v>7</v>
      </c>
      <c r="AF149" s="4" t="s">
        <v>7</v>
      </c>
      <c r="AG149" s="21" t="s">
        <v>7</v>
      </c>
      <c r="AH149" s="125" t="s">
        <v>5</v>
      </c>
      <c r="AI149" s="21" t="s">
        <v>4</v>
      </c>
      <c r="AJ149" s="91">
        <v>31</v>
      </c>
      <c r="AK149" s="21" t="s">
        <v>4</v>
      </c>
      <c r="AL149" s="91" t="s">
        <v>5</v>
      </c>
      <c r="AM149" s="21" t="s">
        <v>4</v>
      </c>
      <c r="AN149" s="4" t="s">
        <v>7</v>
      </c>
      <c r="AO149" s="21" t="s">
        <v>7</v>
      </c>
      <c r="AP149" s="91" t="s">
        <v>5</v>
      </c>
      <c r="AQ149" s="21" t="s">
        <v>4</v>
      </c>
      <c r="AR149" s="4" t="s">
        <v>7</v>
      </c>
      <c r="AS149" s="21" t="s">
        <v>4</v>
      </c>
      <c r="AT149" s="4" t="s">
        <v>7</v>
      </c>
      <c r="AU149" s="21" t="s">
        <v>7</v>
      </c>
      <c r="AV149" s="4" t="s">
        <v>7</v>
      </c>
      <c r="AW149" s="21" t="s">
        <v>7</v>
      </c>
      <c r="AX149" s="4" t="s">
        <v>7</v>
      </c>
      <c r="AY149" s="21" t="s">
        <v>7</v>
      </c>
      <c r="AZ149" s="4" t="s">
        <v>7</v>
      </c>
      <c r="BA149" s="21" t="s">
        <v>7</v>
      </c>
      <c r="BB149" s="4" t="s">
        <v>7</v>
      </c>
      <c r="BE149" s="107" t="s">
        <v>181</v>
      </c>
      <c r="BF149" s="107" t="s">
        <v>182</v>
      </c>
      <c r="BG149" s="107" t="s">
        <v>182</v>
      </c>
      <c r="BH149" s="107" t="s">
        <v>181</v>
      </c>
      <c r="BI149">
        <v>16</v>
      </c>
      <c r="BJ149"/>
      <c r="BK149">
        <v>1</v>
      </c>
      <c r="BL149">
        <v>16</v>
      </c>
      <c r="BM149"/>
      <c r="BN149">
        <v>1</v>
      </c>
      <c r="BO149"/>
      <c r="BP149"/>
      <c r="BQ149"/>
      <c r="BR149"/>
      <c r="BS149"/>
      <c r="BT149"/>
      <c r="BU149"/>
      <c r="BV149"/>
      <c r="BW149"/>
      <c r="BX149" s="13"/>
      <c r="BY149" s="13"/>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row>
    <row r="150" spans="1:115" s="23" customFormat="1" ht="39.6" x14ac:dyDescent="0.3">
      <c r="A150"/>
      <c r="B150" s="102"/>
      <c r="C150"/>
      <c r="D150" s="46"/>
      <c r="G150"/>
      <c r="H150" s="148" t="s">
        <v>257</v>
      </c>
      <c r="I150" t="s">
        <v>280</v>
      </c>
      <c r="J150" s="169">
        <v>635365</v>
      </c>
      <c r="K150" s="120">
        <v>33</v>
      </c>
      <c r="L150" s="107">
        <v>630</v>
      </c>
      <c r="M150" s="103" t="s">
        <v>287</v>
      </c>
      <c r="N150" s="103" t="s">
        <v>5</v>
      </c>
      <c r="O150" s="21" t="s">
        <v>4</v>
      </c>
      <c r="P150" s="121" t="s">
        <v>289</v>
      </c>
      <c r="Q150" s="104" t="s">
        <v>295</v>
      </c>
      <c r="R150" s="103" t="s">
        <v>17</v>
      </c>
      <c r="S150" s="103">
        <v>500</v>
      </c>
      <c r="T150" t="s">
        <v>283</v>
      </c>
      <c r="U150" s="4" t="s">
        <v>7</v>
      </c>
      <c r="V150" s="123">
        <v>20</v>
      </c>
      <c r="W150" s="107" t="s">
        <v>179</v>
      </c>
      <c r="X150" s="4" t="s">
        <v>7</v>
      </c>
      <c r="Y150" s="107" t="s">
        <v>180</v>
      </c>
      <c r="Z150" s="4" t="s">
        <v>7</v>
      </c>
      <c r="AA150" s="4" t="s">
        <v>7</v>
      </c>
      <c r="AB150" s="4" t="s">
        <v>7</v>
      </c>
      <c r="AC150" s="21" t="s">
        <v>7</v>
      </c>
      <c r="AD150" s="4" t="s">
        <v>7</v>
      </c>
      <c r="AE150" s="21" t="s">
        <v>7</v>
      </c>
      <c r="AF150" s="4" t="s">
        <v>7</v>
      </c>
      <c r="AG150" s="21" t="s">
        <v>7</v>
      </c>
      <c r="AH150" s="125" t="s">
        <v>5</v>
      </c>
      <c r="AI150" s="21" t="s">
        <v>4</v>
      </c>
      <c r="AJ150" s="91">
        <v>31</v>
      </c>
      <c r="AK150" s="21" t="s">
        <v>4</v>
      </c>
      <c r="AL150" s="91" t="s">
        <v>5</v>
      </c>
      <c r="AM150" s="21" t="s">
        <v>4</v>
      </c>
      <c r="AN150" s="4" t="s">
        <v>7</v>
      </c>
      <c r="AO150" s="21" t="s">
        <v>7</v>
      </c>
      <c r="AP150" s="91" t="s">
        <v>5</v>
      </c>
      <c r="AQ150" s="21" t="s">
        <v>4</v>
      </c>
      <c r="AR150" s="4" t="s">
        <v>7</v>
      </c>
      <c r="AS150" s="21" t="s">
        <v>4</v>
      </c>
      <c r="AT150" s="4" t="s">
        <v>7</v>
      </c>
      <c r="AU150" s="21" t="s">
        <v>7</v>
      </c>
      <c r="AV150" s="4" t="s">
        <v>7</v>
      </c>
      <c r="AW150" s="21" t="s">
        <v>7</v>
      </c>
      <c r="AX150" s="4" t="s">
        <v>7</v>
      </c>
      <c r="AY150" s="21" t="s">
        <v>7</v>
      </c>
      <c r="AZ150" s="4" t="s">
        <v>7</v>
      </c>
      <c r="BA150" s="21" t="s">
        <v>7</v>
      </c>
      <c r="BB150" s="4" t="s">
        <v>7</v>
      </c>
      <c r="BE150" s="107" t="s">
        <v>181</v>
      </c>
      <c r="BF150" s="107" t="s">
        <v>182</v>
      </c>
      <c r="BG150" s="107" t="s">
        <v>182</v>
      </c>
      <c r="BH150" s="107" t="s">
        <v>181</v>
      </c>
      <c r="BI150">
        <v>16</v>
      </c>
      <c r="BJ150"/>
      <c r="BK150">
        <v>1</v>
      </c>
      <c r="BL150">
        <v>16</v>
      </c>
      <c r="BM150"/>
      <c r="BN150">
        <v>1</v>
      </c>
      <c r="BO150"/>
      <c r="BP150"/>
      <c r="BQ150"/>
      <c r="BR150"/>
      <c r="BS150"/>
      <c r="BT150"/>
      <c r="BU150"/>
      <c r="BV150"/>
      <c r="BW150"/>
      <c r="BX150" s="13"/>
      <c r="BY150" s="13"/>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row>
    <row r="151" spans="1:115" s="23" customFormat="1" ht="39.6" x14ac:dyDescent="0.3">
      <c r="A151"/>
      <c r="B151" s="102"/>
      <c r="C151"/>
      <c r="D151" s="46"/>
      <c r="G151"/>
      <c r="H151" s="148" t="s">
        <v>258</v>
      </c>
      <c r="I151" t="s">
        <v>280</v>
      </c>
      <c r="J151" s="169">
        <v>635366</v>
      </c>
      <c r="K151" s="120">
        <v>33</v>
      </c>
      <c r="L151" s="107">
        <v>630</v>
      </c>
      <c r="M151" s="103" t="s">
        <v>286</v>
      </c>
      <c r="N151" s="103" t="s">
        <v>5</v>
      </c>
      <c r="O151" s="21" t="s">
        <v>4</v>
      </c>
      <c r="P151" s="121" t="s">
        <v>289</v>
      </c>
      <c r="Q151" s="104" t="s">
        <v>295</v>
      </c>
      <c r="R151" s="103" t="s">
        <v>18</v>
      </c>
      <c r="S151" s="103">
        <v>500</v>
      </c>
      <c r="T151" t="s">
        <v>283</v>
      </c>
      <c r="U151" s="4" t="s">
        <v>7</v>
      </c>
      <c r="V151" s="123">
        <v>20</v>
      </c>
      <c r="W151" s="107" t="s">
        <v>179</v>
      </c>
      <c r="X151" s="4" t="s">
        <v>7</v>
      </c>
      <c r="Y151" s="107" t="s">
        <v>180</v>
      </c>
      <c r="Z151" s="4" t="s">
        <v>7</v>
      </c>
      <c r="AA151" s="4" t="s">
        <v>7</v>
      </c>
      <c r="AB151" s="4" t="s">
        <v>7</v>
      </c>
      <c r="AC151" s="21" t="s">
        <v>7</v>
      </c>
      <c r="AD151" s="4" t="s">
        <v>7</v>
      </c>
      <c r="AE151" s="21" t="s">
        <v>7</v>
      </c>
      <c r="AF151" s="4" t="s">
        <v>7</v>
      </c>
      <c r="AG151" s="21" t="s">
        <v>7</v>
      </c>
      <c r="AH151" s="125" t="s">
        <v>5</v>
      </c>
      <c r="AI151" s="21" t="s">
        <v>4</v>
      </c>
      <c r="AJ151" s="91">
        <v>20</v>
      </c>
      <c r="AK151" s="21" t="s">
        <v>4</v>
      </c>
      <c r="AL151" s="91" t="s">
        <v>5</v>
      </c>
      <c r="AM151" s="21" t="s">
        <v>4</v>
      </c>
      <c r="AN151" s="4" t="s">
        <v>7</v>
      </c>
      <c r="AO151" s="21" t="s">
        <v>7</v>
      </c>
      <c r="AP151" s="91" t="s">
        <v>5</v>
      </c>
      <c r="AQ151" s="21" t="s">
        <v>4</v>
      </c>
      <c r="AR151" s="4" t="s">
        <v>7</v>
      </c>
      <c r="AS151" s="21" t="s">
        <v>4</v>
      </c>
      <c r="AT151" s="4" t="s">
        <v>7</v>
      </c>
      <c r="AU151" s="21" t="s">
        <v>7</v>
      </c>
      <c r="AV151" s="4" t="s">
        <v>7</v>
      </c>
      <c r="AW151" s="21" t="s">
        <v>7</v>
      </c>
      <c r="AX151" s="4" t="s">
        <v>7</v>
      </c>
      <c r="AY151" s="21" t="s">
        <v>7</v>
      </c>
      <c r="AZ151" s="4" t="s">
        <v>7</v>
      </c>
      <c r="BA151" s="21" t="s">
        <v>7</v>
      </c>
      <c r="BB151" s="4" t="s">
        <v>7</v>
      </c>
      <c r="BE151" s="107" t="s">
        <v>181</v>
      </c>
      <c r="BF151" s="107" t="s">
        <v>182</v>
      </c>
      <c r="BG151" s="107" t="s">
        <v>182</v>
      </c>
      <c r="BH151" s="107" t="s">
        <v>181</v>
      </c>
      <c r="BI151">
        <v>16</v>
      </c>
      <c r="BJ151"/>
      <c r="BK151">
        <v>1</v>
      </c>
      <c r="BL151">
        <v>16</v>
      </c>
      <c r="BM151"/>
      <c r="BN151">
        <v>1</v>
      </c>
      <c r="BO151"/>
      <c r="BP151"/>
      <c r="BQ151"/>
      <c r="BR151"/>
      <c r="BS151"/>
      <c r="BT151"/>
      <c r="BU151"/>
      <c r="BV151"/>
      <c r="BW151"/>
      <c r="BX151" s="13"/>
      <c r="BY151" s="13"/>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row>
    <row r="152" spans="1:115" s="23" customFormat="1" ht="39.6" x14ac:dyDescent="0.3">
      <c r="A152"/>
      <c r="B152" s="102"/>
      <c r="C152"/>
      <c r="D152" s="46"/>
      <c r="G152"/>
      <c r="H152" s="148" t="s">
        <v>259</v>
      </c>
      <c r="I152" t="s">
        <v>280</v>
      </c>
      <c r="J152" s="169">
        <v>175643</v>
      </c>
      <c r="K152" s="120">
        <v>11</v>
      </c>
      <c r="L152" s="107" t="s">
        <v>178</v>
      </c>
      <c r="M152" s="103" t="s">
        <v>287</v>
      </c>
      <c r="N152" s="103" t="s">
        <v>5</v>
      </c>
      <c r="O152" s="21" t="s">
        <v>4</v>
      </c>
      <c r="P152" s="121" t="s">
        <v>290</v>
      </c>
      <c r="Q152" s="121" t="s">
        <v>294</v>
      </c>
      <c r="R152" s="103" t="s">
        <v>17</v>
      </c>
      <c r="S152" s="103">
        <v>1600</v>
      </c>
      <c r="T152" s="103">
        <v>1600</v>
      </c>
      <c r="U152" s="103">
        <v>70</v>
      </c>
      <c r="V152" s="123">
        <v>20</v>
      </c>
      <c r="W152" s="107" t="s">
        <v>179</v>
      </c>
      <c r="X152" s="4" t="s">
        <v>7</v>
      </c>
      <c r="Y152" s="107" t="s">
        <v>180</v>
      </c>
      <c r="Z152" s="4" t="s">
        <v>7</v>
      </c>
      <c r="AA152" s="4" t="s">
        <v>7</v>
      </c>
      <c r="AB152" s="4" t="s">
        <v>7</v>
      </c>
      <c r="AC152" s="21" t="s">
        <v>7</v>
      </c>
      <c r="AD152" s="4" t="s">
        <v>7</v>
      </c>
      <c r="AE152" s="21" t="s">
        <v>7</v>
      </c>
      <c r="AF152" s="4" t="s">
        <v>7</v>
      </c>
      <c r="AG152" s="21" t="s">
        <v>7</v>
      </c>
      <c r="AH152" s="4" t="s">
        <v>7</v>
      </c>
      <c r="AI152" s="21" t="s">
        <v>7</v>
      </c>
      <c r="AJ152" s="91">
        <v>31</v>
      </c>
      <c r="AK152" s="21" t="s">
        <v>4</v>
      </c>
      <c r="AL152" s="4" t="s">
        <v>7</v>
      </c>
      <c r="AM152" s="21" t="s">
        <v>7</v>
      </c>
      <c r="AN152" s="91" t="s">
        <v>5</v>
      </c>
      <c r="AO152" s="21" t="s">
        <v>4</v>
      </c>
      <c r="AP152" s="91" t="s">
        <v>5</v>
      </c>
      <c r="AQ152" s="21" t="s">
        <v>4</v>
      </c>
      <c r="AR152" s="4" t="s">
        <v>7</v>
      </c>
      <c r="AS152" s="21" t="s">
        <v>4</v>
      </c>
      <c r="AT152" s="91" t="s">
        <v>5</v>
      </c>
      <c r="AU152" s="21" t="s">
        <v>4</v>
      </c>
      <c r="AV152" s="4" t="s">
        <v>7</v>
      </c>
      <c r="AW152" s="21" t="s">
        <v>7</v>
      </c>
      <c r="AX152" s="4" t="s">
        <v>7</v>
      </c>
      <c r="AY152" s="21" t="s">
        <v>7</v>
      </c>
      <c r="AZ152" s="4" t="s">
        <v>7</v>
      </c>
      <c r="BA152" s="21" t="s">
        <v>7</v>
      </c>
      <c r="BB152" s="103">
        <v>1000</v>
      </c>
      <c r="BE152" s="107" t="s">
        <v>181</v>
      </c>
      <c r="BF152" s="107" t="s">
        <v>182</v>
      </c>
      <c r="BG152" s="107" t="s">
        <v>182</v>
      </c>
      <c r="BH152" s="107" t="s">
        <v>181</v>
      </c>
      <c r="BI152">
        <v>16</v>
      </c>
      <c r="BJ152"/>
      <c r="BK152">
        <v>3</v>
      </c>
      <c r="BL152">
        <v>16</v>
      </c>
      <c r="BM152"/>
      <c r="BN152">
        <v>3</v>
      </c>
      <c r="BO152"/>
      <c r="BP152"/>
      <c r="BQ152"/>
      <c r="BR152"/>
      <c r="BS152"/>
      <c r="BT152"/>
      <c r="BU152"/>
      <c r="BV152"/>
      <c r="BW152"/>
      <c r="BX152" s="13"/>
      <c r="BY152" s="13"/>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row>
    <row r="153" spans="1:115" s="23" customFormat="1" ht="39.6" x14ac:dyDescent="0.3">
      <c r="A153"/>
      <c r="B153" s="102"/>
      <c r="C153"/>
      <c r="D153" s="46"/>
      <c r="G153"/>
      <c r="H153" s="148" t="s">
        <v>260</v>
      </c>
      <c r="I153" t="s">
        <v>280</v>
      </c>
      <c r="J153" s="169">
        <v>175642</v>
      </c>
      <c r="K153" s="120">
        <v>11</v>
      </c>
      <c r="L153" s="107" t="s">
        <v>178</v>
      </c>
      <c r="M153" s="103" t="s">
        <v>286</v>
      </c>
      <c r="N153" s="103" t="s">
        <v>5</v>
      </c>
      <c r="O153" s="21" t="s">
        <v>4</v>
      </c>
      <c r="P153" s="121" t="s">
        <v>290</v>
      </c>
      <c r="Q153" s="121" t="s">
        <v>294</v>
      </c>
      <c r="R153" s="103" t="s">
        <v>18</v>
      </c>
      <c r="S153" s="103">
        <v>650</v>
      </c>
      <c r="T153" s="103">
        <v>1000</v>
      </c>
      <c r="U153" s="103">
        <v>70</v>
      </c>
      <c r="V153" s="123">
        <v>20</v>
      </c>
      <c r="W153" s="107" t="s">
        <v>179</v>
      </c>
      <c r="X153" s="4" t="s">
        <v>7</v>
      </c>
      <c r="Y153" s="107" t="s">
        <v>180</v>
      </c>
      <c r="Z153" s="4" t="s">
        <v>7</v>
      </c>
      <c r="AA153" s="4" t="s">
        <v>7</v>
      </c>
      <c r="AB153" s="4" t="s">
        <v>7</v>
      </c>
      <c r="AC153" s="21" t="s">
        <v>7</v>
      </c>
      <c r="AD153" s="4" t="s">
        <v>7</v>
      </c>
      <c r="AE153" s="21" t="s">
        <v>7</v>
      </c>
      <c r="AF153" s="4" t="s">
        <v>7</v>
      </c>
      <c r="AG153" s="21" t="s">
        <v>7</v>
      </c>
      <c r="AH153" s="4" t="s">
        <v>7</v>
      </c>
      <c r="AI153" s="21" t="s">
        <v>7</v>
      </c>
      <c r="AJ153" s="91">
        <v>20</v>
      </c>
      <c r="AK153" s="21" t="s">
        <v>4</v>
      </c>
      <c r="AL153" s="4" t="s">
        <v>7</v>
      </c>
      <c r="AM153" s="21" t="s">
        <v>7</v>
      </c>
      <c r="AN153" s="91" t="s">
        <v>5</v>
      </c>
      <c r="AO153" s="21" t="s">
        <v>4</v>
      </c>
      <c r="AP153" s="91" t="s">
        <v>5</v>
      </c>
      <c r="AQ153" s="21" t="s">
        <v>4</v>
      </c>
      <c r="AR153" s="4" t="s">
        <v>7</v>
      </c>
      <c r="AS153" s="21" t="s">
        <v>4</v>
      </c>
      <c r="AT153" s="91" t="s">
        <v>5</v>
      </c>
      <c r="AU153" s="21" t="s">
        <v>4</v>
      </c>
      <c r="AV153" s="4" t="s">
        <v>7</v>
      </c>
      <c r="AW153" s="21" t="s">
        <v>7</v>
      </c>
      <c r="AX153" s="4" t="s">
        <v>7</v>
      </c>
      <c r="AY153" s="21" t="s">
        <v>7</v>
      </c>
      <c r="AZ153" s="4" t="s">
        <v>7</v>
      </c>
      <c r="BA153" s="21" t="s">
        <v>7</v>
      </c>
      <c r="BB153" s="4" t="s">
        <v>7</v>
      </c>
      <c r="BE153" s="107" t="s">
        <v>181</v>
      </c>
      <c r="BF153" s="107" t="s">
        <v>182</v>
      </c>
      <c r="BG153" s="107" t="s">
        <v>182</v>
      </c>
      <c r="BH153" s="107" t="s">
        <v>181</v>
      </c>
      <c r="BI153">
        <v>16</v>
      </c>
      <c r="BJ153"/>
      <c r="BK153">
        <v>3</v>
      </c>
      <c r="BL153">
        <v>16</v>
      </c>
      <c r="BM153"/>
      <c r="BN153">
        <v>3</v>
      </c>
      <c r="BO153"/>
      <c r="BP153"/>
      <c r="BQ153"/>
      <c r="BR153"/>
      <c r="BS153"/>
      <c r="BT153"/>
      <c r="BU153"/>
      <c r="BV153"/>
      <c r="BW153"/>
      <c r="BX153" s="13"/>
      <c r="BY153" s="1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row>
    <row r="154" spans="1:115" s="23" customFormat="1" ht="39.6" x14ac:dyDescent="0.3">
      <c r="A154"/>
      <c r="B154" s="102"/>
      <c r="C154"/>
      <c r="D154" s="46"/>
      <c r="G154"/>
      <c r="H154" s="148" t="s">
        <v>261</v>
      </c>
      <c r="I154" t="s">
        <v>280</v>
      </c>
      <c r="J154" s="169">
        <v>175644</v>
      </c>
      <c r="K154" s="120">
        <v>11</v>
      </c>
      <c r="L154" s="107" t="s">
        <v>178</v>
      </c>
      <c r="M154" s="103" t="s">
        <v>286</v>
      </c>
      <c r="N154" s="103" t="s">
        <v>5</v>
      </c>
      <c r="O154" s="21" t="s">
        <v>4</v>
      </c>
      <c r="P154" s="121" t="s">
        <v>290</v>
      </c>
      <c r="Q154" s="121" t="s">
        <v>294</v>
      </c>
      <c r="R154" s="103" t="s">
        <v>18</v>
      </c>
      <c r="S154" s="103">
        <v>800</v>
      </c>
      <c r="T154" s="103">
        <v>1000</v>
      </c>
      <c r="U154" s="103">
        <v>70</v>
      </c>
      <c r="V154" s="123">
        <v>20</v>
      </c>
      <c r="W154" s="107" t="s">
        <v>179</v>
      </c>
      <c r="X154" s="4" t="s">
        <v>7</v>
      </c>
      <c r="Y154" s="107" t="s">
        <v>180</v>
      </c>
      <c r="Z154" s="4" t="s">
        <v>7</v>
      </c>
      <c r="AA154" s="4" t="s">
        <v>7</v>
      </c>
      <c r="AB154" s="4" t="s">
        <v>7</v>
      </c>
      <c r="AC154" s="21" t="s">
        <v>7</v>
      </c>
      <c r="AD154" s="4" t="s">
        <v>7</v>
      </c>
      <c r="AE154" s="21" t="s">
        <v>7</v>
      </c>
      <c r="AF154" s="4" t="s">
        <v>7</v>
      </c>
      <c r="AG154" s="21" t="s">
        <v>7</v>
      </c>
      <c r="AH154" s="4" t="s">
        <v>7</v>
      </c>
      <c r="AI154" s="21" t="s">
        <v>7</v>
      </c>
      <c r="AJ154" s="91">
        <v>20</v>
      </c>
      <c r="AK154" s="21" t="s">
        <v>4</v>
      </c>
      <c r="AL154" s="4" t="s">
        <v>7</v>
      </c>
      <c r="AM154" s="21" t="s">
        <v>7</v>
      </c>
      <c r="AN154" s="91" t="s">
        <v>5</v>
      </c>
      <c r="AO154" s="21" t="s">
        <v>4</v>
      </c>
      <c r="AP154" s="91" t="s">
        <v>5</v>
      </c>
      <c r="AQ154" s="21" t="s">
        <v>4</v>
      </c>
      <c r="AR154" s="4" t="s">
        <v>7</v>
      </c>
      <c r="AS154" s="21" t="s">
        <v>4</v>
      </c>
      <c r="AT154" s="91" t="s">
        <v>5</v>
      </c>
      <c r="AU154" s="21" t="s">
        <v>4</v>
      </c>
      <c r="AV154" s="4" t="s">
        <v>7</v>
      </c>
      <c r="AW154" s="21" t="s">
        <v>7</v>
      </c>
      <c r="AX154" s="4" t="s">
        <v>7</v>
      </c>
      <c r="AY154" s="21" t="s">
        <v>7</v>
      </c>
      <c r="AZ154" s="4" t="s">
        <v>7</v>
      </c>
      <c r="BA154" s="21" t="s">
        <v>7</v>
      </c>
      <c r="BB154" s="4" t="s">
        <v>7</v>
      </c>
      <c r="BE154" s="107" t="s">
        <v>181</v>
      </c>
      <c r="BF154" s="107" t="s">
        <v>182</v>
      </c>
      <c r="BG154" s="107" t="s">
        <v>182</v>
      </c>
      <c r="BH154" s="107" t="s">
        <v>181</v>
      </c>
      <c r="BI154">
        <v>16</v>
      </c>
      <c r="BJ154"/>
      <c r="BK154">
        <v>3</v>
      </c>
      <c r="BL154">
        <v>16</v>
      </c>
      <c r="BM154"/>
      <c r="BN154">
        <v>3</v>
      </c>
      <c r="BO154"/>
      <c r="BP154"/>
      <c r="BQ154"/>
      <c r="BR154"/>
      <c r="BS154"/>
      <c r="BT154"/>
      <c r="BU154"/>
      <c r="BV154"/>
      <c r="BW154"/>
      <c r="BX154" s="13"/>
      <c r="BY154" s="13"/>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row>
    <row r="155" spans="1:115" s="23" customFormat="1" ht="39.6" x14ac:dyDescent="0.3">
      <c r="A155"/>
      <c r="B155" s="102"/>
      <c r="C155"/>
      <c r="D155" s="46"/>
      <c r="G155"/>
      <c r="H155" s="148" t="s">
        <v>262</v>
      </c>
      <c r="I155" t="s">
        <v>280</v>
      </c>
      <c r="J155" s="169">
        <v>175645</v>
      </c>
      <c r="K155" s="120">
        <v>11</v>
      </c>
      <c r="L155" s="107" t="s">
        <v>183</v>
      </c>
      <c r="M155" s="103" t="s">
        <v>286</v>
      </c>
      <c r="N155" s="103" t="s">
        <v>5</v>
      </c>
      <c r="O155" s="21" t="s">
        <v>4</v>
      </c>
      <c r="P155" s="121" t="s">
        <v>290</v>
      </c>
      <c r="Q155" s="121" t="s">
        <v>294</v>
      </c>
      <c r="R155" s="103" t="s">
        <v>18</v>
      </c>
      <c r="S155" s="103">
        <v>650</v>
      </c>
      <c r="T155" s="103">
        <v>1000</v>
      </c>
      <c r="U155" s="103">
        <v>70</v>
      </c>
      <c r="V155" s="123">
        <v>20</v>
      </c>
      <c r="W155" s="107" t="s">
        <v>179</v>
      </c>
      <c r="X155" s="4" t="s">
        <v>7</v>
      </c>
      <c r="Y155" s="107" t="s">
        <v>180</v>
      </c>
      <c r="Z155" s="4" t="s">
        <v>7</v>
      </c>
      <c r="AA155" s="4" t="s">
        <v>7</v>
      </c>
      <c r="AB155" s="4" t="s">
        <v>7</v>
      </c>
      <c r="AC155" s="21" t="s">
        <v>7</v>
      </c>
      <c r="AD155" s="4" t="s">
        <v>7</v>
      </c>
      <c r="AE155" s="21" t="s">
        <v>7</v>
      </c>
      <c r="AF155" s="4" t="s">
        <v>7</v>
      </c>
      <c r="AG155" s="21" t="s">
        <v>7</v>
      </c>
      <c r="AH155" s="4" t="s">
        <v>7</v>
      </c>
      <c r="AI155" s="21" t="s">
        <v>7</v>
      </c>
      <c r="AJ155" s="91">
        <v>20</v>
      </c>
      <c r="AK155" s="21" t="s">
        <v>4</v>
      </c>
      <c r="AL155" s="4" t="s">
        <v>7</v>
      </c>
      <c r="AM155" s="21" t="s">
        <v>7</v>
      </c>
      <c r="AN155" s="91" t="s">
        <v>5</v>
      </c>
      <c r="AO155" s="21" t="s">
        <v>4</v>
      </c>
      <c r="AP155" s="91" t="s">
        <v>5</v>
      </c>
      <c r="AQ155" s="21" t="s">
        <v>4</v>
      </c>
      <c r="AR155" s="4" t="s">
        <v>7</v>
      </c>
      <c r="AS155" s="21" t="s">
        <v>4</v>
      </c>
      <c r="AT155" s="91" t="s">
        <v>5</v>
      </c>
      <c r="AU155" s="21" t="s">
        <v>4</v>
      </c>
      <c r="AV155" s="4" t="s">
        <v>7</v>
      </c>
      <c r="AW155" s="21" t="s">
        <v>7</v>
      </c>
      <c r="AX155" s="4" t="s">
        <v>7</v>
      </c>
      <c r="AY155" s="21" t="s">
        <v>7</v>
      </c>
      <c r="AZ155" s="4" t="s">
        <v>7</v>
      </c>
      <c r="BA155" s="21" t="s">
        <v>7</v>
      </c>
      <c r="BB155" s="4" t="s">
        <v>7</v>
      </c>
      <c r="BE155" s="107" t="s">
        <v>181</v>
      </c>
      <c r="BF155" s="107" t="s">
        <v>182</v>
      </c>
      <c r="BG155" s="107" t="s">
        <v>182</v>
      </c>
      <c r="BH155" s="107" t="s">
        <v>181</v>
      </c>
      <c r="BI155">
        <v>16</v>
      </c>
      <c r="BJ155"/>
      <c r="BK155">
        <v>3</v>
      </c>
      <c r="BL155">
        <v>16</v>
      </c>
      <c r="BM155"/>
      <c r="BN155">
        <v>3</v>
      </c>
      <c r="BO155"/>
      <c r="BP155"/>
      <c r="BQ155"/>
      <c r="BR155"/>
      <c r="BS155"/>
      <c r="BT155"/>
      <c r="BU155"/>
      <c r="BV155"/>
      <c r="BW155"/>
      <c r="BX155" s="13"/>
      <c r="BY155" s="13"/>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row>
    <row r="156" spans="1:115" s="23" customFormat="1" ht="39.6" x14ac:dyDescent="0.3">
      <c r="A156"/>
      <c r="B156" s="102"/>
      <c r="C156"/>
      <c r="D156" s="46"/>
      <c r="G156"/>
      <c r="H156" s="148" t="s">
        <v>263</v>
      </c>
      <c r="I156" t="s">
        <v>280</v>
      </c>
      <c r="J156" s="169">
        <v>175646</v>
      </c>
      <c r="K156" s="120">
        <v>11</v>
      </c>
      <c r="L156" s="107" t="s">
        <v>183</v>
      </c>
      <c r="M156" s="103" t="s">
        <v>287</v>
      </c>
      <c r="N156" s="103" t="s">
        <v>5</v>
      </c>
      <c r="O156" s="21" t="s">
        <v>4</v>
      </c>
      <c r="P156" s="121" t="s">
        <v>290</v>
      </c>
      <c r="Q156" s="121" t="s">
        <v>294</v>
      </c>
      <c r="R156" s="103" t="s">
        <v>17</v>
      </c>
      <c r="S156" s="103">
        <v>1600</v>
      </c>
      <c r="T156" s="103">
        <v>1600</v>
      </c>
      <c r="U156" s="103">
        <v>70</v>
      </c>
      <c r="V156" s="123">
        <v>20</v>
      </c>
      <c r="W156" s="107" t="s">
        <v>179</v>
      </c>
      <c r="X156" s="4" t="s">
        <v>7</v>
      </c>
      <c r="Y156" s="107" t="s">
        <v>180</v>
      </c>
      <c r="Z156" s="4" t="s">
        <v>7</v>
      </c>
      <c r="AA156" s="4" t="s">
        <v>7</v>
      </c>
      <c r="AB156" s="4" t="s">
        <v>7</v>
      </c>
      <c r="AC156" s="21" t="s">
        <v>7</v>
      </c>
      <c r="AD156" s="4" t="s">
        <v>7</v>
      </c>
      <c r="AE156" s="21" t="s">
        <v>7</v>
      </c>
      <c r="AF156" s="4" t="s">
        <v>7</v>
      </c>
      <c r="AG156" s="21" t="s">
        <v>7</v>
      </c>
      <c r="AH156" s="4" t="s">
        <v>7</v>
      </c>
      <c r="AI156" s="21" t="s">
        <v>7</v>
      </c>
      <c r="AJ156" s="91">
        <v>31</v>
      </c>
      <c r="AK156" s="21" t="s">
        <v>4</v>
      </c>
      <c r="AL156" s="4" t="s">
        <v>7</v>
      </c>
      <c r="AM156" s="21" t="s">
        <v>7</v>
      </c>
      <c r="AN156" s="91" t="s">
        <v>5</v>
      </c>
      <c r="AO156" s="21" t="s">
        <v>4</v>
      </c>
      <c r="AP156" s="91" t="s">
        <v>5</v>
      </c>
      <c r="AQ156" s="21" t="s">
        <v>4</v>
      </c>
      <c r="AR156" s="4" t="s">
        <v>7</v>
      </c>
      <c r="AS156" s="21" t="s">
        <v>4</v>
      </c>
      <c r="AT156" s="91" t="s">
        <v>5</v>
      </c>
      <c r="AU156" s="21" t="s">
        <v>4</v>
      </c>
      <c r="AV156" s="4" t="s">
        <v>7</v>
      </c>
      <c r="AW156" s="21" t="s">
        <v>7</v>
      </c>
      <c r="AX156" s="4" t="s">
        <v>7</v>
      </c>
      <c r="AY156" s="21" t="s">
        <v>7</v>
      </c>
      <c r="AZ156" s="4" t="s">
        <v>7</v>
      </c>
      <c r="BA156" s="21" t="s">
        <v>7</v>
      </c>
      <c r="BB156" s="103">
        <v>1000</v>
      </c>
      <c r="BE156" s="107" t="s">
        <v>181</v>
      </c>
      <c r="BF156" s="107" t="s">
        <v>182</v>
      </c>
      <c r="BG156" s="107" t="s">
        <v>182</v>
      </c>
      <c r="BH156" s="107" t="s">
        <v>181</v>
      </c>
      <c r="BI156">
        <v>16</v>
      </c>
      <c r="BJ156"/>
      <c r="BK156">
        <v>3</v>
      </c>
      <c r="BL156">
        <v>16</v>
      </c>
      <c r="BM156"/>
      <c r="BN156">
        <v>3</v>
      </c>
      <c r="BO156"/>
      <c r="BP156"/>
      <c r="BQ156"/>
      <c r="BR156"/>
      <c r="BS156"/>
      <c r="BT156"/>
      <c r="BU156"/>
      <c r="BV156"/>
      <c r="BW156"/>
      <c r="BX156" s="13"/>
      <c r="BY156" s="13"/>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row>
    <row r="157" spans="1:115" s="23" customFormat="1" ht="39.6" x14ac:dyDescent="0.3">
      <c r="A157"/>
      <c r="B157" s="102"/>
      <c r="C157"/>
      <c r="D157" s="46"/>
      <c r="G157"/>
      <c r="H157" s="148" t="s">
        <v>264</v>
      </c>
      <c r="I157" t="s">
        <v>280</v>
      </c>
      <c r="J157" s="169">
        <v>215114</v>
      </c>
      <c r="K157" s="120">
        <v>11</v>
      </c>
      <c r="L157" s="107" t="s">
        <v>183</v>
      </c>
      <c r="M157" s="103" t="s">
        <v>286</v>
      </c>
      <c r="N157" s="103" t="s">
        <v>5</v>
      </c>
      <c r="O157" s="21" t="s">
        <v>4</v>
      </c>
      <c r="P157" s="121" t="s">
        <v>290</v>
      </c>
      <c r="Q157" s="121" t="s">
        <v>294</v>
      </c>
      <c r="R157" s="103" t="s">
        <v>18</v>
      </c>
      <c r="S157" s="103">
        <v>800</v>
      </c>
      <c r="T157" s="103">
        <v>1000</v>
      </c>
      <c r="U157" s="103">
        <v>70</v>
      </c>
      <c r="V157" s="123">
        <v>20</v>
      </c>
      <c r="W157" s="107" t="s">
        <v>179</v>
      </c>
      <c r="X157" s="4" t="s">
        <v>7</v>
      </c>
      <c r="Y157" s="107" t="s">
        <v>180</v>
      </c>
      <c r="Z157" s="4" t="s">
        <v>7</v>
      </c>
      <c r="AA157" s="4" t="s">
        <v>7</v>
      </c>
      <c r="AB157" s="4" t="s">
        <v>7</v>
      </c>
      <c r="AC157" s="21" t="s">
        <v>7</v>
      </c>
      <c r="AD157" s="4" t="s">
        <v>7</v>
      </c>
      <c r="AE157" s="21" t="s">
        <v>7</v>
      </c>
      <c r="AF157" s="4" t="s">
        <v>7</v>
      </c>
      <c r="AG157" s="21" t="s">
        <v>7</v>
      </c>
      <c r="AH157" s="4" t="s">
        <v>7</v>
      </c>
      <c r="AI157" s="21" t="s">
        <v>7</v>
      </c>
      <c r="AJ157" s="91">
        <v>20</v>
      </c>
      <c r="AK157" s="21" t="s">
        <v>4</v>
      </c>
      <c r="AL157" s="4" t="s">
        <v>7</v>
      </c>
      <c r="AM157" s="21" t="s">
        <v>7</v>
      </c>
      <c r="AN157" s="91" t="s">
        <v>5</v>
      </c>
      <c r="AO157" s="21" t="s">
        <v>4</v>
      </c>
      <c r="AP157" s="91" t="s">
        <v>5</v>
      </c>
      <c r="AQ157" s="21" t="s">
        <v>4</v>
      </c>
      <c r="AR157" s="4" t="s">
        <v>7</v>
      </c>
      <c r="AS157" s="21" t="s">
        <v>4</v>
      </c>
      <c r="AT157" s="91" t="s">
        <v>5</v>
      </c>
      <c r="AU157" s="21" t="s">
        <v>4</v>
      </c>
      <c r="AV157" s="4" t="s">
        <v>7</v>
      </c>
      <c r="AW157" s="21" t="s">
        <v>7</v>
      </c>
      <c r="AX157" s="4" t="s">
        <v>7</v>
      </c>
      <c r="AY157" s="21" t="s">
        <v>7</v>
      </c>
      <c r="AZ157" s="4" t="s">
        <v>7</v>
      </c>
      <c r="BA157" s="21" t="s">
        <v>7</v>
      </c>
      <c r="BB157" s="4" t="s">
        <v>7</v>
      </c>
      <c r="BE157" s="107" t="s">
        <v>181</v>
      </c>
      <c r="BF157" s="107" t="s">
        <v>182</v>
      </c>
      <c r="BG157" s="107" t="s">
        <v>182</v>
      </c>
      <c r="BH157" s="107" t="s">
        <v>181</v>
      </c>
      <c r="BI157">
        <v>16</v>
      </c>
      <c r="BJ157"/>
      <c r="BK157">
        <v>3</v>
      </c>
      <c r="BL157">
        <v>16</v>
      </c>
      <c r="BM157"/>
      <c r="BN157">
        <v>3</v>
      </c>
      <c r="BO157"/>
      <c r="BP157"/>
      <c r="BQ157"/>
      <c r="BR157"/>
      <c r="BS157"/>
      <c r="BT157"/>
      <c r="BU157"/>
      <c r="BV157"/>
      <c r="BW157"/>
      <c r="BX157" s="13"/>
      <c r="BY157" s="13"/>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row>
    <row r="158" spans="1:115" s="23" customFormat="1" ht="39.6" x14ac:dyDescent="0.3">
      <c r="A158"/>
      <c r="B158" s="102"/>
      <c r="C158"/>
      <c r="D158" s="46"/>
      <c r="G158"/>
      <c r="H158" s="148" t="s">
        <v>265</v>
      </c>
      <c r="I158" t="s">
        <v>280</v>
      </c>
      <c r="J158" s="169">
        <v>624548</v>
      </c>
      <c r="K158" s="120">
        <v>33</v>
      </c>
      <c r="L158" s="107" t="s">
        <v>183</v>
      </c>
      <c r="M158" s="103" t="s">
        <v>287</v>
      </c>
      <c r="N158" s="103" t="s">
        <v>5</v>
      </c>
      <c r="O158" s="21" t="s">
        <v>4</v>
      </c>
      <c r="P158" s="121" t="s">
        <v>290</v>
      </c>
      <c r="Q158" s="121" t="s">
        <v>294</v>
      </c>
      <c r="R158" s="103" t="s">
        <v>17</v>
      </c>
      <c r="S158" s="103">
        <v>1600</v>
      </c>
      <c r="T158" s="103">
        <v>1600</v>
      </c>
      <c r="U158" s="103">
        <v>70</v>
      </c>
      <c r="V158" s="123">
        <v>20</v>
      </c>
      <c r="W158" s="107" t="s">
        <v>179</v>
      </c>
      <c r="X158" s="4" t="s">
        <v>7</v>
      </c>
      <c r="Y158" s="107" t="s">
        <v>180</v>
      </c>
      <c r="Z158" s="4" t="s">
        <v>7</v>
      </c>
      <c r="AA158" s="4" t="s">
        <v>7</v>
      </c>
      <c r="AB158" s="4" t="s">
        <v>7</v>
      </c>
      <c r="AC158" s="21" t="s">
        <v>7</v>
      </c>
      <c r="AD158" s="4" t="s">
        <v>7</v>
      </c>
      <c r="AE158" s="21" t="s">
        <v>7</v>
      </c>
      <c r="AF158" s="4" t="s">
        <v>7</v>
      </c>
      <c r="AG158" s="21" t="s">
        <v>7</v>
      </c>
      <c r="AH158" s="4" t="s">
        <v>7</v>
      </c>
      <c r="AI158" s="21" t="s">
        <v>7</v>
      </c>
      <c r="AJ158" s="91">
        <v>31</v>
      </c>
      <c r="AK158" s="21" t="s">
        <v>4</v>
      </c>
      <c r="AL158" s="4" t="s">
        <v>7</v>
      </c>
      <c r="AM158" s="21" t="s">
        <v>7</v>
      </c>
      <c r="AN158" s="91" t="s">
        <v>5</v>
      </c>
      <c r="AO158" s="21" t="s">
        <v>4</v>
      </c>
      <c r="AP158" s="91" t="s">
        <v>5</v>
      </c>
      <c r="AQ158" s="21" t="s">
        <v>4</v>
      </c>
      <c r="AR158" s="4" t="s">
        <v>7</v>
      </c>
      <c r="AS158" s="21" t="s">
        <v>4</v>
      </c>
      <c r="AT158" s="91" t="s">
        <v>5</v>
      </c>
      <c r="AU158" s="21" t="s">
        <v>4</v>
      </c>
      <c r="AV158" s="4" t="s">
        <v>7</v>
      </c>
      <c r="AW158" s="21" t="s">
        <v>7</v>
      </c>
      <c r="AX158" s="4" t="s">
        <v>7</v>
      </c>
      <c r="AY158" s="21" t="s">
        <v>7</v>
      </c>
      <c r="AZ158" s="4" t="s">
        <v>7</v>
      </c>
      <c r="BA158" s="21" t="s">
        <v>7</v>
      </c>
      <c r="BB158" s="103">
        <v>1000</v>
      </c>
      <c r="BE158" s="107" t="s">
        <v>181</v>
      </c>
      <c r="BF158" s="107" t="s">
        <v>182</v>
      </c>
      <c r="BG158" s="107" t="s">
        <v>182</v>
      </c>
      <c r="BH158" s="107" t="s">
        <v>181</v>
      </c>
      <c r="BI158">
        <v>16</v>
      </c>
      <c r="BJ158"/>
      <c r="BK158">
        <v>3</v>
      </c>
      <c r="BL158">
        <v>16</v>
      </c>
      <c r="BM158"/>
      <c r="BN158">
        <v>3</v>
      </c>
      <c r="BO158"/>
      <c r="BP158"/>
      <c r="BQ158"/>
      <c r="BR158"/>
      <c r="BS158"/>
      <c r="BT158"/>
      <c r="BU158"/>
      <c r="BV158"/>
      <c r="BW158"/>
      <c r="BX158" s="13"/>
      <c r="BY158" s="13"/>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row>
    <row r="159" spans="1:115" s="23" customFormat="1" ht="39.6" x14ac:dyDescent="0.3">
      <c r="A159"/>
      <c r="B159" s="102"/>
      <c r="C159"/>
      <c r="D159" s="46"/>
      <c r="G159"/>
      <c r="H159" s="148" t="s">
        <v>266</v>
      </c>
      <c r="I159" t="s">
        <v>280</v>
      </c>
      <c r="J159" s="169">
        <v>644722</v>
      </c>
      <c r="K159" s="103">
        <v>11</v>
      </c>
      <c r="L159" s="107" t="s">
        <v>184</v>
      </c>
      <c r="M159" s="103" t="s">
        <v>286</v>
      </c>
      <c r="N159" s="103" t="s">
        <v>5</v>
      </c>
      <c r="O159" s="21" t="s">
        <v>4</v>
      </c>
      <c r="P159" s="121" t="s">
        <v>290</v>
      </c>
      <c r="Q159" s="121" t="s">
        <v>294</v>
      </c>
      <c r="R159" s="103" t="s">
        <v>18</v>
      </c>
      <c r="S159" s="103">
        <v>650</v>
      </c>
      <c r="T159" s="103">
        <v>1000</v>
      </c>
      <c r="U159" s="103">
        <v>70</v>
      </c>
      <c r="V159" s="123">
        <v>20</v>
      </c>
      <c r="W159" s="107" t="s">
        <v>179</v>
      </c>
      <c r="X159" s="4" t="s">
        <v>7</v>
      </c>
      <c r="Y159" s="107" t="s">
        <v>180</v>
      </c>
      <c r="Z159" s="4" t="s">
        <v>7</v>
      </c>
      <c r="AA159" s="4" t="s">
        <v>7</v>
      </c>
      <c r="AB159" s="4" t="s">
        <v>7</v>
      </c>
      <c r="AC159" s="21" t="s">
        <v>7</v>
      </c>
      <c r="AD159" s="4" t="s">
        <v>7</v>
      </c>
      <c r="AE159" s="21" t="s">
        <v>7</v>
      </c>
      <c r="AF159" s="4" t="s">
        <v>7</v>
      </c>
      <c r="AG159" s="21" t="s">
        <v>7</v>
      </c>
      <c r="AH159" s="4" t="s">
        <v>7</v>
      </c>
      <c r="AI159" s="21" t="s">
        <v>7</v>
      </c>
      <c r="AJ159" s="91">
        <v>20</v>
      </c>
      <c r="AK159" s="21" t="s">
        <v>4</v>
      </c>
      <c r="AL159" s="4" t="s">
        <v>7</v>
      </c>
      <c r="AM159" s="21" t="s">
        <v>7</v>
      </c>
      <c r="AN159" s="91" t="s">
        <v>5</v>
      </c>
      <c r="AO159" s="21" t="s">
        <v>4</v>
      </c>
      <c r="AP159" s="91" t="s">
        <v>5</v>
      </c>
      <c r="AQ159" s="21" t="s">
        <v>4</v>
      </c>
      <c r="AR159" s="4" t="s">
        <v>7</v>
      </c>
      <c r="AS159" s="21" t="s">
        <v>4</v>
      </c>
      <c r="AT159" s="91" t="s">
        <v>5</v>
      </c>
      <c r="AU159" s="21" t="s">
        <v>4</v>
      </c>
      <c r="AV159" s="4" t="s">
        <v>7</v>
      </c>
      <c r="AW159" s="21" t="s">
        <v>7</v>
      </c>
      <c r="AX159" s="4" t="s">
        <v>7</v>
      </c>
      <c r="AY159" s="21" t="s">
        <v>7</v>
      </c>
      <c r="AZ159" s="4" t="s">
        <v>7</v>
      </c>
      <c r="BA159" s="21" t="s">
        <v>7</v>
      </c>
      <c r="BB159" s="4" t="s">
        <v>7</v>
      </c>
      <c r="BE159" s="107" t="s">
        <v>181</v>
      </c>
      <c r="BF159" s="107" t="s">
        <v>182</v>
      </c>
      <c r="BG159" s="107" t="s">
        <v>182</v>
      </c>
      <c r="BH159" s="107" t="s">
        <v>181</v>
      </c>
      <c r="BI159">
        <v>16</v>
      </c>
      <c r="BJ159"/>
      <c r="BK159">
        <v>3</v>
      </c>
      <c r="BL159">
        <v>16</v>
      </c>
      <c r="BM159"/>
      <c r="BN159">
        <v>3</v>
      </c>
      <c r="BO159"/>
      <c r="BP159"/>
      <c r="BQ159"/>
      <c r="BR159"/>
      <c r="BS159"/>
      <c r="BT159"/>
      <c r="BU159"/>
      <c r="BV159"/>
      <c r="BW159"/>
      <c r="BX159" s="13"/>
      <c r="BY159" s="13"/>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row>
    <row r="160" spans="1:115" s="23" customFormat="1" ht="39.6" x14ac:dyDescent="0.3">
      <c r="A160"/>
      <c r="B160" s="102"/>
      <c r="C160"/>
      <c r="D160" s="46"/>
      <c r="G160"/>
      <c r="H160" s="148" t="s">
        <v>267</v>
      </c>
      <c r="I160" t="s">
        <v>280</v>
      </c>
      <c r="J160" s="169">
        <v>184239</v>
      </c>
      <c r="K160" s="103">
        <v>11</v>
      </c>
      <c r="L160" s="107" t="s">
        <v>184</v>
      </c>
      <c r="M160" s="103" t="s">
        <v>287</v>
      </c>
      <c r="N160" s="103" t="s">
        <v>5</v>
      </c>
      <c r="O160" s="21" t="s">
        <v>4</v>
      </c>
      <c r="P160" s="121" t="s">
        <v>290</v>
      </c>
      <c r="Q160" s="121" t="s">
        <v>294</v>
      </c>
      <c r="R160" s="103" t="s">
        <v>17</v>
      </c>
      <c r="S160" s="103">
        <v>1600</v>
      </c>
      <c r="T160" s="103">
        <v>1600</v>
      </c>
      <c r="U160" s="103">
        <v>70</v>
      </c>
      <c r="V160" s="123">
        <v>20</v>
      </c>
      <c r="W160" s="107" t="s">
        <v>179</v>
      </c>
      <c r="X160" s="4" t="s">
        <v>7</v>
      </c>
      <c r="Y160" s="107" t="s">
        <v>180</v>
      </c>
      <c r="Z160" s="4" t="s">
        <v>7</v>
      </c>
      <c r="AA160" s="4" t="s">
        <v>7</v>
      </c>
      <c r="AB160" s="4" t="s">
        <v>7</v>
      </c>
      <c r="AC160" s="21" t="s">
        <v>7</v>
      </c>
      <c r="AD160" s="4" t="s">
        <v>7</v>
      </c>
      <c r="AE160" s="21" t="s">
        <v>7</v>
      </c>
      <c r="AF160" s="4" t="s">
        <v>7</v>
      </c>
      <c r="AG160" s="21" t="s">
        <v>7</v>
      </c>
      <c r="AH160" s="4" t="s">
        <v>7</v>
      </c>
      <c r="AI160" s="21" t="s">
        <v>7</v>
      </c>
      <c r="AJ160" s="91">
        <v>31</v>
      </c>
      <c r="AK160" s="21" t="s">
        <v>4</v>
      </c>
      <c r="AL160" s="4" t="s">
        <v>7</v>
      </c>
      <c r="AM160" s="21" t="s">
        <v>7</v>
      </c>
      <c r="AN160" s="91" t="s">
        <v>5</v>
      </c>
      <c r="AO160" s="21" t="s">
        <v>4</v>
      </c>
      <c r="AP160" s="91" t="s">
        <v>5</v>
      </c>
      <c r="AQ160" s="21" t="s">
        <v>4</v>
      </c>
      <c r="AR160" s="4" t="s">
        <v>7</v>
      </c>
      <c r="AS160" s="21" t="s">
        <v>4</v>
      </c>
      <c r="AT160" s="91" t="s">
        <v>5</v>
      </c>
      <c r="AU160" s="21" t="s">
        <v>4</v>
      </c>
      <c r="AV160" s="4" t="s">
        <v>7</v>
      </c>
      <c r="AW160" s="21" t="s">
        <v>7</v>
      </c>
      <c r="AX160" s="4" t="s">
        <v>7</v>
      </c>
      <c r="AY160" s="21" t="s">
        <v>7</v>
      </c>
      <c r="AZ160" s="4" t="s">
        <v>7</v>
      </c>
      <c r="BA160" s="21" t="s">
        <v>7</v>
      </c>
      <c r="BB160" s="103">
        <v>1000</v>
      </c>
      <c r="BE160" s="107" t="s">
        <v>181</v>
      </c>
      <c r="BF160" s="107" t="s">
        <v>182</v>
      </c>
      <c r="BG160" s="107" t="s">
        <v>182</v>
      </c>
      <c r="BH160" s="107" t="s">
        <v>181</v>
      </c>
      <c r="BI160">
        <v>16</v>
      </c>
      <c r="BJ160"/>
      <c r="BK160">
        <v>3</v>
      </c>
      <c r="BL160">
        <v>16</v>
      </c>
      <c r="BM160"/>
      <c r="BN160">
        <v>3</v>
      </c>
      <c r="BO160"/>
      <c r="BP160"/>
      <c r="BQ160"/>
      <c r="BR160"/>
      <c r="BS160"/>
      <c r="BT160"/>
      <c r="BU160"/>
      <c r="BV160"/>
      <c r="BW160"/>
      <c r="BX160" s="13"/>
      <c r="BY160" s="13"/>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row>
    <row r="161" spans="1:115" s="23" customFormat="1" ht="39.6" x14ac:dyDescent="0.3">
      <c r="A161"/>
      <c r="B161" s="102"/>
      <c r="C161"/>
      <c r="D161" s="46"/>
      <c r="G161"/>
      <c r="H161" s="148" t="s">
        <v>268</v>
      </c>
      <c r="I161" t="s">
        <v>280</v>
      </c>
      <c r="J161" s="169">
        <v>168309</v>
      </c>
      <c r="K161" s="103">
        <v>22</v>
      </c>
      <c r="L161" s="107" t="s">
        <v>185</v>
      </c>
      <c r="M161" s="103" t="s">
        <v>286</v>
      </c>
      <c r="N161" s="103" t="s">
        <v>5</v>
      </c>
      <c r="O161" s="21" t="s">
        <v>4</v>
      </c>
      <c r="P161" s="121" t="s">
        <v>290</v>
      </c>
      <c r="Q161" s="121" t="s">
        <v>294</v>
      </c>
      <c r="R161" s="103" t="s">
        <v>18</v>
      </c>
      <c r="S161" s="103">
        <v>650</v>
      </c>
      <c r="T161" s="103">
        <v>1000</v>
      </c>
      <c r="U161" s="103">
        <v>70</v>
      </c>
      <c r="V161" s="123">
        <v>20</v>
      </c>
      <c r="W161" s="107" t="s">
        <v>179</v>
      </c>
      <c r="X161" s="4" t="s">
        <v>7</v>
      </c>
      <c r="Y161" s="107" t="s">
        <v>180</v>
      </c>
      <c r="Z161" s="4" t="s">
        <v>7</v>
      </c>
      <c r="AA161" s="4" t="s">
        <v>7</v>
      </c>
      <c r="AB161" s="4" t="s">
        <v>7</v>
      </c>
      <c r="AC161" s="21" t="s">
        <v>7</v>
      </c>
      <c r="AD161" s="4" t="s">
        <v>7</v>
      </c>
      <c r="AE161" s="21" t="s">
        <v>7</v>
      </c>
      <c r="AF161" s="4" t="s">
        <v>7</v>
      </c>
      <c r="AG161" s="21" t="s">
        <v>7</v>
      </c>
      <c r="AH161" s="4" t="s">
        <v>7</v>
      </c>
      <c r="AI161" s="21" t="s">
        <v>7</v>
      </c>
      <c r="AJ161" s="91">
        <v>20</v>
      </c>
      <c r="AK161" s="21" t="s">
        <v>4</v>
      </c>
      <c r="AL161" s="4" t="s">
        <v>7</v>
      </c>
      <c r="AM161" s="21" t="s">
        <v>7</v>
      </c>
      <c r="AN161" s="91" t="s">
        <v>5</v>
      </c>
      <c r="AO161" s="21" t="s">
        <v>4</v>
      </c>
      <c r="AP161" s="91" t="s">
        <v>5</v>
      </c>
      <c r="AQ161" s="21" t="s">
        <v>4</v>
      </c>
      <c r="AR161" s="4" t="s">
        <v>7</v>
      </c>
      <c r="AS161" s="21" t="s">
        <v>4</v>
      </c>
      <c r="AT161" s="91" t="s">
        <v>5</v>
      </c>
      <c r="AU161" s="21" t="s">
        <v>4</v>
      </c>
      <c r="AV161" s="4" t="s">
        <v>7</v>
      </c>
      <c r="AW161" s="21" t="s">
        <v>7</v>
      </c>
      <c r="AX161" s="4" t="s">
        <v>7</v>
      </c>
      <c r="AY161" s="21" t="s">
        <v>7</v>
      </c>
      <c r="AZ161" s="4" t="s">
        <v>7</v>
      </c>
      <c r="BA161" s="21" t="s">
        <v>7</v>
      </c>
      <c r="BB161" s="4" t="s">
        <v>7</v>
      </c>
      <c r="BE161" s="107" t="s">
        <v>181</v>
      </c>
      <c r="BF161" s="107" t="s">
        <v>182</v>
      </c>
      <c r="BG161" s="107" t="s">
        <v>182</v>
      </c>
      <c r="BH161" s="107" t="s">
        <v>181</v>
      </c>
      <c r="BI161">
        <v>16</v>
      </c>
      <c r="BJ161"/>
      <c r="BK161">
        <v>3</v>
      </c>
      <c r="BL161">
        <v>16</v>
      </c>
      <c r="BM161"/>
      <c r="BN161">
        <v>3</v>
      </c>
      <c r="BO161"/>
      <c r="BP161"/>
      <c r="BQ161"/>
      <c r="BR161"/>
      <c r="BS161"/>
      <c r="BT161"/>
      <c r="BU161"/>
      <c r="BV161"/>
      <c r="BW161"/>
      <c r="BX161" s="13"/>
      <c r="BY161" s="13"/>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row>
    <row r="162" spans="1:115" s="23" customFormat="1" ht="39.6" x14ac:dyDescent="0.3">
      <c r="A162"/>
      <c r="B162" s="102"/>
      <c r="C162"/>
      <c r="D162" s="46"/>
      <c r="G162"/>
      <c r="H162" s="148" t="s">
        <v>269</v>
      </c>
      <c r="I162" t="s">
        <v>280</v>
      </c>
      <c r="J162" s="169">
        <v>169094</v>
      </c>
      <c r="K162" s="103">
        <v>22</v>
      </c>
      <c r="L162" s="107" t="s">
        <v>185</v>
      </c>
      <c r="M162" s="103" t="s">
        <v>287</v>
      </c>
      <c r="N162" s="103" t="s">
        <v>5</v>
      </c>
      <c r="O162" s="21" t="s">
        <v>4</v>
      </c>
      <c r="P162" s="121" t="s">
        <v>290</v>
      </c>
      <c r="Q162" s="121" t="s">
        <v>294</v>
      </c>
      <c r="R162" s="103" t="s">
        <v>17</v>
      </c>
      <c r="S162" s="103">
        <v>1600</v>
      </c>
      <c r="T162" s="103">
        <v>1600</v>
      </c>
      <c r="U162" s="103">
        <v>70</v>
      </c>
      <c r="V162" s="123">
        <v>20</v>
      </c>
      <c r="W162" s="107" t="s">
        <v>179</v>
      </c>
      <c r="X162" s="4" t="s">
        <v>7</v>
      </c>
      <c r="Y162" s="107" t="s">
        <v>180</v>
      </c>
      <c r="Z162" s="4" t="s">
        <v>7</v>
      </c>
      <c r="AA162" s="4" t="s">
        <v>7</v>
      </c>
      <c r="AB162" s="4" t="s">
        <v>7</v>
      </c>
      <c r="AC162" s="21" t="s">
        <v>7</v>
      </c>
      <c r="AD162" s="4" t="s">
        <v>7</v>
      </c>
      <c r="AE162" s="21" t="s">
        <v>7</v>
      </c>
      <c r="AF162" s="4" t="s">
        <v>7</v>
      </c>
      <c r="AG162" s="21" t="s">
        <v>7</v>
      </c>
      <c r="AH162" s="4" t="s">
        <v>7</v>
      </c>
      <c r="AI162" s="21" t="s">
        <v>7</v>
      </c>
      <c r="AJ162" s="91">
        <v>31</v>
      </c>
      <c r="AK162" s="21" t="s">
        <v>4</v>
      </c>
      <c r="AL162" s="4" t="s">
        <v>7</v>
      </c>
      <c r="AM162" s="21" t="s">
        <v>7</v>
      </c>
      <c r="AN162" s="91" t="s">
        <v>5</v>
      </c>
      <c r="AO162" s="21" t="s">
        <v>4</v>
      </c>
      <c r="AP162" s="91" t="s">
        <v>5</v>
      </c>
      <c r="AQ162" s="21" t="s">
        <v>4</v>
      </c>
      <c r="AR162" s="4" t="s">
        <v>7</v>
      </c>
      <c r="AS162" s="21" t="s">
        <v>4</v>
      </c>
      <c r="AT162" s="91" t="s">
        <v>5</v>
      </c>
      <c r="AU162" s="21" t="s">
        <v>4</v>
      </c>
      <c r="AV162" s="4" t="s">
        <v>7</v>
      </c>
      <c r="AW162" s="21" t="s">
        <v>7</v>
      </c>
      <c r="AX162" s="4" t="s">
        <v>7</v>
      </c>
      <c r="AY162" s="21" t="s">
        <v>7</v>
      </c>
      <c r="AZ162" s="4" t="s">
        <v>7</v>
      </c>
      <c r="BA162" s="21" t="s">
        <v>7</v>
      </c>
      <c r="BB162" s="103">
        <v>1000</v>
      </c>
      <c r="BE162" s="107" t="s">
        <v>181</v>
      </c>
      <c r="BF162" s="107" t="s">
        <v>182</v>
      </c>
      <c r="BG162" s="107" t="s">
        <v>182</v>
      </c>
      <c r="BH162" s="107" t="s">
        <v>181</v>
      </c>
      <c r="BI162">
        <v>16</v>
      </c>
      <c r="BJ162"/>
      <c r="BK162">
        <v>3</v>
      </c>
      <c r="BL162">
        <v>16</v>
      </c>
      <c r="BM162"/>
      <c r="BN162">
        <v>3</v>
      </c>
      <c r="BO162"/>
      <c r="BP162"/>
      <c r="BQ162"/>
      <c r="BR162"/>
      <c r="BS162"/>
      <c r="BT162"/>
      <c r="BU162"/>
      <c r="BV162"/>
      <c r="BW162"/>
      <c r="BX162" s="13"/>
      <c r="BY162" s="13"/>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row>
    <row r="163" spans="1:115" s="23" customFormat="1" ht="39.6" x14ac:dyDescent="0.3">
      <c r="A163"/>
      <c r="B163" s="102"/>
      <c r="C163"/>
      <c r="D163" s="46"/>
      <c r="G163"/>
      <c r="H163" s="148" t="s">
        <v>270</v>
      </c>
      <c r="I163" t="s">
        <v>280</v>
      </c>
      <c r="J163" s="169">
        <v>635316</v>
      </c>
      <c r="K163" s="103">
        <v>22</v>
      </c>
      <c r="L163" s="107" t="s">
        <v>178</v>
      </c>
      <c r="M163" s="103" t="s">
        <v>287</v>
      </c>
      <c r="N163" s="103" t="s">
        <v>5</v>
      </c>
      <c r="O163" s="21" t="s">
        <v>4</v>
      </c>
      <c r="P163" s="121" t="s">
        <v>290</v>
      </c>
      <c r="Q163" s="121" t="s">
        <v>294</v>
      </c>
      <c r="R163" s="103" t="s">
        <v>17</v>
      </c>
      <c r="S163" s="103">
        <v>1600</v>
      </c>
      <c r="T163" s="103">
        <v>1600</v>
      </c>
      <c r="U163" s="103">
        <v>70</v>
      </c>
      <c r="V163" s="123">
        <v>20</v>
      </c>
      <c r="W163" s="107" t="s">
        <v>179</v>
      </c>
      <c r="X163" s="4" t="s">
        <v>7</v>
      </c>
      <c r="Y163" s="107" t="s">
        <v>180</v>
      </c>
      <c r="Z163" s="4" t="s">
        <v>7</v>
      </c>
      <c r="AA163" s="4" t="s">
        <v>7</v>
      </c>
      <c r="AB163" s="4" t="s">
        <v>7</v>
      </c>
      <c r="AC163" s="21" t="s">
        <v>7</v>
      </c>
      <c r="AD163" s="4" t="s">
        <v>7</v>
      </c>
      <c r="AE163" s="21" t="s">
        <v>7</v>
      </c>
      <c r="AF163" s="4" t="s">
        <v>7</v>
      </c>
      <c r="AG163" s="21" t="s">
        <v>7</v>
      </c>
      <c r="AH163" s="4" t="s">
        <v>7</v>
      </c>
      <c r="AI163" s="21" t="s">
        <v>7</v>
      </c>
      <c r="AJ163" s="91">
        <v>31</v>
      </c>
      <c r="AK163" s="21" t="s">
        <v>4</v>
      </c>
      <c r="AL163" s="4" t="s">
        <v>7</v>
      </c>
      <c r="AM163" s="21" t="s">
        <v>7</v>
      </c>
      <c r="AN163" s="91" t="s">
        <v>5</v>
      </c>
      <c r="AO163" s="21" t="s">
        <v>4</v>
      </c>
      <c r="AP163" s="91" t="s">
        <v>5</v>
      </c>
      <c r="AQ163" s="21" t="s">
        <v>4</v>
      </c>
      <c r="AR163" s="4" t="s">
        <v>7</v>
      </c>
      <c r="AS163" s="21" t="s">
        <v>4</v>
      </c>
      <c r="AT163" s="91" t="s">
        <v>5</v>
      </c>
      <c r="AU163" s="21" t="s">
        <v>4</v>
      </c>
      <c r="AV163" s="4" t="s">
        <v>7</v>
      </c>
      <c r="AW163" s="21" t="s">
        <v>7</v>
      </c>
      <c r="AX163" s="4" t="s">
        <v>7</v>
      </c>
      <c r="AY163" s="21" t="s">
        <v>7</v>
      </c>
      <c r="AZ163" s="4" t="s">
        <v>7</v>
      </c>
      <c r="BA163" s="21" t="s">
        <v>7</v>
      </c>
      <c r="BB163" s="103">
        <v>1000</v>
      </c>
      <c r="BE163" s="107" t="s">
        <v>181</v>
      </c>
      <c r="BF163" s="107" t="s">
        <v>182</v>
      </c>
      <c r="BG163" s="107" t="s">
        <v>182</v>
      </c>
      <c r="BH163" s="107" t="s">
        <v>181</v>
      </c>
      <c r="BI163">
        <v>16</v>
      </c>
      <c r="BJ163"/>
      <c r="BK163">
        <v>3</v>
      </c>
      <c r="BL163">
        <v>16</v>
      </c>
      <c r="BM163"/>
      <c r="BN163">
        <v>3</v>
      </c>
      <c r="BO163"/>
      <c r="BP163"/>
      <c r="BQ163"/>
      <c r="BR163"/>
      <c r="BS163"/>
      <c r="BT163"/>
      <c r="BU163"/>
      <c r="BV163"/>
      <c r="BW163"/>
      <c r="BX163" s="13"/>
      <c r="BY163" s="1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row>
    <row r="164" spans="1:115" s="23" customFormat="1" ht="39.6" x14ac:dyDescent="0.3">
      <c r="A164"/>
      <c r="B164" s="102"/>
      <c r="C164"/>
      <c r="D164" s="46"/>
      <c r="G164"/>
      <c r="H164" s="148" t="s">
        <v>271</v>
      </c>
      <c r="I164" t="s">
        <v>280</v>
      </c>
      <c r="J164" s="169">
        <v>175647</v>
      </c>
      <c r="K164" s="103">
        <v>22</v>
      </c>
      <c r="L164" s="107" t="s">
        <v>183</v>
      </c>
      <c r="M164" s="103" t="s">
        <v>286</v>
      </c>
      <c r="N164" s="103" t="s">
        <v>5</v>
      </c>
      <c r="O164" s="21" t="s">
        <v>4</v>
      </c>
      <c r="P164" s="121" t="s">
        <v>290</v>
      </c>
      <c r="Q164" s="121" t="s">
        <v>294</v>
      </c>
      <c r="R164" s="103" t="s">
        <v>18</v>
      </c>
      <c r="S164" s="103">
        <v>650</v>
      </c>
      <c r="T164" s="103">
        <v>1000</v>
      </c>
      <c r="U164" s="103">
        <v>70</v>
      </c>
      <c r="V164" s="123">
        <v>20</v>
      </c>
      <c r="W164" s="107" t="s">
        <v>179</v>
      </c>
      <c r="X164" s="4" t="s">
        <v>7</v>
      </c>
      <c r="Y164" s="107" t="s">
        <v>180</v>
      </c>
      <c r="Z164" s="4" t="s">
        <v>7</v>
      </c>
      <c r="AA164" s="4" t="s">
        <v>7</v>
      </c>
      <c r="AB164" s="4" t="s">
        <v>7</v>
      </c>
      <c r="AC164" s="21" t="s">
        <v>7</v>
      </c>
      <c r="AD164" s="4" t="s">
        <v>7</v>
      </c>
      <c r="AE164" s="21" t="s">
        <v>7</v>
      </c>
      <c r="AF164" s="4" t="s">
        <v>7</v>
      </c>
      <c r="AG164" s="21" t="s">
        <v>7</v>
      </c>
      <c r="AH164" s="4" t="s">
        <v>7</v>
      </c>
      <c r="AI164" s="21" t="s">
        <v>7</v>
      </c>
      <c r="AJ164" s="91">
        <v>20</v>
      </c>
      <c r="AK164" s="21" t="s">
        <v>4</v>
      </c>
      <c r="AL164" s="4" t="s">
        <v>7</v>
      </c>
      <c r="AM164" s="21" t="s">
        <v>7</v>
      </c>
      <c r="AN164" s="91" t="s">
        <v>5</v>
      </c>
      <c r="AO164" s="21" t="s">
        <v>4</v>
      </c>
      <c r="AP164" s="91" t="s">
        <v>5</v>
      </c>
      <c r="AQ164" s="21" t="s">
        <v>4</v>
      </c>
      <c r="AR164" s="4" t="s">
        <v>7</v>
      </c>
      <c r="AS164" s="21" t="s">
        <v>4</v>
      </c>
      <c r="AT164" s="91" t="s">
        <v>5</v>
      </c>
      <c r="AU164" s="21" t="s">
        <v>4</v>
      </c>
      <c r="AV164" s="4" t="s">
        <v>7</v>
      </c>
      <c r="AW164" s="21" t="s">
        <v>7</v>
      </c>
      <c r="AX164" s="4" t="s">
        <v>7</v>
      </c>
      <c r="AY164" s="21" t="s">
        <v>7</v>
      </c>
      <c r="AZ164" s="4" t="s">
        <v>7</v>
      </c>
      <c r="BA164" s="21" t="s">
        <v>7</v>
      </c>
      <c r="BB164" s="4" t="s">
        <v>7</v>
      </c>
      <c r="BE164" s="107" t="s">
        <v>181</v>
      </c>
      <c r="BF164" s="107" t="s">
        <v>182</v>
      </c>
      <c r="BG164" s="107" t="s">
        <v>182</v>
      </c>
      <c r="BH164" s="107" t="s">
        <v>181</v>
      </c>
      <c r="BI164">
        <v>16</v>
      </c>
      <c r="BJ164"/>
      <c r="BK164">
        <v>3</v>
      </c>
      <c r="BL164">
        <v>16</v>
      </c>
      <c r="BM164"/>
      <c r="BN164">
        <v>3</v>
      </c>
      <c r="BO164"/>
      <c r="BP164"/>
      <c r="BQ164"/>
      <c r="BR164"/>
      <c r="BS164"/>
      <c r="BT164"/>
      <c r="BU164"/>
      <c r="BV164"/>
      <c r="BW164"/>
      <c r="BX164" s="13"/>
      <c r="BY164" s="13"/>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row>
    <row r="165" spans="1:115" s="23" customFormat="1" ht="39.6" x14ac:dyDescent="0.3">
      <c r="A165"/>
      <c r="B165" s="102"/>
      <c r="C165"/>
      <c r="D165" s="46"/>
      <c r="G165"/>
      <c r="H165" s="148" t="s">
        <v>272</v>
      </c>
      <c r="I165" t="s">
        <v>280</v>
      </c>
      <c r="J165" s="169">
        <v>175648</v>
      </c>
      <c r="K165" s="103">
        <v>22</v>
      </c>
      <c r="L165" s="107" t="s">
        <v>183</v>
      </c>
      <c r="M165" s="103" t="s">
        <v>287</v>
      </c>
      <c r="N165" s="103" t="s">
        <v>5</v>
      </c>
      <c r="O165" s="21" t="s">
        <v>4</v>
      </c>
      <c r="P165" s="121" t="s">
        <v>290</v>
      </c>
      <c r="Q165" s="121" t="s">
        <v>294</v>
      </c>
      <c r="R165" s="103" t="s">
        <v>17</v>
      </c>
      <c r="S165" s="103">
        <v>1600</v>
      </c>
      <c r="T165" s="103">
        <v>1600</v>
      </c>
      <c r="U165" s="103">
        <v>70</v>
      </c>
      <c r="V165" s="123">
        <v>20</v>
      </c>
      <c r="W165" s="107" t="s">
        <v>179</v>
      </c>
      <c r="X165" s="4" t="s">
        <v>7</v>
      </c>
      <c r="Y165" s="107" t="s">
        <v>180</v>
      </c>
      <c r="Z165" s="4" t="s">
        <v>7</v>
      </c>
      <c r="AA165" s="4" t="s">
        <v>7</v>
      </c>
      <c r="AB165" s="4" t="s">
        <v>7</v>
      </c>
      <c r="AC165" s="21" t="s">
        <v>7</v>
      </c>
      <c r="AD165" s="4" t="s">
        <v>7</v>
      </c>
      <c r="AE165" s="21" t="s">
        <v>7</v>
      </c>
      <c r="AF165" s="4" t="s">
        <v>7</v>
      </c>
      <c r="AG165" s="21" t="s">
        <v>7</v>
      </c>
      <c r="AH165" s="4" t="s">
        <v>7</v>
      </c>
      <c r="AI165" s="21" t="s">
        <v>7</v>
      </c>
      <c r="AJ165" s="91">
        <v>31</v>
      </c>
      <c r="AK165" s="21" t="s">
        <v>4</v>
      </c>
      <c r="AL165" s="4" t="s">
        <v>7</v>
      </c>
      <c r="AM165" s="21" t="s">
        <v>7</v>
      </c>
      <c r="AN165" s="91" t="s">
        <v>5</v>
      </c>
      <c r="AO165" s="21" t="s">
        <v>4</v>
      </c>
      <c r="AP165" s="91" t="s">
        <v>5</v>
      </c>
      <c r="AQ165" s="21" t="s">
        <v>4</v>
      </c>
      <c r="AR165" s="4" t="s">
        <v>7</v>
      </c>
      <c r="AS165" s="21" t="s">
        <v>4</v>
      </c>
      <c r="AT165" s="91" t="s">
        <v>5</v>
      </c>
      <c r="AU165" s="21" t="s">
        <v>4</v>
      </c>
      <c r="AV165" s="4" t="s">
        <v>7</v>
      </c>
      <c r="AW165" s="21" t="s">
        <v>7</v>
      </c>
      <c r="AX165" s="4" t="s">
        <v>7</v>
      </c>
      <c r="AY165" s="21" t="s">
        <v>7</v>
      </c>
      <c r="AZ165" s="4" t="s">
        <v>7</v>
      </c>
      <c r="BA165" s="21" t="s">
        <v>7</v>
      </c>
      <c r="BB165" s="103">
        <v>1000</v>
      </c>
      <c r="BE165" s="107" t="s">
        <v>181</v>
      </c>
      <c r="BF165" s="107" t="s">
        <v>182</v>
      </c>
      <c r="BG165" s="107" t="s">
        <v>182</v>
      </c>
      <c r="BH165" s="107" t="s">
        <v>181</v>
      </c>
      <c r="BI165">
        <v>16</v>
      </c>
      <c r="BJ165"/>
      <c r="BK165">
        <v>3</v>
      </c>
      <c r="BL165">
        <v>16</v>
      </c>
      <c r="BM165"/>
      <c r="BN165">
        <v>3</v>
      </c>
      <c r="BO165"/>
      <c r="BP165"/>
      <c r="BQ165"/>
      <c r="BR165"/>
      <c r="BS165"/>
      <c r="BT165"/>
      <c r="BU165"/>
      <c r="BV165"/>
      <c r="BW165"/>
      <c r="BX165" s="13"/>
      <c r="BY165" s="13"/>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row>
    <row r="166" spans="1:115" s="23" customFormat="1" ht="39.6" x14ac:dyDescent="0.3">
      <c r="A166"/>
      <c r="B166" s="102"/>
      <c r="C166"/>
      <c r="D166" s="46"/>
      <c r="G166"/>
      <c r="H166" s="148" t="s">
        <v>273</v>
      </c>
      <c r="I166" t="s">
        <v>280</v>
      </c>
      <c r="J166" s="169">
        <v>635328</v>
      </c>
      <c r="K166" s="103">
        <v>22</v>
      </c>
      <c r="L166" s="107" t="s">
        <v>184</v>
      </c>
      <c r="M166" s="103" t="s">
        <v>286</v>
      </c>
      <c r="N166" s="103" t="s">
        <v>5</v>
      </c>
      <c r="O166" s="21" t="s">
        <v>4</v>
      </c>
      <c r="P166" s="121" t="s">
        <v>290</v>
      </c>
      <c r="Q166" s="121" t="s">
        <v>294</v>
      </c>
      <c r="R166" s="103" t="s">
        <v>18</v>
      </c>
      <c r="S166" s="103">
        <v>650</v>
      </c>
      <c r="T166" s="103">
        <v>1000</v>
      </c>
      <c r="U166" s="103">
        <v>70</v>
      </c>
      <c r="V166" s="123">
        <v>20</v>
      </c>
      <c r="W166" s="107" t="s">
        <v>179</v>
      </c>
      <c r="X166" s="4" t="s">
        <v>7</v>
      </c>
      <c r="Y166" s="107" t="s">
        <v>180</v>
      </c>
      <c r="Z166" s="4" t="s">
        <v>7</v>
      </c>
      <c r="AA166" s="4" t="s">
        <v>7</v>
      </c>
      <c r="AB166" s="4" t="s">
        <v>7</v>
      </c>
      <c r="AC166" s="21" t="s">
        <v>7</v>
      </c>
      <c r="AD166" s="4" t="s">
        <v>7</v>
      </c>
      <c r="AE166" s="21" t="s">
        <v>7</v>
      </c>
      <c r="AF166" s="4" t="s">
        <v>7</v>
      </c>
      <c r="AG166" s="21" t="s">
        <v>7</v>
      </c>
      <c r="AH166" s="4" t="s">
        <v>7</v>
      </c>
      <c r="AI166" s="21" t="s">
        <v>7</v>
      </c>
      <c r="AJ166" s="91">
        <v>20</v>
      </c>
      <c r="AK166" s="21" t="s">
        <v>4</v>
      </c>
      <c r="AL166" s="4" t="s">
        <v>7</v>
      </c>
      <c r="AM166" s="21" t="s">
        <v>7</v>
      </c>
      <c r="AN166" s="91" t="s">
        <v>5</v>
      </c>
      <c r="AO166" s="21" t="s">
        <v>4</v>
      </c>
      <c r="AP166" s="91" t="s">
        <v>5</v>
      </c>
      <c r="AQ166" s="21" t="s">
        <v>4</v>
      </c>
      <c r="AR166" s="4" t="s">
        <v>7</v>
      </c>
      <c r="AS166" s="21" t="s">
        <v>4</v>
      </c>
      <c r="AT166" s="91" t="s">
        <v>5</v>
      </c>
      <c r="AU166" s="21" t="s">
        <v>4</v>
      </c>
      <c r="AV166" s="4" t="s">
        <v>7</v>
      </c>
      <c r="AW166" s="21" t="s">
        <v>7</v>
      </c>
      <c r="AX166" s="4" t="s">
        <v>7</v>
      </c>
      <c r="AY166" s="21" t="s">
        <v>7</v>
      </c>
      <c r="AZ166" s="4" t="s">
        <v>7</v>
      </c>
      <c r="BA166" s="21" t="s">
        <v>7</v>
      </c>
      <c r="BB166" s="4" t="s">
        <v>7</v>
      </c>
      <c r="BE166" s="107" t="s">
        <v>181</v>
      </c>
      <c r="BF166" s="107" t="s">
        <v>182</v>
      </c>
      <c r="BG166" s="107" t="s">
        <v>182</v>
      </c>
      <c r="BH166" s="107" t="s">
        <v>181</v>
      </c>
      <c r="BI166">
        <v>16</v>
      </c>
      <c r="BJ166"/>
      <c r="BK166">
        <v>3</v>
      </c>
      <c r="BL166">
        <v>16</v>
      </c>
      <c r="BM166"/>
      <c r="BN166">
        <v>3</v>
      </c>
      <c r="BO166"/>
      <c r="BP166"/>
      <c r="BQ166"/>
      <c r="BR166"/>
      <c r="BS166"/>
      <c r="BT166"/>
      <c r="BU166"/>
      <c r="BV166"/>
      <c r="BW166"/>
      <c r="BX166" s="13"/>
      <c r="BY166" s="13"/>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row>
    <row r="167" spans="1:115" s="23" customFormat="1" ht="39.6" x14ac:dyDescent="0.3">
      <c r="A167"/>
      <c r="B167" s="102"/>
      <c r="C167"/>
      <c r="D167" s="46"/>
      <c r="G167"/>
      <c r="H167" s="148" t="s">
        <v>274</v>
      </c>
      <c r="I167" t="s">
        <v>280</v>
      </c>
      <c r="J167" s="169">
        <v>624566</v>
      </c>
      <c r="K167" s="103">
        <v>22</v>
      </c>
      <c r="L167" s="107" t="s">
        <v>184</v>
      </c>
      <c r="M167" s="103" t="s">
        <v>287</v>
      </c>
      <c r="N167" s="103" t="s">
        <v>5</v>
      </c>
      <c r="O167" s="21" t="s">
        <v>4</v>
      </c>
      <c r="P167" s="121" t="s">
        <v>290</v>
      </c>
      <c r="Q167" s="121" t="s">
        <v>294</v>
      </c>
      <c r="R167" s="103" t="s">
        <v>17</v>
      </c>
      <c r="S167" s="103">
        <v>1600</v>
      </c>
      <c r="T167" s="103">
        <v>1600</v>
      </c>
      <c r="U167" s="103">
        <v>70</v>
      </c>
      <c r="V167" s="123">
        <v>20</v>
      </c>
      <c r="W167" s="107" t="s">
        <v>179</v>
      </c>
      <c r="X167" s="4" t="s">
        <v>7</v>
      </c>
      <c r="Y167" s="107" t="s">
        <v>180</v>
      </c>
      <c r="Z167" s="4" t="s">
        <v>7</v>
      </c>
      <c r="AA167" s="4" t="s">
        <v>7</v>
      </c>
      <c r="AB167" s="4" t="s">
        <v>7</v>
      </c>
      <c r="AC167" s="21" t="s">
        <v>7</v>
      </c>
      <c r="AD167" s="4" t="s">
        <v>7</v>
      </c>
      <c r="AE167" s="21" t="s">
        <v>7</v>
      </c>
      <c r="AF167" s="4" t="s">
        <v>7</v>
      </c>
      <c r="AG167" s="21" t="s">
        <v>7</v>
      </c>
      <c r="AH167" s="4" t="s">
        <v>7</v>
      </c>
      <c r="AI167" s="21" t="s">
        <v>7</v>
      </c>
      <c r="AJ167" s="91">
        <v>31</v>
      </c>
      <c r="AK167" s="21" t="s">
        <v>4</v>
      </c>
      <c r="AL167" s="4" t="s">
        <v>7</v>
      </c>
      <c r="AM167" s="21" t="s">
        <v>7</v>
      </c>
      <c r="AN167" s="91" t="s">
        <v>5</v>
      </c>
      <c r="AO167" s="21" t="s">
        <v>4</v>
      </c>
      <c r="AP167" s="91" t="s">
        <v>5</v>
      </c>
      <c r="AQ167" s="21" t="s">
        <v>4</v>
      </c>
      <c r="AR167" s="4" t="s">
        <v>7</v>
      </c>
      <c r="AS167" s="21" t="s">
        <v>4</v>
      </c>
      <c r="AT167" s="91" t="s">
        <v>5</v>
      </c>
      <c r="AU167" s="21" t="s">
        <v>4</v>
      </c>
      <c r="AV167" s="4" t="s">
        <v>7</v>
      </c>
      <c r="AW167" s="21" t="s">
        <v>7</v>
      </c>
      <c r="AX167" s="4" t="s">
        <v>7</v>
      </c>
      <c r="AY167" s="21" t="s">
        <v>7</v>
      </c>
      <c r="AZ167" s="4" t="s">
        <v>7</v>
      </c>
      <c r="BA167" s="21" t="s">
        <v>7</v>
      </c>
      <c r="BB167" s="103">
        <v>1000</v>
      </c>
      <c r="BE167" s="107" t="s">
        <v>181</v>
      </c>
      <c r="BF167" s="107" t="s">
        <v>182</v>
      </c>
      <c r="BG167" s="107" t="s">
        <v>182</v>
      </c>
      <c r="BH167" s="107" t="s">
        <v>181</v>
      </c>
      <c r="BI167">
        <v>16</v>
      </c>
      <c r="BJ167"/>
      <c r="BK167">
        <v>3</v>
      </c>
      <c r="BL167">
        <v>16</v>
      </c>
      <c r="BM167"/>
      <c r="BN167">
        <v>3</v>
      </c>
      <c r="BO167"/>
      <c r="BP167"/>
      <c r="BQ167"/>
      <c r="BR167"/>
      <c r="BS167"/>
      <c r="BT167"/>
      <c r="BU167"/>
      <c r="BV167"/>
      <c r="BW167"/>
      <c r="BX167" s="13"/>
      <c r="BY167" s="13"/>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row>
    <row r="168" spans="1:115" s="23" customFormat="1" ht="39.6" x14ac:dyDescent="0.3">
      <c r="A168"/>
      <c r="B168" s="102"/>
      <c r="C168"/>
      <c r="D168" s="46"/>
      <c r="G168"/>
      <c r="H168" s="148" t="s">
        <v>275</v>
      </c>
      <c r="I168" t="s">
        <v>280</v>
      </c>
      <c r="J168" s="169">
        <v>624563</v>
      </c>
      <c r="K168" s="103">
        <v>33</v>
      </c>
      <c r="L168" s="107" t="s">
        <v>178</v>
      </c>
      <c r="M168" s="103" t="s">
        <v>287</v>
      </c>
      <c r="N168" s="103" t="s">
        <v>5</v>
      </c>
      <c r="O168" s="21" t="s">
        <v>4</v>
      </c>
      <c r="P168" s="121" t="s">
        <v>290</v>
      </c>
      <c r="Q168" s="121" t="s">
        <v>294</v>
      </c>
      <c r="R168" s="103" t="s">
        <v>17</v>
      </c>
      <c r="S168" s="103">
        <v>1600</v>
      </c>
      <c r="T168" s="103">
        <v>1600</v>
      </c>
      <c r="U168" s="103">
        <v>70</v>
      </c>
      <c r="V168" s="123">
        <v>20</v>
      </c>
      <c r="W168" s="107" t="s">
        <v>179</v>
      </c>
      <c r="X168" s="4" t="s">
        <v>7</v>
      </c>
      <c r="Y168" s="107" t="s">
        <v>180</v>
      </c>
      <c r="Z168" s="4" t="s">
        <v>7</v>
      </c>
      <c r="AA168" s="4" t="s">
        <v>7</v>
      </c>
      <c r="AB168" s="4" t="s">
        <v>7</v>
      </c>
      <c r="AC168" s="21" t="s">
        <v>7</v>
      </c>
      <c r="AD168" s="4" t="s">
        <v>7</v>
      </c>
      <c r="AE168" s="21" t="s">
        <v>7</v>
      </c>
      <c r="AF168" s="4" t="s">
        <v>7</v>
      </c>
      <c r="AG168" s="21" t="s">
        <v>7</v>
      </c>
      <c r="AH168" s="4" t="s">
        <v>7</v>
      </c>
      <c r="AI168" s="21" t="s">
        <v>7</v>
      </c>
      <c r="AJ168" s="91">
        <v>31</v>
      </c>
      <c r="AK168" s="21" t="s">
        <v>4</v>
      </c>
      <c r="AL168" s="4" t="s">
        <v>7</v>
      </c>
      <c r="AM168" s="21" t="s">
        <v>7</v>
      </c>
      <c r="AN168" s="91" t="s">
        <v>5</v>
      </c>
      <c r="AO168" s="21" t="s">
        <v>4</v>
      </c>
      <c r="AP168" s="91" t="s">
        <v>5</v>
      </c>
      <c r="AQ168" s="21" t="s">
        <v>4</v>
      </c>
      <c r="AR168" s="4" t="s">
        <v>7</v>
      </c>
      <c r="AS168" s="21" t="s">
        <v>4</v>
      </c>
      <c r="AT168" s="91" t="s">
        <v>5</v>
      </c>
      <c r="AU168" s="21" t="s">
        <v>4</v>
      </c>
      <c r="AV168" s="4" t="s">
        <v>7</v>
      </c>
      <c r="AW168" s="21" t="s">
        <v>7</v>
      </c>
      <c r="AX168" s="4" t="s">
        <v>7</v>
      </c>
      <c r="AY168" s="21" t="s">
        <v>7</v>
      </c>
      <c r="AZ168" s="4" t="s">
        <v>7</v>
      </c>
      <c r="BA168" s="21" t="s">
        <v>7</v>
      </c>
      <c r="BB168" s="103">
        <v>1000</v>
      </c>
      <c r="BE168" s="107" t="s">
        <v>181</v>
      </c>
      <c r="BF168" s="107" t="s">
        <v>182</v>
      </c>
      <c r="BG168" s="107" t="s">
        <v>182</v>
      </c>
      <c r="BH168" s="107" t="s">
        <v>181</v>
      </c>
      <c r="BI168">
        <v>16</v>
      </c>
      <c r="BJ168"/>
      <c r="BK168">
        <v>3</v>
      </c>
      <c r="BL168">
        <v>16</v>
      </c>
      <c r="BM168"/>
      <c r="BN168">
        <v>3</v>
      </c>
      <c r="BO168"/>
      <c r="BP168"/>
      <c r="BQ168"/>
      <c r="BR168"/>
      <c r="BS168"/>
      <c r="BT168"/>
      <c r="BU168"/>
      <c r="BV168"/>
      <c r="BW168"/>
      <c r="BX168" s="13"/>
      <c r="BY168" s="13"/>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row>
    <row r="169" spans="1:115" s="23" customFormat="1" ht="39.6" x14ac:dyDescent="0.3">
      <c r="A169"/>
      <c r="B169" s="102"/>
      <c r="C169"/>
      <c r="D169" s="46"/>
      <c r="G169"/>
      <c r="H169" s="148" t="s">
        <v>276</v>
      </c>
      <c r="I169" t="s">
        <v>280</v>
      </c>
      <c r="J169" s="169">
        <v>635317</v>
      </c>
      <c r="K169" s="103">
        <v>33</v>
      </c>
      <c r="L169" s="107" t="s">
        <v>178</v>
      </c>
      <c r="M169" s="103" t="s">
        <v>286</v>
      </c>
      <c r="N169" s="103" t="s">
        <v>5</v>
      </c>
      <c r="O169" s="21" t="s">
        <v>4</v>
      </c>
      <c r="P169" s="121" t="s">
        <v>290</v>
      </c>
      <c r="Q169" s="121" t="s">
        <v>294</v>
      </c>
      <c r="R169" s="103" t="s">
        <v>18</v>
      </c>
      <c r="S169" s="103">
        <v>800</v>
      </c>
      <c r="T169" s="103">
        <v>1000</v>
      </c>
      <c r="U169" s="103">
        <v>70</v>
      </c>
      <c r="V169" s="123">
        <v>20</v>
      </c>
      <c r="W169" s="107" t="s">
        <v>179</v>
      </c>
      <c r="X169" s="4" t="s">
        <v>7</v>
      </c>
      <c r="Y169" s="107" t="s">
        <v>180</v>
      </c>
      <c r="Z169" s="4" t="s">
        <v>7</v>
      </c>
      <c r="AA169" s="4" t="s">
        <v>7</v>
      </c>
      <c r="AB169" s="4" t="s">
        <v>7</v>
      </c>
      <c r="AC169" s="21" t="s">
        <v>7</v>
      </c>
      <c r="AD169" s="4" t="s">
        <v>7</v>
      </c>
      <c r="AE169" s="21" t="s">
        <v>7</v>
      </c>
      <c r="AF169" s="4" t="s">
        <v>7</v>
      </c>
      <c r="AG169" s="21" t="s">
        <v>7</v>
      </c>
      <c r="AH169" s="4" t="s">
        <v>7</v>
      </c>
      <c r="AI169" s="21" t="s">
        <v>7</v>
      </c>
      <c r="AJ169" s="91">
        <v>20</v>
      </c>
      <c r="AK169" s="21" t="s">
        <v>4</v>
      </c>
      <c r="AL169" s="4" t="s">
        <v>7</v>
      </c>
      <c r="AM169" s="21" t="s">
        <v>7</v>
      </c>
      <c r="AN169" s="91" t="s">
        <v>5</v>
      </c>
      <c r="AO169" s="21" t="s">
        <v>4</v>
      </c>
      <c r="AP169" s="91" t="s">
        <v>5</v>
      </c>
      <c r="AQ169" s="21" t="s">
        <v>4</v>
      </c>
      <c r="AR169" s="4" t="s">
        <v>7</v>
      </c>
      <c r="AS169" s="21" t="s">
        <v>4</v>
      </c>
      <c r="AT169" s="91" t="s">
        <v>5</v>
      </c>
      <c r="AU169" s="21" t="s">
        <v>4</v>
      </c>
      <c r="AV169" s="4" t="s">
        <v>7</v>
      </c>
      <c r="AW169" s="21" t="s">
        <v>7</v>
      </c>
      <c r="AX169" s="4" t="s">
        <v>7</v>
      </c>
      <c r="AY169" s="21" t="s">
        <v>7</v>
      </c>
      <c r="AZ169" s="4" t="s">
        <v>7</v>
      </c>
      <c r="BA169" s="21" t="s">
        <v>7</v>
      </c>
      <c r="BB169" s="4" t="s">
        <v>7</v>
      </c>
      <c r="BE169" s="107" t="s">
        <v>181</v>
      </c>
      <c r="BF169" s="107" t="s">
        <v>182</v>
      </c>
      <c r="BG169" s="107" t="s">
        <v>182</v>
      </c>
      <c r="BH169" s="107" t="s">
        <v>181</v>
      </c>
      <c r="BI169">
        <v>16</v>
      </c>
      <c r="BJ169"/>
      <c r="BK169">
        <v>3</v>
      </c>
      <c r="BL169">
        <v>16</v>
      </c>
      <c r="BM169"/>
      <c r="BN169">
        <v>3</v>
      </c>
      <c r="BO169"/>
      <c r="BP169"/>
      <c r="BQ169"/>
      <c r="BR169"/>
      <c r="BS169"/>
      <c r="BT169"/>
      <c r="BU169"/>
      <c r="BV169"/>
      <c r="BW169"/>
      <c r="BX169" s="13"/>
      <c r="BY169" s="13"/>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row>
    <row r="170" spans="1:115" s="23" customFormat="1" ht="39.6" x14ac:dyDescent="0.3">
      <c r="A170"/>
      <c r="B170" s="102"/>
      <c r="C170"/>
      <c r="D170" s="46"/>
      <c r="G170"/>
      <c r="H170" s="148" t="s">
        <v>277</v>
      </c>
      <c r="I170" t="s">
        <v>280</v>
      </c>
      <c r="J170" s="169">
        <v>635324</v>
      </c>
      <c r="K170" s="103">
        <v>33</v>
      </c>
      <c r="L170" s="107" t="s">
        <v>183</v>
      </c>
      <c r="M170" s="103" t="s">
        <v>286</v>
      </c>
      <c r="N170" s="103" t="s">
        <v>5</v>
      </c>
      <c r="O170" s="21" t="s">
        <v>4</v>
      </c>
      <c r="P170" s="121" t="s">
        <v>290</v>
      </c>
      <c r="Q170" s="121" t="s">
        <v>294</v>
      </c>
      <c r="R170" s="103" t="s">
        <v>18</v>
      </c>
      <c r="S170" s="103">
        <v>800</v>
      </c>
      <c r="T170" s="103">
        <v>1000</v>
      </c>
      <c r="U170" s="103">
        <v>70</v>
      </c>
      <c r="V170" s="123">
        <v>20</v>
      </c>
      <c r="W170" s="107" t="s">
        <v>179</v>
      </c>
      <c r="X170" s="4" t="s">
        <v>7</v>
      </c>
      <c r="Y170" s="107" t="s">
        <v>180</v>
      </c>
      <c r="Z170" s="4" t="s">
        <v>7</v>
      </c>
      <c r="AA170" s="4" t="s">
        <v>7</v>
      </c>
      <c r="AB170" s="4" t="s">
        <v>7</v>
      </c>
      <c r="AC170" s="21" t="s">
        <v>7</v>
      </c>
      <c r="AD170" s="4" t="s">
        <v>7</v>
      </c>
      <c r="AE170" s="21" t="s">
        <v>7</v>
      </c>
      <c r="AF170" s="4" t="s">
        <v>7</v>
      </c>
      <c r="AG170" s="21" t="s">
        <v>7</v>
      </c>
      <c r="AH170" s="4" t="s">
        <v>7</v>
      </c>
      <c r="AI170" s="21" t="s">
        <v>7</v>
      </c>
      <c r="AJ170" s="91">
        <v>20</v>
      </c>
      <c r="AK170" s="21" t="s">
        <v>4</v>
      </c>
      <c r="AL170" s="4" t="s">
        <v>7</v>
      </c>
      <c r="AM170" s="21" t="s">
        <v>7</v>
      </c>
      <c r="AN170" s="91" t="s">
        <v>5</v>
      </c>
      <c r="AO170" s="21" t="s">
        <v>4</v>
      </c>
      <c r="AP170" s="91" t="s">
        <v>5</v>
      </c>
      <c r="AQ170" s="21" t="s">
        <v>4</v>
      </c>
      <c r="AR170" s="4" t="s">
        <v>7</v>
      </c>
      <c r="AS170" s="21" t="s">
        <v>4</v>
      </c>
      <c r="AT170" s="91" t="s">
        <v>5</v>
      </c>
      <c r="AU170" s="21" t="s">
        <v>4</v>
      </c>
      <c r="AV170" s="4" t="s">
        <v>7</v>
      </c>
      <c r="AW170" s="21" t="s">
        <v>7</v>
      </c>
      <c r="AX170" s="4" t="s">
        <v>7</v>
      </c>
      <c r="AY170" s="21" t="s">
        <v>7</v>
      </c>
      <c r="AZ170" s="4" t="s">
        <v>7</v>
      </c>
      <c r="BA170" s="21" t="s">
        <v>7</v>
      </c>
      <c r="BB170" s="4" t="s">
        <v>7</v>
      </c>
      <c r="BE170" s="107" t="s">
        <v>181</v>
      </c>
      <c r="BF170" s="107" t="s">
        <v>182</v>
      </c>
      <c r="BG170" s="107" t="s">
        <v>182</v>
      </c>
      <c r="BH170" s="107" t="s">
        <v>181</v>
      </c>
      <c r="BI170">
        <v>16</v>
      </c>
      <c r="BJ170"/>
      <c r="BK170">
        <v>3</v>
      </c>
      <c r="BL170">
        <v>16</v>
      </c>
      <c r="BM170"/>
      <c r="BN170">
        <v>3</v>
      </c>
      <c r="BO170"/>
      <c r="BP170"/>
      <c r="BQ170"/>
      <c r="BR170"/>
      <c r="BS170"/>
      <c r="BT170"/>
      <c r="BU170"/>
      <c r="BV170"/>
      <c r="BW170"/>
      <c r="BX170" s="13"/>
      <c r="BY170" s="13"/>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row>
    <row r="171" spans="1:115" s="23" customFormat="1" ht="39.6" x14ac:dyDescent="0.3">
      <c r="A171"/>
      <c r="B171" s="102"/>
      <c r="C171"/>
      <c r="D171" s="46"/>
      <c r="G171"/>
      <c r="H171" s="148" t="s">
        <v>278</v>
      </c>
      <c r="I171" t="s">
        <v>280</v>
      </c>
      <c r="J171" s="169">
        <v>635329</v>
      </c>
      <c r="K171" s="103">
        <v>33</v>
      </c>
      <c r="L171" s="107" t="s">
        <v>184</v>
      </c>
      <c r="M171" s="103" t="s">
        <v>286</v>
      </c>
      <c r="N171" s="103" t="s">
        <v>5</v>
      </c>
      <c r="O171" s="21" t="s">
        <v>4</v>
      </c>
      <c r="P171" s="121" t="s">
        <v>290</v>
      </c>
      <c r="Q171" s="121" t="s">
        <v>294</v>
      </c>
      <c r="R171" s="103" t="s">
        <v>18</v>
      </c>
      <c r="S171" s="103">
        <v>800</v>
      </c>
      <c r="T171" s="103">
        <v>1000</v>
      </c>
      <c r="U171" s="103">
        <v>70</v>
      </c>
      <c r="V171" s="123">
        <v>20</v>
      </c>
      <c r="W171" s="107" t="s">
        <v>179</v>
      </c>
      <c r="X171" s="4" t="s">
        <v>7</v>
      </c>
      <c r="Y171" s="107" t="s">
        <v>180</v>
      </c>
      <c r="Z171" s="4" t="s">
        <v>7</v>
      </c>
      <c r="AA171" s="4" t="s">
        <v>7</v>
      </c>
      <c r="AB171" s="4" t="s">
        <v>7</v>
      </c>
      <c r="AC171" s="21" t="s">
        <v>7</v>
      </c>
      <c r="AD171" s="4" t="s">
        <v>7</v>
      </c>
      <c r="AE171" s="21" t="s">
        <v>7</v>
      </c>
      <c r="AF171" s="4" t="s">
        <v>7</v>
      </c>
      <c r="AG171" s="21" t="s">
        <v>7</v>
      </c>
      <c r="AH171" s="4" t="s">
        <v>7</v>
      </c>
      <c r="AI171" s="21" t="s">
        <v>7</v>
      </c>
      <c r="AJ171" s="91">
        <v>20</v>
      </c>
      <c r="AK171" s="21" t="s">
        <v>4</v>
      </c>
      <c r="AL171" s="4" t="s">
        <v>7</v>
      </c>
      <c r="AM171" s="21" t="s">
        <v>7</v>
      </c>
      <c r="AN171" s="91" t="s">
        <v>5</v>
      </c>
      <c r="AO171" s="21" t="s">
        <v>4</v>
      </c>
      <c r="AP171" s="91" t="s">
        <v>5</v>
      </c>
      <c r="AQ171" s="21" t="s">
        <v>4</v>
      </c>
      <c r="AR171" s="4" t="s">
        <v>7</v>
      </c>
      <c r="AS171" s="21" t="s">
        <v>4</v>
      </c>
      <c r="AT171" s="91" t="s">
        <v>5</v>
      </c>
      <c r="AU171" s="21" t="s">
        <v>4</v>
      </c>
      <c r="AV171" s="4" t="s">
        <v>7</v>
      </c>
      <c r="AW171" s="21" t="s">
        <v>7</v>
      </c>
      <c r="AX171" s="4" t="s">
        <v>7</v>
      </c>
      <c r="AY171" s="21" t="s">
        <v>7</v>
      </c>
      <c r="AZ171" s="4" t="s">
        <v>7</v>
      </c>
      <c r="BA171" s="21" t="s">
        <v>7</v>
      </c>
      <c r="BB171" s="4" t="s">
        <v>7</v>
      </c>
      <c r="BE171" s="107" t="s">
        <v>181</v>
      </c>
      <c r="BF171" s="107" t="s">
        <v>182</v>
      </c>
      <c r="BG171" s="107" t="s">
        <v>182</v>
      </c>
      <c r="BH171" s="107" t="s">
        <v>181</v>
      </c>
      <c r="BI171">
        <v>16</v>
      </c>
      <c r="BJ171"/>
      <c r="BK171">
        <v>3</v>
      </c>
      <c r="BL171">
        <v>16</v>
      </c>
      <c r="BM171"/>
      <c r="BN171">
        <v>3</v>
      </c>
      <c r="BO171"/>
      <c r="BP171"/>
      <c r="BQ171"/>
      <c r="BR171"/>
      <c r="BS171"/>
      <c r="BT171"/>
      <c r="BU171"/>
      <c r="BV171"/>
      <c r="BW171"/>
      <c r="BX171" s="13"/>
      <c r="BY171" s="13"/>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row>
    <row r="172" spans="1:115" s="23" customFormat="1" ht="39.6" x14ac:dyDescent="0.3">
      <c r="A172"/>
      <c r="B172" s="102"/>
      <c r="C172"/>
      <c r="D172" s="46"/>
      <c r="G172"/>
      <c r="H172" s="148" t="s">
        <v>279</v>
      </c>
      <c r="I172" t="s">
        <v>280</v>
      </c>
      <c r="J172" s="169">
        <v>624564</v>
      </c>
      <c r="K172" s="103">
        <v>33</v>
      </c>
      <c r="L172" s="107" t="s">
        <v>184</v>
      </c>
      <c r="M172" s="103" t="s">
        <v>287</v>
      </c>
      <c r="N172" s="103" t="s">
        <v>5</v>
      </c>
      <c r="O172" s="21" t="s">
        <v>4</v>
      </c>
      <c r="P172" s="121" t="s">
        <v>290</v>
      </c>
      <c r="Q172" s="121" t="s">
        <v>294</v>
      </c>
      <c r="R172" s="103" t="s">
        <v>17</v>
      </c>
      <c r="S172" s="103">
        <v>1600</v>
      </c>
      <c r="T172" s="103">
        <v>1600</v>
      </c>
      <c r="U172" s="103">
        <v>70</v>
      </c>
      <c r="V172" s="123">
        <v>20</v>
      </c>
      <c r="W172" s="107" t="s">
        <v>179</v>
      </c>
      <c r="X172" s="4" t="s">
        <v>7</v>
      </c>
      <c r="Y172" s="107" t="s">
        <v>180</v>
      </c>
      <c r="Z172" s="4" t="s">
        <v>7</v>
      </c>
      <c r="AA172" s="4" t="s">
        <v>7</v>
      </c>
      <c r="AB172" s="4" t="s">
        <v>7</v>
      </c>
      <c r="AC172" s="21" t="s">
        <v>7</v>
      </c>
      <c r="AD172" s="4" t="s">
        <v>7</v>
      </c>
      <c r="AE172" s="21" t="s">
        <v>7</v>
      </c>
      <c r="AF172" s="4" t="s">
        <v>7</v>
      </c>
      <c r="AG172" s="21" t="s">
        <v>7</v>
      </c>
      <c r="AH172" s="4" t="s">
        <v>7</v>
      </c>
      <c r="AI172" s="21" t="s">
        <v>7</v>
      </c>
      <c r="AJ172" s="91">
        <v>31</v>
      </c>
      <c r="AK172" s="21" t="s">
        <v>4</v>
      </c>
      <c r="AL172" s="4" t="s">
        <v>7</v>
      </c>
      <c r="AM172" s="21" t="s">
        <v>7</v>
      </c>
      <c r="AN172" s="91" t="s">
        <v>5</v>
      </c>
      <c r="AO172" s="21" t="s">
        <v>4</v>
      </c>
      <c r="AP172" s="91" t="s">
        <v>5</v>
      </c>
      <c r="AQ172" s="21" t="s">
        <v>4</v>
      </c>
      <c r="AR172" s="4" t="s">
        <v>7</v>
      </c>
      <c r="AS172" s="21" t="s">
        <v>4</v>
      </c>
      <c r="AT172" s="91" t="s">
        <v>5</v>
      </c>
      <c r="AU172" s="21" t="s">
        <v>4</v>
      </c>
      <c r="AV172" s="4" t="s">
        <v>7</v>
      </c>
      <c r="AW172" s="21" t="s">
        <v>7</v>
      </c>
      <c r="AX172" s="4" t="s">
        <v>7</v>
      </c>
      <c r="AY172" s="21" t="s">
        <v>7</v>
      </c>
      <c r="AZ172" s="4" t="s">
        <v>7</v>
      </c>
      <c r="BA172" s="21" t="s">
        <v>7</v>
      </c>
      <c r="BB172" s="103">
        <v>1000</v>
      </c>
      <c r="BE172" s="107" t="s">
        <v>181</v>
      </c>
      <c r="BF172" s="107" t="s">
        <v>182</v>
      </c>
      <c r="BG172" s="107" t="s">
        <v>182</v>
      </c>
      <c r="BH172" s="107" t="s">
        <v>181</v>
      </c>
      <c r="BI172">
        <v>16</v>
      </c>
      <c r="BJ172"/>
      <c r="BK172">
        <v>3</v>
      </c>
      <c r="BL172">
        <v>16</v>
      </c>
      <c r="BM172"/>
      <c r="BN172">
        <v>3</v>
      </c>
      <c r="BO172"/>
      <c r="BP172"/>
      <c r="BQ172"/>
      <c r="BR172"/>
      <c r="BS172"/>
      <c r="BT172"/>
      <c r="BU172"/>
      <c r="BV172"/>
      <c r="BW172"/>
      <c r="BX172" s="13"/>
      <c r="BY172" s="13"/>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row>
    <row r="173" spans="1:115" s="23" customFormat="1" ht="39.6" x14ac:dyDescent="0.3">
      <c r="A173"/>
      <c r="B173" s="102"/>
      <c r="C173"/>
      <c r="D173" s="46"/>
      <c r="G173"/>
      <c r="H173" s="148" t="s">
        <v>279</v>
      </c>
      <c r="I173" t="s">
        <v>280</v>
      </c>
      <c r="J173">
        <v>624565</v>
      </c>
      <c r="K173" s="103">
        <v>33</v>
      </c>
      <c r="L173" s="107" t="s">
        <v>184</v>
      </c>
      <c r="M173" s="103" t="s">
        <v>287</v>
      </c>
      <c r="N173" s="103" t="s">
        <v>5</v>
      </c>
      <c r="O173" s="21" t="s">
        <v>4</v>
      </c>
      <c r="P173" s="121" t="s">
        <v>290</v>
      </c>
      <c r="Q173" s="121" t="s">
        <v>294</v>
      </c>
      <c r="R173" s="103" t="s">
        <v>17</v>
      </c>
      <c r="S173" s="103">
        <v>1600</v>
      </c>
      <c r="T173" s="103">
        <v>1600</v>
      </c>
      <c r="U173" s="103">
        <v>70</v>
      </c>
      <c r="V173" s="123">
        <v>20</v>
      </c>
      <c r="W173" s="107" t="s">
        <v>179</v>
      </c>
      <c r="X173" s="4" t="s">
        <v>7</v>
      </c>
      <c r="Y173" s="107" t="s">
        <v>180</v>
      </c>
      <c r="Z173" s="4" t="s">
        <v>7</v>
      </c>
      <c r="AA173" s="4" t="s">
        <v>7</v>
      </c>
      <c r="AB173" s="4" t="s">
        <v>7</v>
      </c>
      <c r="AC173" s="21" t="s">
        <v>7</v>
      </c>
      <c r="AD173" s="4" t="s">
        <v>7</v>
      </c>
      <c r="AE173" s="21" t="s">
        <v>7</v>
      </c>
      <c r="AF173" s="4" t="s">
        <v>7</v>
      </c>
      <c r="AG173" s="21" t="s">
        <v>7</v>
      </c>
      <c r="AH173" s="4" t="s">
        <v>7</v>
      </c>
      <c r="AI173" s="21" t="s">
        <v>7</v>
      </c>
      <c r="AJ173" s="91">
        <v>31</v>
      </c>
      <c r="AK173" s="21" t="s">
        <v>4</v>
      </c>
      <c r="AL173" s="4" t="s">
        <v>7</v>
      </c>
      <c r="AM173" s="21" t="s">
        <v>7</v>
      </c>
      <c r="AN173" s="91" t="s">
        <v>5</v>
      </c>
      <c r="AO173" s="21" t="s">
        <v>4</v>
      </c>
      <c r="AP173" s="91" t="s">
        <v>5</v>
      </c>
      <c r="AQ173" s="21" t="s">
        <v>4</v>
      </c>
      <c r="AR173" s="4" t="s">
        <v>7</v>
      </c>
      <c r="AS173" s="21" t="s">
        <v>4</v>
      </c>
      <c r="AT173" s="91" t="s">
        <v>5</v>
      </c>
      <c r="AU173" s="21" t="s">
        <v>4</v>
      </c>
      <c r="AV173" s="4" t="s">
        <v>7</v>
      </c>
      <c r="AW173" s="21" t="s">
        <v>7</v>
      </c>
      <c r="AX173" s="4" t="s">
        <v>7</v>
      </c>
      <c r="AY173" s="21" t="s">
        <v>7</v>
      </c>
      <c r="AZ173" s="4" t="s">
        <v>7</v>
      </c>
      <c r="BA173" s="21" t="s">
        <v>7</v>
      </c>
      <c r="BB173" s="103">
        <v>1000</v>
      </c>
      <c r="BE173" s="107" t="s">
        <v>181</v>
      </c>
      <c r="BF173" s="107" t="s">
        <v>182</v>
      </c>
      <c r="BG173" s="107" t="s">
        <v>182</v>
      </c>
      <c r="BH173" s="107" t="s">
        <v>181</v>
      </c>
      <c r="BI173">
        <v>16</v>
      </c>
      <c r="BJ173"/>
      <c r="BK173">
        <v>3</v>
      </c>
      <c r="BL173">
        <v>16</v>
      </c>
      <c r="BM173"/>
      <c r="BN173">
        <v>3</v>
      </c>
      <c r="BO173"/>
      <c r="BP173"/>
      <c r="BQ173"/>
      <c r="BR173"/>
      <c r="BS173"/>
      <c r="BT173"/>
      <c r="BU173"/>
      <c r="BV173"/>
      <c r="BW173"/>
      <c r="BX173" s="13"/>
      <c r="BY173" s="1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row>
    <row r="174" spans="1:115" s="23" customFormat="1" x14ac:dyDescent="0.3">
      <c r="A174"/>
      <c r="B174" s="102"/>
      <c r="C174"/>
      <c r="D174" s="46"/>
      <c r="G174"/>
      <c r="I174"/>
      <c r="J174" s="58"/>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s="13"/>
      <c r="BY174" s="13"/>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row>
    <row r="175" spans="1:115" s="23" customFormat="1" x14ac:dyDescent="0.3">
      <c r="A175"/>
      <c r="B175" s="102"/>
      <c r="C175"/>
      <c r="D175" s="46"/>
      <c r="G175"/>
      <c r="I175"/>
      <c r="J175" s="58"/>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s="13"/>
      <c r="BY175" s="13"/>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row>
    <row r="176" spans="1:115" s="23" customFormat="1" x14ac:dyDescent="0.3">
      <c r="A176"/>
      <c r="B176" s="102"/>
      <c r="C176"/>
      <c r="D176" s="46"/>
      <c r="F176"/>
      <c r="H176"/>
      <c r="I176" s="58"/>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s="13"/>
      <c r="BX176" s="13"/>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row>
    <row r="177" spans="1:114" s="23" customFormat="1" x14ac:dyDescent="0.3">
      <c r="A177"/>
      <c r="B177" s="102"/>
      <c r="C177"/>
      <c r="D177" s="46"/>
      <c r="F177"/>
      <c r="H177"/>
      <c r="I177" s="58"/>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s="13"/>
      <c r="BX177" s="13"/>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row>
    <row r="178" spans="1:114" s="23" customFormat="1" x14ac:dyDescent="0.3">
      <c r="A178"/>
      <c r="B178" s="102"/>
      <c r="C178"/>
      <c r="D178" s="46"/>
      <c r="F178"/>
      <c r="H178"/>
      <c r="I178" s="5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s="13"/>
      <c r="BX178" s="13"/>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row>
    <row r="179" spans="1:114" s="23" customFormat="1" x14ac:dyDescent="0.3">
      <c r="A179"/>
      <c r="B179" s="102"/>
      <c r="C179"/>
      <c r="D179" s="46"/>
      <c r="F179"/>
      <c r="H179"/>
      <c r="I179" s="58"/>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s="13"/>
      <c r="BX179" s="13"/>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row>
    <row r="180" spans="1:114" s="23" customFormat="1" x14ac:dyDescent="0.3">
      <c r="A180"/>
      <c r="B180" s="102"/>
      <c r="C180"/>
      <c r="D180" s="46"/>
      <c r="F180"/>
      <c r="H180"/>
      <c r="I180" s="58"/>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s="13"/>
      <c r="BX180" s="13"/>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row>
    <row r="181" spans="1:114" s="23" customFormat="1" x14ac:dyDescent="0.3">
      <c r="A181"/>
      <c r="B181" s="102"/>
      <c r="C181"/>
      <c r="D181" s="46"/>
      <c r="F181"/>
      <c r="H181"/>
      <c r="I181" s="58"/>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s="13"/>
      <c r="BX181" s="13"/>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row>
    <row r="182" spans="1:114" s="23" customFormat="1" x14ac:dyDescent="0.3">
      <c r="A182"/>
      <c r="B182" s="102"/>
      <c r="C182"/>
      <c r="D182" s="46"/>
      <c r="F182"/>
      <c r="H182"/>
      <c r="I182" s="58"/>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s="13"/>
      <c r="BX182" s="13"/>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row>
    <row r="183" spans="1:114" s="23" customFormat="1" x14ac:dyDescent="0.3">
      <c r="A183"/>
      <c r="B183" s="102"/>
      <c r="C183"/>
      <c r="D183" s="46"/>
      <c r="F183"/>
      <c r="H183"/>
      <c r="I183" s="58"/>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s="13"/>
      <c r="BX183" s="1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row>
    <row r="184" spans="1:114" s="23" customFormat="1" x14ac:dyDescent="0.3">
      <c r="A184"/>
      <c r="B184" s="102"/>
      <c r="C184"/>
      <c r="D184" s="46"/>
      <c r="F184"/>
      <c r="H184"/>
      <c r="I184" s="58"/>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s="13"/>
      <c r="BX184" s="13"/>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row>
    <row r="185" spans="1:114" s="23" customFormat="1" x14ac:dyDescent="0.3">
      <c r="A185"/>
      <c r="B185" s="102"/>
      <c r="C185"/>
      <c r="D185" s="46"/>
      <c r="F185"/>
      <c r="H185"/>
      <c r="I185" s="58"/>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s="13"/>
      <c r="BX185" s="13"/>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row>
    <row r="186" spans="1:114" s="23" customFormat="1" x14ac:dyDescent="0.3">
      <c r="A186"/>
      <c r="B186" s="102"/>
      <c r="C186"/>
      <c r="D186" s="46"/>
      <c r="F186"/>
      <c r="H186"/>
      <c r="I186" s="58"/>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s="13"/>
      <c r="BX186" s="13"/>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row>
    <row r="187" spans="1:114" s="23" customFormat="1" x14ac:dyDescent="0.3">
      <c r="A187"/>
      <c r="B187" s="102"/>
      <c r="C187"/>
      <c r="D187" s="46"/>
      <c r="F187"/>
      <c r="H187"/>
      <c r="I187" s="58"/>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s="13"/>
      <c r="BX187" s="13"/>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row>
    <row r="188" spans="1:114" s="23" customFormat="1" x14ac:dyDescent="0.3">
      <c r="A188"/>
      <c r="B188" s="102"/>
      <c r="C188"/>
      <c r="D188" s="46"/>
      <c r="F188"/>
      <c r="H188"/>
      <c r="I188" s="5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s="13"/>
      <c r="BX188" s="13"/>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row>
    <row r="189" spans="1:114" s="23" customFormat="1" x14ac:dyDescent="0.3">
      <c r="A189"/>
      <c r="B189" s="102"/>
      <c r="C189"/>
      <c r="D189" s="46"/>
      <c r="F189"/>
      <c r="H189"/>
      <c r="I189" s="58"/>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s="13"/>
      <c r="BX189" s="13"/>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row>
    <row r="190" spans="1:114" s="23" customFormat="1" x14ac:dyDescent="0.3">
      <c r="A190"/>
      <c r="B190" s="102"/>
      <c r="C190"/>
      <c r="D190" s="46"/>
      <c r="F190"/>
      <c r="H190"/>
      <c r="I190" s="58"/>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s="13"/>
      <c r="BX190" s="13"/>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row>
    <row r="191" spans="1:114" s="23" customFormat="1" x14ac:dyDescent="0.3">
      <c r="A191"/>
      <c r="B191" s="102"/>
      <c r="C191"/>
      <c r="D191" s="46"/>
      <c r="F191"/>
      <c r="H191"/>
      <c r="I191" s="58"/>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s="13"/>
      <c r="BX191" s="13"/>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row>
    <row r="192" spans="1:114" s="23" customFormat="1" x14ac:dyDescent="0.3">
      <c r="A192"/>
      <c r="B192" s="102"/>
      <c r="C192"/>
      <c r="D192" s="46"/>
      <c r="F192"/>
      <c r="H192"/>
      <c r="I192" s="58"/>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s="13"/>
      <c r="BX192" s="13"/>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row>
    <row r="193" spans="1:114" s="23" customFormat="1" x14ac:dyDescent="0.3">
      <c r="A193"/>
      <c r="B193" s="102"/>
      <c r="C193"/>
      <c r="D193" s="46"/>
      <c r="F193"/>
      <c r="H193"/>
      <c r="I193" s="58"/>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s="13"/>
      <c r="BX193" s="1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row>
  </sheetData>
  <sheetProtection selectLockedCells="1"/>
  <autoFilter ref="H94:BK173" xr:uid="{00000000-0009-0000-0000-000000000000}"/>
  <mergeCells count="12">
    <mergeCell ref="B83:C83"/>
    <mergeCell ref="B86:C86"/>
    <mergeCell ref="C8:D8"/>
    <mergeCell ref="C7:D7"/>
    <mergeCell ref="C10:D10"/>
    <mergeCell ref="B78:E78"/>
    <mergeCell ref="B80:C80"/>
    <mergeCell ref="B2:F2"/>
    <mergeCell ref="B3:F3"/>
    <mergeCell ref="B4:F4"/>
    <mergeCell ref="B5:E5"/>
    <mergeCell ref="B6:E6"/>
  </mergeCells>
  <conditionalFormatting sqref="H2:H4">
    <cfRule type="cellIs" dxfId="13" priority="8" stopIfTrue="1" operator="equal">
      <formula>"??"</formula>
    </cfRule>
  </conditionalFormatting>
  <conditionalFormatting sqref="C79">
    <cfRule type="cellIs" dxfId="12" priority="4" stopIfTrue="1" operator="equal">
      <formula>"??"</formula>
    </cfRule>
  </conditionalFormatting>
  <conditionalFormatting sqref="F80:F87">
    <cfRule type="cellIs" dxfId="11" priority="5" stopIfTrue="1" operator="equal">
      <formula>"?"</formula>
    </cfRule>
    <cfRule type="cellIs" dxfId="10" priority="6" stopIfTrue="1" operator="equal">
      <formula>"??"</formula>
    </cfRule>
  </conditionalFormatting>
  <conditionalFormatting sqref="E80:E8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$H$96:$H$173</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30" max="16383" man="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9"/>
  <sheetViews>
    <sheetView view="pageBreakPreview" zoomScale="130" zoomScaleNormal="100" zoomScaleSheetLayoutView="130" workbookViewId="0">
      <selection activeCell="A41" sqref="A41:XFD49"/>
    </sheetView>
  </sheetViews>
  <sheetFormatPr defaultRowHeight="14.4" x14ac:dyDescent="0.3"/>
  <cols>
    <col min="1" max="1" width="20.5546875" customWidth="1"/>
    <col min="2" max="2" width="13.33203125" customWidth="1"/>
    <col min="3" max="3" width="92.33203125" customWidth="1"/>
    <col min="4" max="4" width="9.109375" customWidth="1"/>
  </cols>
  <sheetData>
    <row r="1" spans="1:3" ht="15" thickBot="1" x14ac:dyDescent="0.35">
      <c r="C1" t="s">
        <v>413</v>
      </c>
    </row>
    <row r="2" spans="1:3" ht="17.399999999999999" thickBot="1" x14ac:dyDescent="0.35">
      <c r="A2" s="194" t="s">
        <v>23</v>
      </c>
      <c r="B2" s="194"/>
      <c r="C2" s="194"/>
    </row>
    <row r="3" spans="1:3" ht="17.399999999999999" thickBot="1" x14ac:dyDescent="0.35">
      <c r="A3" s="57" t="s">
        <v>19</v>
      </c>
      <c r="B3" s="57">
        <f>'Tech Schedule A&amp;B'!E11</f>
        <v>635344</v>
      </c>
      <c r="C3" s="56" t="s">
        <v>26</v>
      </c>
    </row>
    <row r="4" spans="1:3" ht="28.5" customHeight="1" thickBot="1" x14ac:dyDescent="0.35">
      <c r="A4" s="195" t="s">
        <v>27</v>
      </c>
      <c r="B4" s="196"/>
      <c r="C4" s="197"/>
    </row>
    <row r="5" spans="1:3" ht="15" thickBot="1" x14ac:dyDescent="0.35">
      <c r="A5" s="53" t="s">
        <v>0</v>
      </c>
      <c r="B5" s="54" t="s">
        <v>24</v>
      </c>
      <c r="C5" s="54" t="s">
        <v>25</v>
      </c>
    </row>
    <row r="6" spans="1:3" ht="15" thickBot="1" x14ac:dyDescent="0.35">
      <c r="A6" s="76"/>
      <c r="B6" s="76"/>
      <c r="C6" s="76"/>
    </row>
    <row r="7" spans="1:3" ht="15" thickBot="1" x14ac:dyDescent="0.35">
      <c r="A7" s="76"/>
      <c r="B7" s="76"/>
      <c r="C7" s="76"/>
    </row>
    <row r="8" spans="1:3" ht="15" thickBot="1" x14ac:dyDescent="0.35">
      <c r="A8" s="76"/>
      <c r="B8" s="76"/>
      <c r="C8" s="76"/>
    </row>
    <row r="9" spans="1:3" ht="15" thickBot="1" x14ac:dyDescent="0.35">
      <c r="A9" s="76"/>
      <c r="B9" s="76"/>
      <c r="C9" s="76"/>
    </row>
    <row r="10" spans="1:3" ht="15" thickBot="1" x14ac:dyDescent="0.35">
      <c r="A10" s="76"/>
      <c r="B10" s="76"/>
      <c r="C10" s="76"/>
    </row>
    <row r="11" spans="1:3" ht="15" thickBot="1" x14ac:dyDescent="0.35">
      <c r="A11" s="76"/>
      <c r="B11" s="76"/>
      <c r="C11" s="76"/>
    </row>
    <row r="12" spans="1:3" ht="15" thickBot="1" x14ac:dyDescent="0.35">
      <c r="A12" s="76"/>
      <c r="B12" s="76"/>
      <c r="C12" s="76"/>
    </row>
    <row r="13" spans="1:3" ht="15" thickBot="1" x14ac:dyDescent="0.35">
      <c r="A13" s="76"/>
      <c r="B13" s="76"/>
      <c r="C13" s="76"/>
    </row>
    <row r="14" spans="1:3" ht="15" thickBot="1" x14ac:dyDescent="0.35">
      <c r="A14" s="76"/>
      <c r="B14" s="76"/>
      <c r="C14" s="76"/>
    </row>
    <row r="15" spans="1:3" ht="15" thickBot="1" x14ac:dyDescent="0.35">
      <c r="A15" s="76"/>
      <c r="B15" s="76"/>
      <c r="C15" s="76"/>
    </row>
    <row r="16" spans="1:3" ht="15" thickBot="1" x14ac:dyDescent="0.35">
      <c r="A16" s="76"/>
      <c r="B16" s="76"/>
      <c r="C16" s="76"/>
    </row>
    <row r="17" spans="1:3" ht="15" thickBot="1" x14ac:dyDescent="0.35">
      <c r="A17" s="76"/>
      <c r="B17" s="76"/>
      <c r="C17" s="76"/>
    </row>
    <row r="18" spans="1:3" ht="15" thickBot="1" x14ac:dyDescent="0.35">
      <c r="A18" s="76"/>
      <c r="B18" s="76"/>
      <c r="C18" s="76"/>
    </row>
    <row r="19" spans="1:3" ht="15" thickBot="1" x14ac:dyDescent="0.35">
      <c r="A19" s="76"/>
      <c r="B19" s="76"/>
      <c r="C19" s="76"/>
    </row>
    <row r="20" spans="1:3" ht="15" thickBot="1" x14ac:dyDescent="0.35">
      <c r="A20" s="76"/>
      <c r="B20" s="76"/>
      <c r="C20" s="76"/>
    </row>
    <row r="21" spans="1:3" ht="15" thickBot="1" x14ac:dyDescent="0.35">
      <c r="A21" s="76"/>
      <c r="B21" s="76"/>
      <c r="C21" s="76"/>
    </row>
    <row r="22" spans="1:3" ht="15" thickBot="1" x14ac:dyDescent="0.35">
      <c r="A22" s="76"/>
      <c r="B22" s="76"/>
      <c r="C22" s="76"/>
    </row>
    <row r="23" spans="1:3" ht="15" thickBot="1" x14ac:dyDescent="0.35">
      <c r="A23" s="76"/>
      <c r="B23" s="76"/>
      <c r="C23" s="76"/>
    </row>
    <row r="24" spans="1:3" ht="15" thickBot="1" x14ac:dyDescent="0.35">
      <c r="A24" s="76"/>
      <c r="B24" s="76"/>
      <c r="C24" s="76"/>
    </row>
    <row r="25" spans="1:3" ht="15" thickBot="1" x14ac:dyDescent="0.35">
      <c r="A25" s="76"/>
      <c r="B25" s="76"/>
      <c r="C25" s="76"/>
    </row>
    <row r="26" spans="1:3" ht="15" thickBot="1" x14ac:dyDescent="0.35">
      <c r="A26" s="76"/>
      <c r="B26" s="76"/>
      <c r="C26" s="76"/>
    </row>
    <row r="27" spans="1:3" ht="15" thickBot="1" x14ac:dyDescent="0.35">
      <c r="A27" s="76"/>
      <c r="B27" s="76"/>
      <c r="C27" s="76"/>
    </row>
    <row r="28" spans="1:3" ht="15" thickBot="1" x14ac:dyDescent="0.35">
      <c r="A28" s="76"/>
      <c r="B28" s="76"/>
      <c r="C28" s="76"/>
    </row>
    <row r="29" spans="1:3" ht="15" thickBot="1" x14ac:dyDescent="0.35">
      <c r="A29" s="76"/>
      <c r="B29" s="76"/>
      <c r="C29" s="76"/>
    </row>
    <row r="30" spans="1:3" ht="15" thickBot="1" x14ac:dyDescent="0.35">
      <c r="A30" s="76"/>
      <c r="B30" s="76"/>
      <c r="C30" s="76"/>
    </row>
    <row r="31" spans="1:3" ht="15" thickBot="1" x14ac:dyDescent="0.35">
      <c r="A31" s="76"/>
      <c r="B31" s="76"/>
      <c r="C31" s="76"/>
    </row>
    <row r="32" spans="1:3" ht="15" thickBot="1" x14ac:dyDescent="0.35">
      <c r="A32" s="76"/>
      <c r="B32" s="76"/>
      <c r="C32" s="76"/>
    </row>
    <row r="33" spans="1:9" ht="15" thickBot="1" x14ac:dyDescent="0.35">
      <c r="A33" s="76"/>
      <c r="B33" s="76"/>
      <c r="C33" s="76"/>
    </row>
    <row r="34" spans="1:9" ht="15" thickBot="1" x14ac:dyDescent="0.35">
      <c r="A34" s="76"/>
      <c r="B34" s="76"/>
      <c r="C34" s="76"/>
    </row>
    <row r="35" spans="1:9" ht="15" thickBot="1" x14ac:dyDescent="0.35">
      <c r="A35" s="76"/>
      <c r="B35" s="76"/>
      <c r="C35" s="76"/>
    </row>
    <row r="36" spans="1:9" ht="15" thickBot="1" x14ac:dyDescent="0.35">
      <c r="A36" s="76"/>
      <c r="B36" s="76"/>
      <c r="C36" s="76"/>
    </row>
    <row r="37" spans="1:9" ht="15" thickBot="1" x14ac:dyDescent="0.35">
      <c r="A37" s="76"/>
      <c r="B37" s="76"/>
      <c r="C37" s="76"/>
    </row>
    <row r="38" spans="1:9" ht="15" thickBot="1" x14ac:dyDescent="0.35">
      <c r="A38" s="76"/>
      <c r="B38" s="76"/>
      <c r="C38" s="76"/>
    </row>
    <row r="39" spans="1:9" ht="15" thickBot="1" x14ac:dyDescent="0.35">
      <c r="A39" s="76"/>
      <c r="B39" s="76"/>
      <c r="C39" s="76"/>
    </row>
    <row r="40" spans="1:9" x14ac:dyDescent="0.3">
      <c r="A40" s="76"/>
      <c r="B40" s="76"/>
      <c r="C40" s="76"/>
    </row>
    <row r="41" spans="1:9" ht="24" customHeight="1" x14ac:dyDescent="0.3">
      <c r="A41" s="198" t="s">
        <v>413</v>
      </c>
      <c r="B41" s="198"/>
      <c r="C41" s="198"/>
    </row>
    <row r="42" spans="1:9" ht="31.2" customHeight="1" x14ac:dyDescent="0.3">
      <c r="A42" s="199" t="s">
        <v>414</v>
      </c>
      <c r="B42" s="199"/>
      <c r="C42" s="199"/>
      <c r="D42" s="172"/>
      <c r="E42" s="172"/>
      <c r="F42" s="172"/>
      <c r="G42" s="172"/>
    </row>
    <row r="43" spans="1:9" ht="15.6" x14ac:dyDescent="0.3">
      <c r="C43" s="200" t="s">
        <v>415</v>
      </c>
      <c r="D43" s="200"/>
      <c r="E43" s="200"/>
      <c r="F43" s="200"/>
      <c r="G43" s="200"/>
      <c r="H43" s="200"/>
      <c r="I43" s="200"/>
    </row>
    <row r="44" spans="1:9" x14ac:dyDescent="0.3">
      <c r="A44" s="173" t="s">
        <v>12</v>
      </c>
      <c r="B44" s="174"/>
      <c r="C44" s="175"/>
    </row>
    <row r="45" spans="1:9" x14ac:dyDescent="0.3">
      <c r="A45" s="193" t="s">
        <v>13</v>
      </c>
      <c r="B45" s="193"/>
      <c r="C45" s="176" t="s">
        <v>416</v>
      </c>
    </row>
    <row r="46" spans="1:9" x14ac:dyDescent="0.3">
      <c r="A46" s="177"/>
      <c r="B46" s="177"/>
      <c r="C46" s="177"/>
    </row>
    <row r="47" spans="1:9" x14ac:dyDescent="0.3">
      <c r="A47" s="177"/>
      <c r="B47" s="177"/>
      <c r="C47" s="177"/>
    </row>
    <row r="48" spans="1:9" x14ac:dyDescent="0.3">
      <c r="A48" s="177"/>
      <c r="B48" s="171"/>
      <c r="C48" s="175"/>
    </row>
    <row r="49" spans="1:3" x14ac:dyDescent="0.3">
      <c r="A49" s="193" t="s">
        <v>14</v>
      </c>
      <c r="B49" s="193"/>
      <c r="C49" s="176" t="s">
        <v>15</v>
      </c>
    </row>
  </sheetData>
  <mergeCells count="7">
    <mergeCell ref="A45:B45"/>
    <mergeCell ref="A49:B49"/>
    <mergeCell ref="A2:C2"/>
    <mergeCell ref="A4:C4"/>
    <mergeCell ref="A41:C41"/>
    <mergeCell ref="A42:C42"/>
    <mergeCell ref="C43:I43"/>
  </mergeCells>
  <conditionalFormatting sqref="C44:C47 A48:A49">
    <cfRule type="cellIs" dxfId="6" priority="1" stopIfTrue="1" operator="equal">
      <formula>"?"</formula>
    </cfRule>
    <cfRule type="cellIs" dxfId="5"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70" zoomScaleNormal="70" zoomScaleSheetLayoutView="70" workbookViewId="0">
      <selection activeCell="E2" sqref="E2"/>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3" max="13" width="112.109375" bestFit="1" customWidth="1"/>
  </cols>
  <sheetData>
    <row r="1" spans="1:6" ht="18" customHeight="1" x14ac:dyDescent="0.3">
      <c r="A1" s="211" t="s">
        <v>354</v>
      </c>
      <c r="B1" s="211"/>
      <c r="C1" s="211"/>
      <c r="D1" s="211"/>
      <c r="E1" s="211"/>
      <c r="F1" s="211"/>
    </row>
    <row r="2" spans="1:6" ht="18" thickBot="1" x14ac:dyDescent="0.35">
      <c r="A2" s="68"/>
      <c r="B2" s="170" t="s">
        <v>413</v>
      </c>
      <c r="C2" s="68"/>
      <c r="D2" s="68"/>
      <c r="E2" s="68"/>
      <c r="F2" s="68"/>
    </row>
    <row r="3" spans="1:6" ht="18.75" customHeight="1" thickBot="1" x14ac:dyDescent="0.35">
      <c r="A3" s="157"/>
      <c r="B3" s="158" t="str">
        <f>'Tech Schedule A&amp;B'!B4:F4</f>
        <v>SAP: 635344   KIT,TERM:1C;XLPE;ID;185-300 MM2;11 KV</v>
      </c>
      <c r="C3" s="69" t="s">
        <v>58</v>
      </c>
      <c r="D3" s="72"/>
      <c r="E3" s="72"/>
      <c r="F3" s="72"/>
    </row>
    <row r="4" spans="1:6" ht="16.2" thickBot="1" x14ac:dyDescent="0.35">
      <c r="A4" s="48"/>
      <c r="B4" s="73" t="s">
        <v>57</v>
      </c>
      <c r="C4" s="74"/>
      <c r="D4" s="74"/>
      <c r="E4" s="74"/>
      <c r="F4" s="74"/>
    </row>
    <row r="5" spans="1:6" ht="40.200000000000003" thickBot="1" x14ac:dyDescent="0.35">
      <c r="A5" s="64" t="s">
        <v>28</v>
      </c>
      <c r="B5" s="65" t="s">
        <v>6</v>
      </c>
      <c r="C5" s="61" t="s">
        <v>21</v>
      </c>
      <c r="D5" s="61" t="s">
        <v>22</v>
      </c>
      <c r="E5" s="62" t="s">
        <v>410</v>
      </c>
      <c r="F5" s="62" t="s">
        <v>409</v>
      </c>
    </row>
    <row r="6" spans="1:6" x14ac:dyDescent="0.3">
      <c r="A6" s="50" t="s">
        <v>29</v>
      </c>
      <c r="B6" s="49"/>
      <c r="C6" s="49"/>
      <c r="D6" s="75"/>
      <c r="E6" s="75"/>
      <c r="F6" s="63"/>
    </row>
    <row r="7" spans="1:6" x14ac:dyDescent="0.3">
      <c r="A7" s="50" t="s">
        <v>30</v>
      </c>
      <c r="B7" s="49"/>
      <c r="C7" s="49"/>
      <c r="D7" s="75"/>
      <c r="E7" s="75"/>
      <c r="F7" s="70"/>
    </row>
    <row r="8" spans="1:6" x14ac:dyDescent="0.3">
      <c r="A8" s="50" t="s">
        <v>31</v>
      </c>
      <c r="B8" s="49"/>
      <c r="C8" s="49"/>
      <c r="D8" s="75"/>
      <c r="E8" s="75"/>
      <c r="F8" s="70"/>
    </row>
    <row r="9" spans="1:6" x14ac:dyDescent="0.3">
      <c r="A9" s="50" t="s">
        <v>32</v>
      </c>
      <c r="B9" s="49"/>
      <c r="C9" s="49"/>
      <c r="D9" s="75"/>
      <c r="E9" s="75"/>
      <c r="F9" s="70"/>
    </row>
    <row r="10" spans="1:6" x14ac:dyDescent="0.3">
      <c r="A10" s="50" t="s">
        <v>33</v>
      </c>
      <c r="B10" s="49"/>
      <c r="C10" s="49"/>
      <c r="D10" s="75"/>
      <c r="E10" s="75"/>
      <c r="F10" s="70"/>
    </row>
    <row r="11" spans="1:6" x14ac:dyDescent="0.3">
      <c r="A11" s="50" t="s">
        <v>34</v>
      </c>
      <c r="B11" s="49"/>
      <c r="C11" s="49"/>
      <c r="D11" s="75"/>
      <c r="E11" s="75"/>
      <c r="F11" s="70"/>
    </row>
    <row r="12" spans="1:6" x14ac:dyDescent="0.3">
      <c r="A12" s="50" t="s">
        <v>35</v>
      </c>
      <c r="B12" s="49"/>
      <c r="C12" s="49"/>
      <c r="D12" s="75"/>
      <c r="E12" s="75"/>
      <c r="F12" s="70"/>
    </row>
    <row r="13" spans="1:6" x14ac:dyDescent="0.3">
      <c r="A13" s="50" t="s">
        <v>36</v>
      </c>
      <c r="B13" s="49"/>
      <c r="C13" s="49"/>
      <c r="D13" s="75"/>
      <c r="E13" s="75"/>
      <c r="F13" s="70"/>
    </row>
    <row r="14" spans="1:6" x14ac:dyDescent="0.3">
      <c r="A14" s="50" t="s">
        <v>37</v>
      </c>
      <c r="B14" s="49"/>
      <c r="C14" s="49"/>
      <c r="D14" s="75"/>
      <c r="E14" s="75"/>
      <c r="F14" s="70"/>
    </row>
    <row r="15" spans="1:6" x14ac:dyDescent="0.3">
      <c r="A15" s="50" t="s">
        <v>38</v>
      </c>
      <c r="B15" s="49"/>
      <c r="C15" s="49"/>
      <c r="D15" s="75"/>
      <c r="E15" s="75"/>
      <c r="F15" s="70"/>
    </row>
    <row r="16" spans="1:6" x14ac:dyDescent="0.3">
      <c r="A16" s="50" t="s">
        <v>39</v>
      </c>
      <c r="B16" s="49"/>
      <c r="C16" s="49"/>
      <c r="D16" s="75"/>
      <c r="E16" s="75"/>
      <c r="F16" s="70"/>
    </row>
    <row r="17" spans="1:6" x14ac:dyDescent="0.3">
      <c r="A17" s="50" t="s">
        <v>40</v>
      </c>
      <c r="B17" s="49"/>
      <c r="C17" s="49"/>
      <c r="D17" s="75"/>
      <c r="E17" s="75"/>
      <c r="F17" s="70"/>
    </row>
    <row r="18" spans="1:6" x14ac:dyDescent="0.3">
      <c r="A18" s="50" t="s">
        <v>41</v>
      </c>
      <c r="B18" s="49"/>
      <c r="C18" s="49"/>
      <c r="D18" s="75"/>
      <c r="E18" s="75"/>
      <c r="F18" s="70"/>
    </row>
    <row r="19" spans="1:6" x14ac:dyDescent="0.3">
      <c r="A19" s="50" t="s">
        <v>73</v>
      </c>
      <c r="B19" s="49"/>
      <c r="C19" s="49"/>
      <c r="D19" s="75"/>
      <c r="E19" s="75"/>
      <c r="F19" s="70"/>
    </row>
    <row r="20" spans="1:6" x14ac:dyDescent="0.3">
      <c r="A20" s="50" t="s">
        <v>74</v>
      </c>
      <c r="B20" s="49"/>
      <c r="C20" s="49"/>
      <c r="D20" s="75"/>
      <c r="E20" s="75"/>
      <c r="F20" s="70"/>
    </row>
    <row r="21" spans="1:6" x14ac:dyDescent="0.3">
      <c r="A21" s="50" t="s">
        <v>75</v>
      </c>
      <c r="B21" s="49"/>
      <c r="C21" s="49"/>
      <c r="D21" s="75"/>
      <c r="E21" s="75"/>
      <c r="F21" s="70"/>
    </row>
    <row r="22" spans="1:6" x14ac:dyDescent="0.3">
      <c r="A22" s="50" t="s">
        <v>76</v>
      </c>
      <c r="B22" s="49"/>
      <c r="C22" s="49"/>
      <c r="D22" s="75"/>
      <c r="E22" s="75"/>
      <c r="F22" s="70"/>
    </row>
    <row r="23" spans="1:6" x14ac:dyDescent="0.3">
      <c r="A23" s="50" t="s">
        <v>77</v>
      </c>
      <c r="B23" s="49"/>
      <c r="C23" s="49"/>
      <c r="D23" s="75"/>
      <c r="E23" s="75"/>
      <c r="F23" s="70"/>
    </row>
    <row r="24" spans="1:6" x14ac:dyDescent="0.3">
      <c r="A24" s="50" t="s">
        <v>78</v>
      </c>
      <c r="B24" s="49"/>
      <c r="C24" s="49"/>
      <c r="D24" s="75"/>
      <c r="E24" s="75"/>
      <c r="F24" s="70"/>
    </row>
    <row r="25" spans="1:6" x14ac:dyDescent="0.3">
      <c r="A25" s="50" t="s">
        <v>79</v>
      </c>
      <c r="B25" s="49"/>
      <c r="C25" s="49"/>
      <c r="D25" s="75"/>
      <c r="E25" s="75"/>
      <c r="F25" s="70"/>
    </row>
    <row r="26" spans="1:6" x14ac:dyDescent="0.3">
      <c r="A26" s="50" t="s">
        <v>80</v>
      </c>
      <c r="B26" s="49"/>
      <c r="C26" s="49"/>
      <c r="D26" s="75"/>
      <c r="E26" s="75"/>
      <c r="F26" s="70"/>
    </row>
    <row r="27" spans="1:6" x14ac:dyDescent="0.3">
      <c r="A27" s="50" t="s">
        <v>81</v>
      </c>
      <c r="B27" s="49"/>
      <c r="C27" s="49"/>
      <c r="D27" s="75"/>
      <c r="E27" s="75"/>
      <c r="F27" s="70"/>
    </row>
    <row r="28" spans="1:6" x14ac:dyDescent="0.3">
      <c r="A28" s="50" t="s">
        <v>82</v>
      </c>
      <c r="B28" s="49"/>
      <c r="C28" s="49"/>
      <c r="D28" s="75"/>
      <c r="E28" s="75"/>
      <c r="F28" s="70"/>
    </row>
    <row r="29" spans="1:6" x14ac:dyDescent="0.3">
      <c r="A29" s="50" t="s">
        <v>83</v>
      </c>
      <c r="B29" s="49"/>
      <c r="C29" s="49"/>
      <c r="D29" s="75"/>
      <c r="E29" s="75"/>
      <c r="F29" s="70"/>
    </row>
    <row r="30" spans="1:6" x14ac:dyDescent="0.3">
      <c r="A30" s="50" t="s">
        <v>84</v>
      </c>
      <c r="B30" s="49"/>
      <c r="C30" s="49"/>
      <c r="D30" s="75"/>
      <c r="E30" s="75"/>
      <c r="F30" s="70"/>
    </row>
    <row r="31" spans="1:6" x14ac:dyDescent="0.3">
      <c r="A31" s="50" t="s">
        <v>85</v>
      </c>
      <c r="B31" s="49"/>
      <c r="C31" s="49"/>
      <c r="D31" s="75"/>
      <c r="E31" s="75"/>
      <c r="F31" s="70"/>
    </row>
    <row r="32" spans="1:6" x14ac:dyDescent="0.3">
      <c r="A32" s="50" t="s">
        <v>86</v>
      </c>
      <c r="B32" s="49"/>
      <c r="C32" s="49"/>
      <c r="D32" s="75"/>
      <c r="E32" s="75"/>
      <c r="F32" s="70"/>
    </row>
    <row r="33" spans="1:6" x14ac:dyDescent="0.3">
      <c r="A33" s="50" t="s">
        <v>87</v>
      </c>
      <c r="B33" s="49"/>
      <c r="C33" s="49"/>
      <c r="D33" s="75"/>
      <c r="E33" s="75"/>
      <c r="F33" s="70"/>
    </row>
    <row r="34" spans="1:6" ht="16.2" thickBot="1" x14ac:dyDescent="0.35">
      <c r="A34" s="48"/>
      <c r="B34" s="73" t="s">
        <v>59</v>
      </c>
      <c r="C34" s="74"/>
      <c r="D34" s="74"/>
      <c r="E34" s="74"/>
      <c r="F34" s="74"/>
    </row>
    <row r="35" spans="1:6" ht="40.200000000000003" thickBot="1" x14ac:dyDescent="0.35">
      <c r="A35" s="64" t="s">
        <v>43</v>
      </c>
      <c r="B35" s="65" t="s">
        <v>6</v>
      </c>
      <c r="C35" s="61" t="s">
        <v>21</v>
      </c>
      <c r="D35" s="61" t="s">
        <v>22</v>
      </c>
      <c r="E35" s="62" t="s">
        <v>410</v>
      </c>
      <c r="F35" s="62" t="s">
        <v>409</v>
      </c>
    </row>
    <row r="36" spans="1:6" x14ac:dyDescent="0.3">
      <c r="A36" s="50" t="s">
        <v>60</v>
      </c>
      <c r="B36" s="49"/>
      <c r="C36" s="49"/>
      <c r="D36" s="75"/>
      <c r="E36" s="75"/>
      <c r="F36" s="63"/>
    </row>
    <row r="37" spans="1:6" x14ac:dyDescent="0.3">
      <c r="A37" s="50" t="s">
        <v>61</v>
      </c>
      <c r="B37" s="49"/>
      <c r="C37" s="49"/>
      <c r="D37" s="75"/>
      <c r="E37" s="75"/>
      <c r="F37" s="70"/>
    </row>
    <row r="38" spans="1:6" x14ac:dyDescent="0.3">
      <c r="A38" s="50" t="s">
        <v>62</v>
      </c>
      <c r="B38" s="49"/>
      <c r="C38" s="49"/>
      <c r="D38" s="75"/>
      <c r="E38" s="75"/>
      <c r="F38" s="70"/>
    </row>
    <row r="39" spans="1:6" x14ac:dyDescent="0.3">
      <c r="A39" s="50" t="s">
        <v>63</v>
      </c>
      <c r="B39" s="49"/>
      <c r="C39" s="49"/>
      <c r="D39" s="75"/>
      <c r="E39" s="75"/>
      <c r="F39" s="70"/>
    </row>
    <row r="40" spans="1:6" x14ac:dyDescent="0.3">
      <c r="A40" s="50" t="s">
        <v>64</v>
      </c>
      <c r="B40" s="49"/>
      <c r="C40" s="49"/>
      <c r="D40" s="75"/>
      <c r="E40" s="75"/>
      <c r="F40" s="70"/>
    </row>
    <row r="41" spans="1:6" x14ac:dyDescent="0.3">
      <c r="A41" s="50" t="s">
        <v>65</v>
      </c>
      <c r="B41" s="49"/>
      <c r="C41" s="49"/>
      <c r="D41" s="75"/>
      <c r="E41" s="75"/>
      <c r="F41" s="70"/>
    </row>
    <row r="42" spans="1:6" x14ac:dyDescent="0.3">
      <c r="A42" s="50" t="s">
        <v>66</v>
      </c>
      <c r="B42" s="49"/>
      <c r="C42" s="49"/>
      <c r="D42" s="75"/>
      <c r="E42" s="75"/>
      <c r="F42" s="70"/>
    </row>
    <row r="43" spans="1:6" x14ac:dyDescent="0.3">
      <c r="A43" s="50" t="s">
        <v>67</v>
      </c>
      <c r="B43" s="49"/>
      <c r="C43" s="49"/>
      <c r="D43" s="75"/>
      <c r="E43" s="75"/>
      <c r="F43" s="70"/>
    </row>
    <row r="44" spans="1:6" x14ac:dyDescent="0.3">
      <c r="A44" s="50" t="s">
        <v>68</v>
      </c>
      <c r="B44" s="49"/>
      <c r="C44" s="49"/>
      <c r="D44" s="75"/>
      <c r="E44" s="75"/>
      <c r="F44" s="70"/>
    </row>
    <row r="45" spans="1:6" x14ac:dyDescent="0.3">
      <c r="A45" s="50" t="s">
        <v>69</v>
      </c>
      <c r="B45" s="49"/>
      <c r="C45" s="49"/>
      <c r="D45" s="75"/>
      <c r="E45" s="75"/>
      <c r="F45" s="70"/>
    </row>
    <row r="46" spans="1:6" x14ac:dyDescent="0.3">
      <c r="A46" s="50" t="s">
        <v>70</v>
      </c>
      <c r="B46" s="49"/>
      <c r="C46" s="49"/>
      <c r="D46" s="75"/>
      <c r="E46" s="75"/>
      <c r="F46" s="70"/>
    </row>
    <row r="47" spans="1:6" x14ac:dyDescent="0.3">
      <c r="A47" s="50" t="s">
        <v>71</v>
      </c>
      <c r="B47" s="49"/>
      <c r="C47" s="49"/>
      <c r="D47" s="75"/>
      <c r="E47" s="75"/>
      <c r="F47" s="70"/>
    </row>
    <row r="48" spans="1:6" ht="15" thickBot="1" x14ac:dyDescent="0.35">
      <c r="A48" s="50" t="s">
        <v>72</v>
      </c>
      <c r="B48" s="59"/>
      <c r="C48" s="59"/>
      <c r="D48" s="60"/>
      <c r="E48" s="60"/>
      <c r="F48" s="71"/>
    </row>
    <row r="49" spans="1:6" ht="63.75" customHeight="1" thickBot="1" x14ac:dyDescent="0.35">
      <c r="A49" s="212" t="s">
        <v>324</v>
      </c>
      <c r="B49" s="213"/>
      <c r="C49" s="213"/>
      <c r="D49" s="213"/>
      <c r="E49" s="213"/>
      <c r="F49" s="214"/>
    </row>
    <row r="50" spans="1:6" ht="63.75" hidden="1" customHeight="1" thickBot="1" x14ac:dyDescent="0.35">
      <c r="A50" s="204" t="s">
        <v>325</v>
      </c>
      <c r="B50" s="205"/>
      <c r="C50" s="88" t="s">
        <v>49</v>
      </c>
      <c r="D50" s="88" t="s">
        <v>328</v>
      </c>
      <c r="E50" s="162"/>
      <c r="F50" s="89" t="s">
        <v>50</v>
      </c>
    </row>
    <row r="51" spans="1:6" ht="15.75" hidden="1" customHeight="1" x14ac:dyDescent="0.3">
      <c r="A51" s="206" t="s">
        <v>42</v>
      </c>
      <c r="B51" s="207"/>
      <c r="C51" s="207"/>
      <c r="D51" s="207"/>
      <c r="E51" s="207"/>
      <c r="F51" s="208"/>
    </row>
    <row r="52" spans="1:6" ht="31.2" hidden="1" thickBot="1" x14ac:dyDescent="0.35">
      <c r="A52" s="82">
        <v>1</v>
      </c>
      <c r="B52" s="82" t="s">
        <v>326</v>
      </c>
      <c r="C52" s="152" t="s">
        <v>338</v>
      </c>
      <c r="D52" s="152" t="s">
        <v>329</v>
      </c>
      <c r="E52" s="163"/>
      <c r="F52" s="84"/>
    </row>
    <row r="53" spans="1:6" ht="15.6" hidden="1" thickBot="1" x14ac:dyDescent="0.35">
      <c r="A53" s="82">
        <v>2</v>
      </c>
      <c r="B53" s="82" t="s">
        <v>330</v>
      </c>
      <c r="C53" s="152" t="s">
        <v>339</v>
      </c>
      <c r="D53" s="152" t="s">
        <v>331</v>
      </c>
      <c r="E53" s="163"/>
      <c r="F53" s="84"/>
    </row>
    <row r="54" spans="1:6" ht="16.2" hidden="1" thickBot="1" x14ac:dyDescent="0.35">
      <c r="A54" s="82">
        <v>3</v>
      </c>
      <c r="B54" s="82" t="s">
        <v>332</v>
      </c>
      <c r="C54" s="152" t="s">
        <v>51</v>
      </c>
      <c r="D54" s="152" t="s">
        <v>333</v>
      </c>
      <c r="E54" s="163"/>
      <c r="F54" s="84"/>
    </row>
    <row r="55" spans="1:6" ht="16.2" hidden="1" thickBot="1" x14ac:dyDescent="0.35">
      <c r="A55" s="82">
        <v>4</v>
      </c>
      <c r="B55" s="82" t="s">
        <v>334</v>
      </c>
      <c r="C55" s="152" t="s">
        <v>341</v>
      </c>
      <c r="D55" s="152" t="s">
        <v>345</v>
      </c>
      <c r="E55" s="163"/>
      <c r="F55" s="84"/>
    </row>
    <row r="56" spans="1:6" ht="31.8" hidden="1" thickBot="1" x14ac:dyDescent="0.35">
      <c r="A56" s="82">
        <v>5</v>
      </c>
      <c r="B56" s="82" t="s">
        <v>335</v>
      </c>
      <c r="C56" s="152" t="s">
        <v>342</v>
      </c>
      <c r="D56" s="152" t="s">
        <v>345</v>
      </c>
      <c r="E56" s="163"/>
      <c r="F56" s="84"/>
    </row>
    <row r="57" spans="1:6" ht="15.6" hidden="1" thickBot="1" x14ac:dyDescent="0.35">
      <c r="A57" s="82">
        <v>6</v>
      </c>
      <c r="B57" s="82" t="s">
        <v>336</v>
      </c>
      <c r="C57" s="152" t="s">
        <v>339</v>
      </c>
      <c r="D57" s="152" t="s">
        <v>331</v>
      </c>
      <c r="E57" s="163"/>
      <c r="F57" s="84"/>
    </row>
    <row r="58" spans="1:6" ht="15.6" hidden="1" thickBot="1" x14ac:dyDescent="0.35">
      <c r="A58" s="82">
        <v>7</v>
      </c>
      <c r="B58" s="82" t="s">
        <v>337</v>
      </c>
      <c r="C58" s="152" t="s">
        <v>51</v>
      </c>
      <c r="D58" s="152" t="s">
        <v>333</v>
      </c>
      <c r="E58" s="163"/>
      <c r="F58" s="84"/>
    </row>
    <row r="59" spans="1:6" ht="15.6" hidden="1" thickBot="1" x14ac:dyDescent="0.35">
      <c r="A59" s="82">
        <v>8</v>
      </c>
      <c r="B59" s="82" t="s">
        <v>53</v>
      </c>
      <c r="C59" s="152" t="s">
        <v>340</v>
      </c>
      <c r="D59" s="152" t="s">
        <v>344</v>
      </c>
      <c r="E59" s="164"/>
      <c r="F59" s="153"/>
    </row>
    <row r="60" spans="1:6" ht="15.6" hidden="1" thickBot="1" x14ac:dyDescent="0.35">
      <c r="A60" s="82">
        <v>9</v>
      </c>
      <c r="B60" s="82" t="s">
        <v>346</v>
      </c>
      <c r="C60" s="152" t="s">
        <v>343</v>
      </c>
      <c r="D60" s="152"/>
      <c r="E60" s="164"/>
      <c r="F60" s="90"/>
    </row>
    <row r="61" spans="1:6" ht="15" hidden="1" customHeight="1" x14ac:dyDescent="0.3">
      <c r="A61" s="206" t="s">
        <v>54</v>
      </c>
      <c r="B61" s="207"/>
      <c r="C61" s="207"/>
      <c r="D61" s="207"/>
      <c r="E61" s="207"/>
      <c r="F61" s="208"/>
    </row>
    <row r="62" spans="1:6" ht="28.5" hidden="1" customHeight="1" x14ac:dyDescent="0.3">
      <c r="A62" s="83" t="s">
        <v>28</v>
      </c>
      <c r="B62" s="81" t="s">
        <v>326</v>
      </c>
      <c r="C62" s="151" t="s">
        <v>327</v>
      </c>
      <c r="D62" s="80" t="s">
        <v>329</v>
      </c>
      <c r="E62" s="165"/>
      <c r="F62" s="84"/>
    </row>
    <row r="63" spans="1:6" ht="27" hidden="1" thickBot="1" x14ac:dyDescent="0.35">
      <c r="A63" s="83" t="s">
        <v>43</v>
      </c>
      <c r="B63" s="81" t="s">
        <v>347</v>
      </c>
      <c r="C63" s="80" t="s">
        <v>348</v>
      </c>
      <c r="D63" s="80" t="s">
        <v>349</v>
      </c>
      <c r="E63" s="166"/>
      <c r="F63" s="52"/>
    </row>
    <row r="64" spans="1:6" ht="40.799999999999997" hidden="1" thickBot="1" x14ac:dyDescent="0.35">
      <c r="A64" s="83" t="s">
        <v>44</v>
      </c>
      <c r="B64" s="81" t="s">
        <v>350</v>
      </c>
      <c r="C64" s="80" t="s">
        <v>351</v>
      </c>
      <c r="D64" s="80" t="s">
        <v>349</v>
      </c>
      <c r="E64" s="166"/>
      <c r="F64" s="52"/>
    </row>
    <row r="65" spans="1:6" ht="17.25" hidden="1" customHeight="1" x14ac:dyDescent="0.3">
      <c r="A65" s="85" t="s">
        <v>45</v>
      </c>
      <c r="B65" s="82" t="s">
        <v>337</v>
      </c>
      <c r="C65" s="152" t="s">
        <v>51</v>
      </c>
      <c r="D65" s="152" t="s">
        <v>333</v>
      </c>
      <c r="E65" s="167"/>
      <c r="F65" s="51"/>
    </row>
    <row r="66" spans="1:6" ht="17.25" hidden="1" customHeight="1" x14ac:dyDescent="0.3">
      <c r="A66" s="154" t="s">
        <v>46</v>
      </c>
      <c r="B66" s="82" t="s">
        <v>53</v>
      </c>
      <c r="C66" s="152" t="s">
        <v>340</v>
      </c>
      <c r="D66" s="152" t="s">
        <v>344</v>
      </c>
      <c r="E66" s="167"/>
      <c r="F66" s="155"/>
    </row>
    <row r="67" spans="1:6" ht="25.5" hidden="1" customHeight="1" thickBot="1" x14ac:dyDescent="0.35">
      <c r="A67" s="86" t="s">
        <v>47</v>
      </c>
      <c r="B67" s="82" t="s">
        <v>346</v>
      </c>
      <c r="C67" s="152" t="s">
        <v>343</v>
      </c>
      <c r="D67" s="152"/>
      <c r="E67" s="167"/>
      <c r="F67" s="87"/>
    </row>
    <row r="68" spans="1:6" ht="25.5" hidden="1" customHeight="1" x14ac:dyDescent="0.3">
      <c r="A68" s="201" t="s">
        <v>55</v>
      </c>
      <c r="B68" s="202"/>
      <c r="C68" s="202"/>
      <c r="D68" s="202"/>
      <c r="E68" s="202"/>
      <c r="F68" s="203"/>
    </row>
    <row r="69" spans="1:6" ht="29.4" hidden="1" thickBot="1" x14ac:dyDescent="0.35">
      <c r="A69" s="83" t="s">
        <v>28</v>
      </c>
      <c r="B69" s="81" t="s">
        <v>326</v>
      </c>
      <c r="C69" s="151" t="s">
        <v>327</v>
      </c>
      <c r="D69" s="80" t="s">
        <v>329</v>
      </c>
      <c r="E69" s="166"/>
      <c r="F69" s="51"/>
    </row>
    <row r="70" spans="1:6" ht="32.25" hidden="1" customHeight="1" x14ac:dyDescent="0.3">
      <c r="A70" s="83" t="s">
        <v>43</v>
      </c>
      <c r="B70" s="81" t="s">
        <v>347</v>
      </c>
      <c r="C70" s="80" t="s">
        <v>348</v>
      </c>
      <c r="D70" s="80" t="s">
        <v>349</v>
      </c>
      <c r="E70" s="166"/>
      <c r="F70" s="51"/>
    </row>
    <row r="71" spans="1:6" ht="27.75" hidden="1" customHeight="1" x14ac:dyDescent="0.3">
      <c r="A71" s="85" t="s">
        <v>44</v>
      </c>
      <c r="B71" s="81" t="s">
        <v>350</v>
      </c>
      <c r="C71" s="80" t="s">
        <v>351</v>
      </c>
      <c r="D71" s="80" t="s">
        <v>349</v>
      </c>
      <c r="E71" s="166"/>
      <c r="F71" s="51"/>
    </row>
    <row r="72" spans="1:6" ht="27.75" hidden="1" customHeight="1" x14ac:dyDescent="0.3">
      <c r="A72" s="85" t="s">
        <v>45</v>
      </c>
      <c r="B72" s="82" t="s">
        <v>352</v>
      </c>
      <c r="C72" s="152" t="s">
        <v>52</v>
      </c>
      <c r="D72" s="152" t="s">
        <v>353</v>
      </c>
      <c r="E72" s="167"/>
      <c r="F72" s="51"/>
    </row>
    <row r="73" spans="1:6" ht="27.75" hidden="1" customHeight="1" x14ac:dyDescent="0.3">
      <c r="A73" s="85" t="s">
        <v>46</v>
      </c>
      <c r="B73" s="82" t="s">
        <v>337</v>
      </c>
      <c r="C73" s="152" t="s">
        <v>51</v>
      </c>
      <c r="D73" s="152" t="s">
        <v>333</v>
      </c>
      <c r="E73" s="167"/>
      <c r="F73" s="51"/>
    </row>
    <row r="74" spans="1:6" ht="24.75" hidden="1" customHeight="1" x14ac:dyDescent="0.3">
      <c r="A74" s="85" t="s">
        <v>47</v>
      </c>
      <c r="B74" s="82" t="s">
        <v>53</v>
      </c>
      <c r="C74" s="152" t="s">
        <v>340</v>
      </c>
      <c r="D74" s="152" t="s">
        <v>344</v>
      </c>
      <c r="E74" s="167"/>
      <c r="F74" s="51"/>
    </row>
    <row r="75" spans="1:6" ht="28.5" hidden="1" customHeight="1" thickBot="1" x14ac:dyDescent="0.35">
      <c r="A75" s="86" t="s">
        <v>48</v>
      </c>
      <c r="B75" s="82" t="s">
        <v>346</v>
      </c>
      <c r="C75" s="152" t="s">
        <v>343</v>
      </c>
      <c r="D75" s="152"/>
      <c r="E75" s="167"/>
      <c r="F75" s="87"/>
    </row>
    <row r="76" spans="1:6" ht="63.75" customHeight="1" thickBot="1" x14ac:dyDescent="0.35">
      <c r="A76" s="204" t="s">
        <v>374</v>
      </c>
      <c r="B76" s="205"/>
      <c r="C76" s="88" t="s">
        <v>49</v>
      </c>
      <c r="D76" s="88" t="s">
        <v>328</v>
      </c>
      <c r="E76" s="89" t="s">
        <v>50</v>
      </c>
      <c r="F76" s="62" t="s">
        <v>409</v>
      </c>
    </row>
    <row r="77" spans="1:6" ht="15.75" customHeight="1" x14ac:dyDescent="0.3">
      <c r="A77" s="206" t="s">
        <v>355</v>
      </c>
      <c r="B77" s="207"/>
      <c r="C77" s="207"/>
      <c r="D77" s="207"/>
      <c r="E77" s="207"/>
      <c r="F77" s="208"/>
    </row>
    <row r="78" spans="1:6" ht="30.6" x14ac:dyDescent="0.3">
      <c r="A78" s="82">
        <v>1</v>
      </c>
      <c r="B78" s="82" t="s">
        <v>326</v>
      </c>
      <c r="C78" s="152" t="s">
        <v>338</v>
      </c>
      <c r="D78" s="152" t="s">
        <v>329</v>
      </c>
      <c r="E78" s="84"/>
      <c r="F78" s="84"/>
    </row>
    <row r="79" spans="1:6" ht="15" x14ac:dyDescent="0.3">
      <c r="A79" s="82">
        <v>2</v>
      </c>
      <c r="B79" s="82" t="s">
        <v>356</v>
      </c>
      <c r="C79" s="152" t="s">
        <v>357</v>
      </c>
      <c r="D79" s="152" t="s">
        <v>344</v>
      </c>
      <c r="E79" s="84"/>
      <c r="F79" s="84"/>
    </row>
    <row r="80" spans="1:6" ht="15" x14ac:dyDescent="0.3">
      <c r="A80" s="82">
        <v>2</v>
      </c>
      <c r="B80" s="82" t="s">
        <v>330</v>
      </c>
      <c r="C80" s="152" t="s">
        <v>339</v>
      </c>
      <c r="D80" s="152" t="s">
        <v>331</v>
      </c>
      <c r="E80" s="84"/>
      <c r="F80" s="84"/>
    </row>
    <row r="81" spans="1:6" ht="15.6" x14ac:dyDescent="0.3">
      <c r="A81" s="82">
        <v>3</v>
      </c>
      <c r="B81" s="82" t="s">
        <v>332</v>
      </c>
      <c r="C81" s="152" t="s">
        <v>51</v>
      </c>
      <c r="D81" s="152" t="s">
        <v>333</v>
      </c>
      <c r="E81" s="84"/>
      <c r="F81" s="84"/>
    </row>
    <row r="82" spans="1:6" ht="15.6" x14ac:dyDescent="0.3">
      <c r="A82" s="82">
        <v>4</v>
      </c>
      <c r="B82" s="82" t="s">
        <v>334</v>
      </c>
      <c r="C82" s="152" t="s">
        <v>358</v>
      </c>
      <c r="D82" s="152" t="s">
        <v>345</v>
      </c>
      <c r="E82" s="84"/>
      <c r="F82" s="84"/>
    </row>
    <row r="83" spans="1:6" ht="15.6" x14ac:dyDescent="0.3">
      <c r="A83" s="82">
        <v>5</v>
      </c>
      <c r="B83" s="82" t="s">
        <v>359</v>
      </c>
      <c r="C83" s="152" t="s">
        <v>360</v>
      </c>
      <c r="D83" s="152" t="s">
        <v>361</v>
      </c>
      <c r="E83" s="84"/>
      <c r="F83" s="84"/>
    </row>
    <row r="84" spans="1:6" ht="15" x14ac:dyDescent="0.3">
      <c r="A84" s="82">
        <v>6</v>
      </c>
      <c r="B84" s="82" t="s">
        <v>362</v>
      </c>
      <c r="C84" s="152" t="s">
        <v>339</v>
      </c>
      <c r="D84" s="152" t="s">
        <v>331</v>
      </c>
      <c r="E84" s="84"/>
      <c r="F84" s="84"/>
    </row>
    <row r="85" spans="1:6" ht="15" x14ac:dyDescent="0.3">
      <c r="A85" s="82">
        <v>7</v>
      </c>
      <c r="B85" s="82" t="s">
        <v>337</v>
      </c>
      <c r="C85" s="152" t="s">
        <v>51</v>
      </c>
      <c r="D85" s="152" t="s">
        <v>333</v>
      </c>
      <c r="E85" s="84"/>
      <c r="F85" s="84"/>
    </row>
    <row r="86" spans="1:6" ht="15" x14ac:dyDescent="0.3">
      <c r="A86" s="82">
        <v>8</v>
      </c>
      <c r="B86" s="82" t="s">
        <v>53</v>
      </c>
      <c r="C86" s="152" t="s">
        <v>340</v>
      </c>
      <c r="D86" s="152" t="s">
        <v>344</v>
      </c>
      <c r="E86" s="153"/>
      <c r="F86" s="153"/>
    </row>
    <row r="87" spans="1:6" ht="15.6" thickBot="1" x14ac:dyDescent="0.35">
      <c r="A87" s="82">
        <v>9</v>
      </c>
      <c r="B87" s="82" t="s">
        <v>346</v>
      </c>
      <c r="C87" s="152" t="s">
        <v>343</v>
      </c>
      <c r="D87" s="152"/>
      <c r="E87" s="90"/>
      <c r="F87" s="90"/>
    </row>
    <row r="88" spans="1:6" ht="15" customHeight="1" x14ac:dyDescent="0.3">
      <c r="A88" s="206" t="s">
        <v>363</v>
      </c>
      <c r="B88" s="207"/>
      <c r="C88" s="207"/>
      <c r="D88" s="207"/>
      <c r="E88" s="207"/>
      <c r="F88" s="208"/>
    </row>
    <row r="89" spans="1:6" ht="28.5" customHeight="1" x14ac:dyDescent="0.3">
      <c r="A89" s="83" t="s">
        <v>28</v>
      </c>
      <c r="B89" s="81" t="s">
        <v>326</v>
      </c>
      <c r="C89" s="151" t="s">
        <v>327</v>
      </c>
      <c r="D89" s="80" t="s">
        <v>329</v>
      </c>
      <c r="E89" s="84"/>
      <c r="F89" s="84"/>
    </row>
    <row r="90" spans="1:6" ht="26.4" x14ac:dyDescent="0.3">
      <c r="A90" s="83" t="s">
        <v>43</v>
      </c>
      <c r="B90" s="81" t="s">
        <v>347</v>
      </c>
      <c r="C90" s="80" t="s">
        <v>348</v>
      </c>
      <c r="D90" s="80" t="s">
        <v>349</v>
      </c>
      <c r="E90" s="52"/>
      <c r="F90" s="52"/>
    </row>
    <row r="91" spans="1:6" ht="40.200000000000003" x14ac:dyDescent="0.3">
      <c r="A91" s="83" t="s">
        <v>44</v>
      </c>
      <c r="B91" s="81" t="s">
        <v>350</v>
      </c>
      <c r="C91" s="80" t="s">
        <v>351</v>
      </c>
      <c r="D91" s="80" t="s">
        <v>364</v>
      </c>
      <c r="E91" s="52"/>
      <c r="F91" s="52"/>
    </row>
    <row r="92" spans="1:6" ht="17.25" customHeight="1" x14ac:dyDescent="0.3">
      <c r="A92" s="85" t="s">
        <v>45</v>
      </c>
      <c r="B92" s="82" t="s">
        <v>337</v>
      </c>
      <c r="C92" s="152" t="s">
        <v>51</v>
      </c>
      <c r="D92" s="152" t="s">
        <v>333</v>
      </c>
      <c r="E92" s="51"/>
      <c r="F92" s="51"/>
    </row>
    <row r="93" spans="1:6" ht="17.25" customHeight="1" x14ac:dyDescent="0.3">
      <c r="A93" s="154" t="s">
        <v>46</v>
      </c>
      <c r="B93" s="82" t="s">
        <v>53</v>
      </c>
      <c r="C93" s="152" t="s">
        <v>340</v>
      </c>
      <c r="D93" s="152" t="s">
        <v>344</v>
      </c>
      <c r="E93" s="155"/>
      <c r="F93" s="155"/>
    </row>
    <row r="94" spans="1:6" ht="25.5" customHeight="1" thickBot="1" x14ac:dyDescent="0.35">
      <c r="A94" s="86" t="s">
        <v>47</v>
      </c>
      <c r="B94" s="82" t="s">
        <v>346</v>
      </c>
      <c r="C94" s="152" t="s">
        <v>343</v>
      </c>
      <c r="D94" s="152"/>
      <c r="E94" s="87"/>
      <c r="F94" s="87"/>
    </row>
    <row r="95" spans="1:6" ht="25.5" customHeight="1" x14ac:dyDescent="0.3">
      <c r="A95" s="201" t="s">
        <v>365</v>
      </c>
      <c r="B95" s="202"/>
      <c r="C95" s="202"/>
      <c r="D95" s="202"/>
      <c r="E95" s="202"/>
      <c r="F95" s="203"/>
    </row>
    <row r="96" spans="1:6" ht="26.4" x14ac:dyDescent="0.3">
      <c r="A96" s="81" t="s">
        <v>28</v>
      </c>
      <c r="B96" s="81" t="s">
        <v>326</v>
      </c>
      <c r="C96" s="156" t="s">
        <v>327</v>
      </c>
      <c r="D96" s="156" t="s">
        <v>329</v>
      </c>
      <c r="E96" s="51"/>
      <c r="F96" s="51"/>
    </row>
    <row r="97" spans="1:6" ht="32.25" customHeight="1" x14ac:dyDescent="0.3">
      <c r="A97" s="81" t="s">
        <v>43</v>
      </c>
      <c r="B97" s="81" t="s">
        <v>347</v>
      </c>
      <c r="C97" s="156" t="s">
        <v>348</v>
      </c>
      <c r="D97" s="156" t="s">
        <v>349</v>
      </c>
      <c r="E97" s="51"/>
      <c r="F97" s="51"/>
    </row>
    <row r="98" spans="1:6" ht="27.75" customHeight="1" x14ac:dyDescent="0.3">
      <c r="A98" s="81" t="s">
        <v>44</v>
      </c>
      <c r="B98" s="81" t="s">
        <v>350</v>
      </c>
      <c r="C98" s="156" t="s">
        <v>351</v>
      </c>
      <c r="D98" s="156" t="s">
        <v>364</v>
      </c>
      <c r="E98" s="51"/>
      <c r="F98" s="51"/>
    </row>
    <row r="99" spans="1:6" ht="27.75" customHeight="1" x14ac:dyDescent="0.3">
      <c r="A99" s="81" t="s">
        <v>45</v>
      </c>
      <c r="B99" s="81" t="s">
        <v>352</v>
      </c>
      <c r="C99" s="156" t="s">
        <v>52</v>
      </c>
      <c r="D99" s="156" t="s">
        <v>353</v>
      </c>
      <c r="E99" s="51"/>
      <c r="F99" s="51"/>
    </row>
    <row r="100" spans="1:6" ht="27.75" customHeight="1" x14ac:dyDescent="0.3">
      <c r="A100" s="81" t="s">
        <v>46</v>
      </c>
      <c r="B100" s="81" t="s">
        <v>337</v>
      </c>
      <c r="C100" s="156" t="s">
        <v>51</v>
      </c>
      <c r="D100" s="156" t="s">
        <v>333</v>
      </c>
      <c r="E100" s="51"/>
      <c r="F100" s="51"/>
    </row>
    <row r="101" spans="1:6" ht="24.75" customHeight="1" x14ac:dyDescent="0.3">
      <c r="A101" s="81" t="s">
        <v>47</v>
      </c>
      <c r="B101" s="81" t="s">
        <v>53</v>
      </c>
      <c r="C101" s="156" t="s">
        <v>340</v>
      </c>
      <c r="D101" s="156" t="s">
        <v>344</v>
      </c>
      <c r="E101" s="51"/>
      <c r="F101" s="51"/>
    </row>
    <row r="102" spans="1:6" ht="28.5" customHeight="1" thickBot="1" x14ac:dyDescent="0.35">
      <c r="A102" s="81" t="s">
        <v>48</v>
      </c>
      <c r="B102" s="81" t="s">
        <v>346</v>
      </c>
      <c r="C102" s="156" t="s">
        <v>343</v>
      </c>
      <c r="D102" s="156"/>
      <c r="E102" s="87"/>
      <c r="F102" s="87"/>
    </row>
    <row r="103" spans="1:6" ht="25.5" customHeight="1" x14ac:dyDescent="0.3">
      <c r="A103" s="201" t="s">
        <v>366</v>
      </c>
      <c r="B103" s="202"/>
      <c r="C103" s="202"/>
      <c r="D103" s="202"/>
      <c r="E103" s="202"/>
      <c r="F103" s="203"/>
    </row>
    <row r="104" spans="1:6" x14ac:dyDescent="0.3">
      <c r="A104" s="81" t="s">
        <v>28</v>
      </c>
      <c r="B104" s="81" t="s">
        <v>367</v>
      </c>
      <c r="C104" s="156" t="s">
        <v>368</v>
      </c>
      <c r="D104" s="156" t="s">
        <v>371</v>
      </c>
      <c r="E104" s="51"/>
      <c r="F104" s="51"/>
    </row>
    <row r="105" spans="1:6" ht="32.25" customHeight="1" thickBot="1" x14ac:dyDescent="0.35">
      <c r="A105" s="81" t="s">
        <v>43</v>
      </c>
      <c r="B105" s="81" t="s">
        <v>346</v>
      </c>
      <c r="C105" s="156" t="s">
        <v>343</v>
      </c>
      <c r="D105" s="156" t="s">
        <v>371</v>
      </c>
      <c r="E105" s="51"/>
      <c r="F105" s="51"/>
    </row>
    <row r="106" spans="1:6" ht="25.5" customHeight="1" x14ac:dyDescent="0.3">
      <c r="A106" s="201" t="s">
        <v>372</v>
      </c>
      <c r="B106" s="202"/>
      <c r="C106" s="202"/>
      <c r="D106" s="202"/>
      <c r="E106" s="202"/>
      <c r="F106" s="203"/>
    </row>
    <row r="107" spans="1:6" x14ac:dyDescent="0.3">
      <c r="A107" s="81" t="s">
        <v>28</v>
      </c>
      <c r="B107" s="81" t="s">
        <v>369</v>
      </c>
      <c r="C107" s="156" t="s">
        <v>370</v>
      </c>
      <c r="D107" s="156" t="s">
        <v>371</v>
      </c>
      <c r="E107" s="51"/>
      <c r="F107" s="51"/>
    </row>
    <row r="108" spans="1:6" ht="32.25" customHeight="1" thickBot="1" x14ac:dyDescent="0.35">
      <c r="A108" s="81" t="s">
        <v>43</v>
      </c>
      <c r="B108" s="81" t="s">
        <v>346</v>
      </c>
      <c r="C108" s="156" t="s">
        <v>343</v>
      </c>
      <c r="D108" s="156" t="s">
        <v>349</v>
      </c>
      <c r="E108" s="51"/>
      <c r="F108" s="51"/>
    </row>
    <row r="109" spans="1:6" ht="63.75" hidden="1" customHeight="1" thickBot="1" x14ac:dyDescent="0.35">
      <c r="A109" s="204" t="s">
        <v>373</v>
      </c>
      <c r="B109" s="205"/>
      <c r="C109" s="88" t="s">
        <v>49</v>
      </c>
      <c r="D109" s="88" t="s">
        <v>328</v>
      </c>
      <c r="E109" s="162"/>
      <c r="F109" s="89" t="s">
        <v>50</v>
      </c>
    </row>
    <row r="110" spans="1:6" ht="15.75" hidden="1" customHeight="1" x14ac:dyDescent="0.3">
      <c r="A110" s="206" t="s">
        <v>375</v>
      </c>
      <c r="B110" s="207"/>
      <c r="C110" s="207"/>
      <c r="D110" s="207"/>
      <c r="E110" s="207"/>
      <c r="F110" s="208"/>
    </row>
    <row r="111" spans="1:6" ht="31.2" hidden="1" thickBot="1" x14ac:dyDescent="0.35">
      <c r="A111" s="82">
        <v>1</v>
      </c>
      <c r="B111" s="82" t="s">
        <v>326</v>
      </c>
      <c r="C111" s="152" t="s">
        <v>338</v>
      </c>
      <c r="D111" s="152" t="s">
        <v>329</v>
      </c>
      <c r="E111" s="163"/>
      <c r="F111" s="84"/>
    </row>
    <row r="112" spans="1:6" ht="15.6" hidden="1" thickBot="1" x14ac:dyDescent="0.35">
      <c r="A112" s="82">
        <v>2</v>
      </c>
      <c r="B112" s="82" t="s">
        <v>330</v>
      </c>
      <c r="C112" s="152" t="s">
        <v>339</v>
      </c>
      <c r="D112" s="152" t="s">
        <v>331</v>
      </c>
      <c r="E112" s="163"/>
      <c r="F112" s="84"/>
    </row>
    <row r="113" spans="1:6" ht="16.2" hidden="1" thickBot="1" x14ac:dyDescent="0.35">
      <c r="A113" s="82">
        <v>3</v>
      </c>
      <c r="B113" s="82" t="s">
        <v>332</v>
      </c>
      <c r="C113" s="152" t="s">
        <v>51</v>
      </c>
      <c r="D113" s="152" t="s">
        <v>333</v>
      </c>
      <c r="E113" s="163"/>
      <c r="F113" s="84"/>
    </row>
    <row r="114" spans="1:6" ht="16.2" hidden="1" thickBot="1" x14ac:dyDescent="0.35">
      <c r="A114" s="82">
        <v>4</v>
      </c>
      <c r="B114" s="82" t="s">
        <v>334</v>
      </c>
      <c r="C114" s="152" t="s">
        <v>341</v>
      </c>
      <c r="D114" s="152" t="s">
        <v>376</v>
      </c>
      <c r="E114" s="163"/>
      <c r="F114" s="84"/>
    </row>
    <row r="115" spans="1:6" ht="16.2" hidden="1" thickBot="1" x14ac:dyDescent="0.35">
      <c r="A115" s="82">
        <v>5</v>
      </c>
      <c r="B115" s="82" t="s">
        <v>335</v>
      </c>
      <c r="C115" s="152" t="s">
        <v>341</v>
      </c>
      <c r="D115" s="152" t="s">
        <v>376</v>
      </c>
      <c r="E115" s="163"/>
      <c r="F115" s="84"/>
    </row>
    <row r="116" spans="1:6" ht="30.6" hidden="1" thickBot="1" x14ac:dyDescent="0.35">
      <c r="A116" s="82">
        <v>6</v>
      </c>
      <c r="B116" s="82" t="s">
        <v>377</v>
      </c>
      <c r="C116" s="152" t="s">
        <v>378</v>
      </c>
      <c r="D116" s="152"/>
      <c r="E116" s="163"/>
      <c r="F116" s="84"/>
    </row>
    <row r="117" spans="1:6" ht="15.6" hidden="1" thickBot="1" x14ac:dyDescent="0.35">
      <c r="A117" s="82">
        <v>7</v>
      </c>
      <c r="B117" s="82" t="s">
        <v>362</v>
      </c>
      <c r="C117" s="152" t="s">
        <v>339</v>
      </c>
      <c r="D117" s="152" t="s">
        <v>331</v>
      </c>
      <c r="E117" s="163"/>
      <c r="F117" s="84"/>
    </row>
    <row r="118" spans="1:6" ht="15.6" hidden="1" thickBot="1" x14ac:dyDescent="0.35">
      <c r="A118" s="82">
        <v>8</v>
      </c>
      <c r="B118" s="82" t="s">
        <v>337</v>
      </c>
      <c r="C118" s="152" t="s">
        <v>51</v>
      </c>
      <c r="D118" s="152" t="s">
        <v>333</v>
      </c>
      <c r="E118" s="163"/>
      <c r="F118" s="84"/>
    </row>
    <row r="119" spans="1:6" ht="15.6" hidden="1" thickBot="1" x14ac:dyDescent="0.35">
      <c r="A119" s="82">
        <v>9</v>
      </c>
      <c r="B119" s="82" t="s">
        <v>53</v>
      </c>
      <c r="C119" s="152" t="s">
        <v>340</v>
      </c>
      <c r="D119" s="152" t="s">
        <v>344</v>
      </c>
      <c r="E119" s="164"/>
      <c r="F119" s="153"/>
    </row>
    <row r="120" spans="1:6" ht="15.6" hidden="1" thickBot="1" x14ac:dyDescent="0.35">
      <c r="A120" s="82">
        <v>10</v>
      </c>
      <c r="B120" s="82" t="s">
        <v>346</v>
      </c>
      <c r="C120" s="152" t="s">
        <v>343</v>
      </c>
      <c r="D120" s="152"/>
      <c r="E120" s="164"/>
      <c r="F120" s="90"/>
    </row>
    <row r="121" spans="1:6" ht="15" hidden="1" customHeight="1" x14ac:dyDescent="0.3">
      <c r="A121" s="206" t="s">
        <v>379</v>
      </c>
      <c r="B121" s="207"/>
      <c r="C121" s="207"/>
      <c r="D121" s="207"/>
      <c r="E121" s="207"/>
      <c r="F121" s="208"/>
    </row>
    <row r="122" spans="1:6" ht="28.5" hidden="1" customHeight="1" x14ac:dyDescent="0.3">
      <c r="A122" s="83" t="s">
        <v>28</v>
      </c>
      <c r="B122" s="81" t="s">
        <v>326</v>
      </c>
      <c r="C122" s="151" t="s">
        <v>327</v>
      </c>
      <c r="D122" s="80" t="s">
        <v>329</v>
      </c>
      <c r="E122" s="165"/>
      <c r="F122" s="84"/>
    </row>
    <row r="123" spans="1:6" ht="27" hidden="1" thickBot="1" x14ac:dyDescent="0.35">
      <c r="A123" s="83" t="s">
        <v>43</v>
      </c>
      <c r="B123" s="81" t="s">
        <v>347</v>
      </c>
      <c r="C123" s="80" t="s">
        <v>348</v>
      </c>
      <c r="D123" s="80" t="s">
        <v>349</v>
      </c>
      <c r="E123" s="166"/>
      <c r="F123" s="52"/>
    </row>
    <row r="124" spans="1:6" ht="40.799999999999997" hidden="1" thickBot="1" x14ac:dyDescent="0.35">
      <c r="A124" s="83" t="s">
        <v>44</v>
      </c>
      <c r="B124" s="81" t="s">
        <v>350</v>
      </c>
      <c r="C124" s="80" t="s">
        <v>351</v>
      </c>
      <c r="D124" s="80" t="s">
        <v>364</v>
      </c>
      <c r="E124" s="166"/>
      <c r="F124" s="52"/>
    </row>
    <row r="125" spans="1:6" ht="30.6" hidden="1" thickBot="1" x14ac:dyDescent="0.35">
      <c r="A125" s="85" t="s">
        <v>45</v>
      </c>
      <c r="B125" s="82" t="s">
        <v>377</v>
      </c>
      <c r="C125" s="152" t="s">
        <v>378</v>
      </c>
      <c r="D125" s="152"/>
      <c r="E125" s="167"/>
      <c r="F125" s="52"/>
    </row>
    <row r="126" spans="1:6" ht="17.25" hidden="1" customHeight="1" x14ac:dyDescent="0.3">
      <c r="A126" s="154" t="s">
        <v>46</v>
      </c>
      <c r="B126" s="82" t="s">
        <v>337</v>
      </c>
      <c r="C126" s="152" t="s">
        <v>51</v>
      </c>
      <c r="D126" s="152" t="s">
        <v>333</v>
      </c>
      <c r="E126" s="167"/>
      <c r="F126" s="51"/>
    </row>
    <row r="127" spans="1:6" ht="17.25" hidden="1" customHeight="1" thickBot="1" x14ac:dyDescent="0.35">
      <c r="A127" s="86" t="s">
        <v>47</v>
      </c>
      <c r="B127" s="82" t="s">
        <v>53</v>
      </c>
      <c r="C127" s="152" t="s">
        <v>340</v>
      </c>
      <c r="D127" s="152" t="s">
        <v>344</v>
      </c>
      <c r="E127" s="167"/>
      <c r="F127" s="155"/>
    </row>
    <row r="128" spans="1:6" ht="25.5" hidden="1" customHeight="1" thickBot="1" x14ac:dyDescent="0.35">
      <c r="A128" s="86" t="s">
        <v>48</v>
      </c>
      <c r="B128" s="82" t="s">
        <v>346</v>
      </c>
      <c r="C128" s="152" t="s">
        <v>343</v>
      </c>
      <c r="D128" s="152"/>
      <c r="E128" s="167"/>
      <c r="F128" s="87"/>
    </row>
    <row r="129" spans="1:6" ht="25.5" hidden="1" customHeight="1" x14ac:dyDescent="0.3">
      <c r="A129" s="201" t="s">
        <v>380</v>
      </c>
      <c r="B129" s="202"/>
      <c r="C129" s="202"/>
      <c r="D129" s="202"/>
      <c r="E129" s="202"/>
      <c r="F129" s="203"/>
    </row>
    <row r="130" spans="1:6" ht="27" hidden="1" thickBot="1" x14ac:dyDescent="0.35">
      <c r="A130" s="81" t="s">
        <v>28</v>
      </c>
      <c r="B130" s="81" t="s">
        <v>326</v>
      </c>
      <c r="C130" s="156" t="s">
        <v>327</v>
      </c>
      <c r="D130" s="156" t="s">
        <v>329</v>
      </c>
      <c r="E130" s="168"/>
      <c r="F130" s="51"/>
    </row>
    <row r="131" spans="1:6" ht="32.25" hidden="1" customHeight="1" x14ac:dyDescent="0.3">
      <c r="A131" s="81" t="s">
        <v>43</v>
      </c>
      <c r="B131" s="81" t="s">
        <v>347</v>
      </c>
      <c r="C131" s="156" t="s">
        <v>348</v>
      </c>
      <c r="D131" s="156" t="s">
        <v>349</v>
      </c>
      <c r="E131" s="168"/>
      <c r="F131" s="51"/>
    </row>
    <row r="132" spans="1:6" ht="27.75" hidden="1" customHeight="1" x14ac:dyDescent="0.3">
      <c r="A132" s="81" t="s">
        <v>44</v>
      </c>
      <c r="B132" s="81" t="s">
        <v>350</v>
      </c>
      <c r="C132" s="156" t="s">
        <v>351</v>
      </c>
      <c r="D132" s="156" t="s">
        <v>364</v>
      </c>
      <c r="E132" s="168"/>
      <c r="F132" s="51"/>
    </row>
    <row r="133" spans="1:6" ht="27.75" hidden="1" customHeight="1" x14ac:dyDescent="0.3">
      <c r="A133" s="81" t="s">
        <v>45</v>
      </c>
      <c r="B133" s="81" t="s">
        <v>352</v>
      </c>
      <c r="C133" s="156" t="s">
        <v>52</v>
      </c>
      <c r="D133" s="156" t="s">
        <v>353</v>
      </c>
      <c r="E133" s="168"/>
      <c r="F133" s="51"/>
    </row>
    <row r="134" spans="1:6" ht="27.75" hidden="1" customHeight="1" x14ac:dyDescent="0.3">
      <c r="A134" s="81" t="s">
        <v>46</v>
      </c>
      <c r="B134" s="82" t="s">
        <v>377</v>
      </c>
      <c r="C134" s="152" t="s">
        <v>378</v>
      </c>
      <c r="D134" s="156"/>
      <c r="E134" s="168"/>
      <c r="F134" s="51"/>
    </row>
    <row r="135" spans="1:6" ht="27.75" hidden="1" customHeight="1" x14ac:dyDescent="0.3">
      <c r="A135" s="81" t="s">
        <v>47</v>
      </c>
      <c r="B135" s="81" t="s">
        <v>337</v>
      </c>
      <c r="C135" s="156" t="s">
        <v>51</v>
      </c>
      <c r="D135" s="156" t="s">
        <v>333</v>
      </c>
      <c r="E135" s="168"/>
      <c r="F135" s="51"/>
    </row>
    <row r="136" spans="1:6" ht="24.75" hidden="1" customHeight="1" x14ac:dyDescent="0.3">
      <c r="A136" s="81" t="s">
        <v>48</v>
      </c>
      <c r="B136" s="81" t="s">
        <v>53</v>
      </c>
      <c r="C136" s="156" t="s">
        <v>340</v>
      </c>
      <c r="D136" s="156" t="s">
        <v>344</v>
      </c>
      <c r="E136" s="168"/>
      <c r="F136" s="51"/>
    </row>
    <row r="137" spans="1:6" ht="28.5" hidden="1" customHeight="1" thickBot="1" x14ac:dyDescent="0.35">
      <c r="A137" s="81">
        <v>8</v>
      </c>
      <c r="B137" s="81" t="s">
        <v>346</v>
      </c>
      <c r="C137" s="156" t="s">
        <v>343</v>
      </c>
      <c r="D137" s="156"/>
      <c r="E137" s="168"/>
      <c r="F137" s="87"/>
    </row>
    <row r="138" spans="1:6" ht="25.5" hidden="1" customHeight="1" x14ac:dyDescent="0.3">
      <c r="A138" s="201" t="s">
        <v>381</v>
      </c>
      <c r="B138" s="202"/>
      <c r="C138" s="202"/>
      <c r="D138" s="202"/>
      <c r="E138" s="202"/>
      <c r="F138" s="203"/>
    </row>
    <row r="139" spans="1:6" ht="15" hidden="1" thickBot="1" x14ac:dyDescent="0.35">
      <c r="A139" s="81">
        <v>1</v>
      </c>
      <c r="B139" s="81" t="s">
        <v>382</v>
      </c>
      <c r="C139" s="156" t="s">
        <v>383</v>
      </c>
      <c r="D139" s="156" t="s">
        <v>384</v>
      </c>
      <c r="E139" s="168"/>
      <c r="F139" s="51"/>
    </row>
    <row r="140" spans="1:6" ht="32.25" hidden="1" customHeight="1" x14ac:dyDescent="0.3">
      <c r="A140" s="82">
        <v>2</v>
      </c>
      <c r="B140" s="82" t="s">
        <v>330</v>
      </c>
      <c r="C140" s="152" t="s">
        <v>339</v>
      </c>
      <c r="D140" s="152" t="s">
        <v>331</v>
      </c>
      <c r="E140" s="167"/>
      <c r="F140" s="51"/>
    </row>
    <row r="141" spans="1:6" ht="28.5" hidden="1" customHeight="1" thickBot="1" x14ac:dyDescent="0.35">
      <c r="A141" s="81">
        <v>3</v>
      </c>
      <c r="B141" s="81" t="s">
        <v>346</v>
      </c>
      <c r="C141" s="156" t="s">
        <v>343</v>
      </c>
      <c r="D141" s="156"/>
      <c r="E141" s="168"/>
      <c r="F141" s="87"/>
    </row>
    <row r="142" spans="1:6" ht="63.75" hidden="1" customHeight="1" thickBot="1" x14ac:dyDescent="0.35">
      <c r="A142" s="204" t="s">
        <v>385</v>
      </c>
      <c r="B142" s="205"/>
      <c r="C142" s="88" t="s">
        <v>49</v>
      </c>
      <c r="D142" s="88" t="s">
        <v>328</v>
      </c>
      <c r="E142" s="162"/>
      <c r="F142" s="89" t="s">
        <v>50</v>
      </c>
    </row>
    <row r="143" spans="1:6" ht="15.75" hidden="1" customHeight="1" x14ac:dyDescent="0.3">
      <c r="A143" s="206" t="s">
        <v>386</v>
      </c>
      <c r="B143" s="207"/>
      <c r="C143" s="207"/>
      <c r="D143" s="207"/>
      <c r="E143" s="207"/>
      <c r="F143" s="208"/>
    </row>
    <row r="144" spans="1:6" ht="31.2" hidden="1" thickBot="1" x14ac:dyDescent="0.35">
      <c r="A144" s="82">
        <v>1</v>
      </c>
      <c r="B144" s="82" t="s">
        <v>326</v>
      </c>
      <c r="C144" s="152" t="s">
        <v>338</v>
      </c>
      <c r="D144" s="152" t="s">
        <v>329</v>
      </c>
      <c r="E144" s="163"/>
      <c r="F144" s="84"/>
    </row>
    <row r="145" spans="1:6" ht="15.6" hidden="1" thickBot="1" x14ac:dyDescent="0.35">
      <c r="A145" s="82">
        <v>2</v>
      </c>
      <c r="B145" s="82" t="s">
        <v>330</v>
      </c>
      <c r="C145" s="152" t="s">
        <v>339</v>
      </c>
      <c r="D145" s="152" t="s">
        <v>331</v>
      </c>
      <c r="E145" s="163"/>
      <c r="F145" s="84"/>
    </row>
    <row r="146" spans="1:6" ht="16.2" hidden="1" thickBot="1" x14ac:dyDescent="0.35">
      <c r="A146" s="82">
        <v>3</v>
      </c>
      <c r="B146" s="82" t="s">
        <v>332</v>
      </c>
      <c r="C146" s="152" t="s">
        <v>51</v>
      </c>
      <c r="D146" s="152" t="s">
        <v>333</v>
      </c>
      <c r="E146" s="163"/>
      <c r="F146" s="84"/>
    </row>
    <row r="147" spans="1:6" ht="16.2" hidden="1" thickBot="1" x14ac:dyDescent="0.35">
      <c r="A147" s="82">
        <v>4</v>
      </c>
      <c r="B147" s="82" t="s">
        <v>334</v>
      </c>
      <c r="C147" s="152" t="s">
        <v>341</v>
      </c>
      <c r="D147" s="152" t="s">
        <v>376</v>
      </c>
      <c r="E147" s="163"/>
      <c r="F147" s="84"/>
    </row>
    <row r="148" spans="1:6" ht="16.2" hidden="1" thickBot="1" x14ac:dyDescent="0.35">
      <c r="A148" s="82">
        <v>5</v>
      </c>
      <c r="B148" s="82" t="s">
        <v>335</v>
      </c>
      <c r="C148" s="152" t="s">
        <v>341</v>
      </c>
      <c r="D148" s="152" t="s">
        <v>376</v>
      </c>
      <c r="E148" s="163"/>
      <c r="F148" s="84"/>
    </row>
    <row r="149" spans="1:6" ht="30.6" hidden="1" thickBot="1" x14ac:dyDescent="0.35">
      <c r="A149" s="82">
        <v>6</v>
      </c>
      <c r="B149" s="82" t="s">
        <v>377</v>
      </c>
      <c r="C149" s="152" t="s">
        <v>387</v>
      </c>
      <c r="D149" s="152"/>
      <c r="E149" s="163"/>
      <c r="F149" s="84"/>
    </row>
    <row r="150" spans="1:6" ht="15.6" hidden="1" thickBot="1" x14ac:dyDescent="0.35">
      <c r="A150" s="82">
        <v>7</v>
      </c>
      <c r="B150" s="82" t="s">
        <v>362</v>
      </c>
      <c r="C150" s="152" t="s">
        <v>339</v>
      </c>
      <c r="D150" s="152" t="s">
        <v>331</v>
      </c>
      <c r="E150" s="163"/>
      <c r="F150" s="84"/>
    </row>
    <row r="151" spans="1:6" ht="15.6" hidden="1" thickBot="1" x14ac:dyDescent="0.35">
      <c r="A151" s="82">
        <v>8</v>
      </c>
      <c r="B151" s="82" t="s">
        <v>337</v>
      </c>
      <c r="C151" s="152" t="s">
        <v>51</v>
      </c>
      <c r="D151" s="152" t="s">
        <v>333</v>
      </c>
      <c r="E151" s="163"/>
      <c r="F151" s="84"/>
    </row>
    <row r="152" spans="1:6" ht="15.6" hidden="1" thickBot="1" x14ac:dyDescent="0.35">
      <c r="A152" s="82">
        <v>9</v>
      </c>
      <c r="B152" s="82" t="s">
        <v>53</v>
      </c>
      <c r="C152" s="152" t="s">
        <v>340</v>
      </c>
      <c r="D152" s="152" t="s">
        <v>344</v>
      </c>
      <c r="E152" s="164"/>
      <c r="F152" s="153"/>
    </row>
    <row r="153" spans="1:6" ht="15.6" hidden="1" thickBot="1" x14ac:dyDescent="0.35">
      <c r="A153" s="82">
        <v>10</v>
      </c>
      <c r="B153" s="82" t="s">
        <v>346</v>
      </c>
      <c r="C153" s="152" t="s">
        <v>343</v>
      </c>
      <c r="D153" s="152"/>
      <c r="E153" s="164"/>
      <c r="F153" s="90"/>
    </row>
    <row r="154" spans="1:6" ht="15" hidden="1" customHeight="1" x14ac:dyDescent="0.3">
      <c r="A154" s="206" t="s">
        <v>388</v>
      </c>
      <c r="B154" s="207"/>
      <c r="C154" s="207"/>
      <c r="D154" s="207"/>
      <c r="E154" s="207"/>
      <c r="F154" s="208"/>
    </row>
    <row r="155" spans="1:6" ht="28.5" hidden="1" customHeight="1" x14ac:dyDescent="0.3">
      <c r="A155" s="83" t="s">
        <v>28</v>
      </c>
      <c r="B155" s="81" t="s">
        <v>326</v>
      </c>
      <c r="C155" s="151" t="s">
        <v>327</v>
      </c>
      <c r="D155" s="80" t="s">
        <v>329</v>
      </c>
      <c r="E155" s="165"/>
      <c r="F155" s="84"/>
    </row>
    <row r="156" spans="1:6" ht="27" hidden="1" thickBot="1" x14ac:dyDescent="0.35">
      <c r="A156" s="83" t="s">
        <v>43</v>
      </c>
      <c r="B156" s="81" t="s">
        <v>347</v>
      </c>
      <c r="C156" s="80" t="s">
        <v>348</v>
      </c>
      <c r="D156" s="80" t="s">
        <v>349</v>
      </c>
      <c r="E156" s="166"/>
      <c r="F156" s="52"/>
    </row>
    <row r="157" spans="1:6" ht="40.799999999999997" hidden="1" thickBot="1" x14ac:dyDescent="0.35">
      <c r="A157" s="83" t="s">
        <v>44</v>
      </c>
      <c r="B157" s="81" t="s">
        <v>350</v>
      </c>
      <c r="C157" s="80" t="s">
        <v>351</v>
      </c>
      <c r="D157" s="80" t="s">
        <v>364</v>
      </c>
      <c r="E157" s="166"/>
      <c r="F157" s="52"/>
    </row>
    <row r="158" spans="1:6" ht="30.6" hidden="1" thickBot="1" x14ac:dyDescent="0.35">
      <c r="A158" s="85" t="s">
        <v>45</v>
      </c>
      <c r="B158" s="82" t="s">
        <v>377</v>
      </c>
      <c r="C158" s="152" t="s">
        <v>387</v>
      </c>
      <c r="D158" s="152"/>
      <c r="E158" s="167"/>
      <c r="F158" s="52"/>
    </row>
    <row r="159" spans="1:6" ht="17.25" hidden="1" customHeight="1" x14ac:dyDescent="0.3">
      <c r="A159" s="154" t="s">
        <v>46</v>
      </c>
      <c r="B159" s="82" t="s">
        <v>337</v>
      </c>
      <c r="C159" s="152" t="s">
        <v>51</v>
      </c>
      <c r="D159" s="152" t="s">
        <v>333</v>
      </c>
      <c r="E159" s="167"/>
      <c r="F159" s="51"/>
    </row>
    <row r="160" spans="1:6" ht="17.25" hidden="1" customHeight="1" thickBot="1" x14ac:dyDescent="0.35">
      <c r="A160" s="86" t="s">
        <v>47</v>
      </c>
      <c r="B160" s="82" t="s">
        <v>53</v>
      </c>
      <c r="C160" s="152" t="s">
        <v>340</v>
      </c>
      <c r="D160" s="152" t="s">
        <v>344</v>
      </c>
      <c r="E160" s="167"/>
      <c r="F160" s="155"/>
    </row>
    <row r="161" spans="1:6" ht="25.5" hidden="1" customHeight="1" thickBot="1" x14ac:dyDescent="0.35">
      <c r="A161" s="86" t="s">
        <v>48</v>
      </c>
      <c r="B161" s="82" t="s">
        <v>346</v>
      </c>
      <c r="C161" s="152" t="s">
        <v>343</v>
      </c>
      <c r="D161" s="152"/>
      <c r="E161" s="167"/>
      <c r="F161" s="87"/>
    </row>
    <row r="162" spans="1:6" ht="25.5" hidden="1" customHeight="1" x14ac:dyDescent="0.3">
      <c r="A162" s="201" t="s">
        <v>389</v>
      </c>
      <c r="B162" s="202"/>
      <c r="C162" s="202"/>
      <c r="D162" s="202"/>
      <c r="E162" s="202"/>
      <c r="F162" s="203"/>
    </row>
    <row r="163" spans="1:6" ht="27" hidden="1" thickBot="1" x14ac:dyDescent="0.35">
      <c r="A163" s="81" t="s">
        <v>28</v>
      </c>
      <c r="B163" s="81" t="s">
        <v>326</v>
      </c>
      <c r="C163" s="156" t="s">
        <v>327</v>
      </c>
      <c r="D163" s="156" t="s">
        <v>329</v>
      </c>
      <c r="E163" s="168"/>
      <c r="F163" s="51"/>
    </row>
    <row r="164" spans="1:6" ht="32.25" hidden="1" customHeight="1" x14ac:dyDescent="0.3">
      <c r="A164" s="81" t="s">
        <v>43</v>
      </c>
      <c r="B164" s="81" t="s">
        <v>347</v>
      </c>
      <c r="C164" s="156" t="s">
        <v>348</v>
      </c>
      <c r="D164" s="156" t="s">
        <v>349</v>
      </c>
      <c r="E164" s="168"/>
      <c r="F164" s="51"/>
    </row>
    <row r="165" spans="1:6" ht="27.75" hidden="1" customHeight="1" x14ac:dyDescent="0.3">
      <c r="A165" s="81" t="s">
        <v>44</v>
      </c>
      <c r="B165" s="81" t="s">
        <v>350</v>
      </c>
      <c r="C165" s="156" t="s">
        <v>351</v>
      </c>
      <c r="D165" s="156" t="s">
        <v>364</v>
      </c>
      <c r="E165" s="168"/>
      <c r="F165" s="51"/>
    </row>
    <row r="166" spans="1:6" ht="27.75" hidden="1" customHeight="1" x14ac:dyDescent="0.3">
      <c r="A166" s="81" t="s">
        <v>45</v>
      </c>
      <c r="B166" s="81" t="s">
        <v>352</v>
      </c>
      <c r="C166" s="156" t="s">
        <v>52</v>
      </c>
      <c r="D166" s="156" t="s">
        <v>353</v>
      </c>
      <c r="E166" s="168"/>
      <c r="F166" s="51"/>
    </row>
    <row r="167" spans="1:6" ht="27.75" hidden="1" customHeight="1" x14ac:dyDescent="0.3">
      <c r="A167" s="81" t="s">
        <v>46</v>
      </c>
      <c r="B167" s="82" t="s">
        <v>377</v>
      </c>
      <c r="C167" s="152" t="s">
        <v>378</v>
      </c>
      <c r="D167" s="156"/>
      <c r="E167" s="168"/>
      <c r="F167" s="51"/>
    </row>
    <row r="168" spans="1:6" ht="27.75" hidden="1" customHeight="1" x14ac:dyDescent="0.3">
      <c r="A168" s="81" t="s">
        <v>47</v>
      </c>
      <c r="B168" s="81" t="s">
        <v>337</v>
      </c>
      <c r="C168" s="156" t="s">
        <v>51</v>
      </c>
      <c r="D168" s="156" t="s">
        <v>333</v>
      </c>
      <c r="E168" s="168"/>
      <c r="F168" s="51"/>
    </row>
    <row r="169" spans="1:6" ht="24.75" hidden="1" customHeight="1" x14ac:dyDescent="0.3">
      <c r="A169" s="81" t="s">
        <v>48</v>
      </c>
      <c r="B169" s="81" t="s">
        <v>53</v>
      </c>
      <c r="C169" s="156" t="s">
        <v>340</v>
      </c>
      <c r="D169" s="156" t="s">
        <v>344</v>
      </c>
      <c r="E169" s="168"/>
      <c r="F169" s="51"/>
    </row>
    <row r="170" spans="1:6" ht="28.5" hidden="1" customHeight="1" thickBot="1" x14ac:dyDescent="0.35">
      <c r="A170" s="81">
        <v>8</v>
      </c>
      <c r="B170" s="81" t="s">
        <v>346</v>
      </c>
      <c r="C170" s="156" t="s">
        <v>343</v>
      </c>
      <c r="D170" s="156"/>
      <c r="E170" s="168"/>
      <c r="F170" s="87"/>
    </row>
    <row r="171" spans="1:6" ht="25.5" hidden="1" customHeight="1" x14ac:dyDescent="0.3">
      <c r="A171" s="201" t="s">
        <v>390</v>
      </c>
      <c r="B171" s="202"/>
      <c r="C171" s="202"/>
      <c r="D171" s="202"/>
      <c r="E171" s="202"/>
      <c r="F171" s="203"/>
    </row>
    <row r="172" spans="1:6" ht="15" hidden="1" thickBot="1" x14ac:dyDescent="0.35">
      <c r="A172" s="81">
        <v>1</v>
      </c>
      <c r="B172" s="81" t="s">
        <v>367</v>
      </c>
      <c r="C172" s="156" t="s">
        <v>391</v>
      </c>
      <c r="D172" s="156" t="s">
        <v>371</v>
      </c>
      <c r="E172" s="168"/>
      <c r="F172" s="51"/>
    </row>
    <row r="173" spans="1:6" ht="28.5" hidden="1" customHeight="1" thickBot="1" x14ac:dyDescent="0.35">
      <c r="A173" s="81">
        <v>3</v>
      </c>
      <c r="B173" s="81" t="s">
        <v>346</v>
      </c>
      <c r="C173" s="156" t="s">
        <v>343</v>
      </c>
      <c r="D173" s="156"/>
      <c r="E173" s="168"/>
      <c r="F173" s="87"/>
    </row>
    <row r="174" spans="1:6" ht="39" customHeight="1" thickBot="1" x14ac:dyDescent="0.35">
      <c r="A174" s="209" t="s">
        <v>56</v>
      </c>
      <c r="B174" s="210"/>
      <c r="C174" s="210"/>
      <c r="D174" s="210"/>
      <c r="E174" s="62" t="s">
        <v>410</v>
      </c>
      <c r="F174" s="62" t="s">
        <v>409</v>
      </c>
    </row>
    <row r="175" spans="1:6" ht="29.25" customHeight="1" x14ac:dyDescent="0.3">
      <c r="A175" s="50"/>
      <c r="B175" s="67"/>
      <c r="C175" s="49"/>
      <c r="D175" s="75"/>
      <c r="E175" s="75"/>
      <c r="F175" s="70"/>
    </row>
    <row r="176" spans="1:6" ht="29.25" customHeight="1" x14ac:dyDescent="0.3">
      <c r="A176" s="50"/>
      <c r="B176" s="66"/>
      <c r="C176" s="49"/>
      <c r="D176" s="75"/>
      <c r="E176" s="75"/>
      <c r="F176" s="70"/>
    </row>
    <row r="177" spans="1:9" ht="18" customHeight="1" x14ac:dyDescent="0.3">
      <c r="A177" s="50"/>
      <c r="B177" s="66"/>
      <c r="C177" s="49"/>
      <c r="D177" s="75"/>
      <c r="E177" s="75"/>
      <c r="F177" s="70"/>
    </row>
    <row r="178" spans="1:9" ht="18" customHeight="1" x14ac:dyDescent="0.3">
      <c r="A178" s="50"/>
      <c r="B178" s="66"/>
      <c r="C178" s="49"/>
      <c r="D178" s="75"/>
      <c r="E178" s="75"/>
      <c r="F178" s="70"/>
    </row>
    <row r="179" spans="1:9" ht="19.5" customHeight="1" x14ac:dyDescent="0.3">
      <c r="A179" s="50"/>
      <c r="B179" s="66"/>
      <c r="C179" s="49"/>
      <c r="D179" s="75"/>
      <c r="E179" s="75"/>
      <c r="F179" s="70"/>
    </row>
    <row r="180" spans="1:9" ht="30.75" customHeight="1" x14ac:dyDescent="0.3">
      <c r="A180" s="50"/>
      <c r="B180" s="66"/>
      <c r="C180" s="49"/>
      <c r="D180" s="75"/>
      <c r="E180" s="75"/>
      <c r="F180" s="70"/>
    </row>
    <row r="182" spans="1:9" ht="24" customHeight="1" x14ac:dyDescent="0.3">
      <c r="A182" s="198" t="s">
        <v>413</v>
      </c>
      <c r="B182" s="198"/>
      <c r="C182" s="198"/>
    </row>
    <row r="183" spans="1:9" ht="31.2" customHeight="1" x14ac:dyDescent="0.3">
      <c r="A183" s="199" t="s">
        <v>414</v>
      </c>
      <c r="B183" s="199"/>
      <c r="C183" s="199"/>
      <c r="D183" s="172"/>
      <c r="E183" s="172"/>
      <c r="F183" s="172"/>
      <c r="G183" s="172"/>
    </row>
    <row r="184" spans="1:9" ht="15.6" x14ac:dyDescent="0.3">
      <c r="C184" s="200" t="s">
        <v>415</v>
      </c>
      <c r="D184" s="200"/>
      <c r="E184" s="200"/>
      <c r="F184" s="200"/>
      <c r="G184" s="200"/>
      <c r="H184" s="200"/>
      <c r="I184" s="200"/>
    </row>
    <row r="185" spans="1:9" x14ac:dyDescent="0.3">
      <c r="A185" s="173" t="s">
        <v>12</v>
      </c>
      <c r="B185" s="174"/>
      <c r="C185" s="175"/>
    </row>
    <row r="186" spans="1:9" ht="14.4" customHeight="1" x14ac:dyDescent="0.3">
      <c r="A186" s="193" t="s">
        <v>13</v>
      </c>
      <c r="B186" s="193"/>
      <c r="C186" s="176" t="s">
        <v>416</v>
      </c>
    </row>
    <row r="187" spans="1:9" x14ac:dyDescent="0.3">
      <c r="A187" s="177"/>
      <c r="B187" s="177"/>
      <c r="C187" s="177"/>
    </row>
    <row r="188" spans="1:9" x14ac:dyDescent="0.3">
      <c r="A188" s="177"/>
      <c r="B188" s="177"/>
      <c r="C188" s="177"/>
    </row>
    <row r="189" spans="1:9" x14ac:dyDescent="0.3">
      <c r="A189" s="177"/>
      <c r="B189" s="171"/>
      <c r="C189" s="175"/>
    </row>
    <row r="190" spans="1:9" x14ac:dyDescent="0.3">
      <c r="A190" s="193" t="s">
        <v>14</v>
      </c>
      <c r="B190" s="193"/>
      <c r="C190" s="176" t="s">
        <v>15</v>
      </c>
    </row>
  </sheetData>
  <mergeCells count="28">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 ref="A162:F162"/>
    <mergeCell ref="A171:F171"/>
    <mergeCell ref="A129:F129"/>
    <mergeCell ref="A138:F138"/>
    <mergeCell ref="A142:B142"/>
    <mergeCell ref="A143:F143"/>
    <mergeCell ref="A154:F154"/>
    <mergeCell ref="A182:C182"/>
    <mergeCell ref="A183:C183"/>
    <mergeCell ref="C184:I184"/>
    <mergeCell ref="A186:B186"/>
    <mergeCell ref="A190:B190"/>
  </mergeCells>
  <conditionalFormatting sqref="C2:E2">
    <cfRule type="cellIs" dxfId="4" priority="5" stopIfTrue="1" operator="equal">
      <formula>"??"</formula>
    </cfRule>
  </conditionalFormatting>
  <conditionalFormatting sqref="F6">
    <cfRule type="cellIs" dxfId="3" priority="6" stopIfTrue="1" operator="equal">
      <formula>"??"</formula>
    </cfRule>
  </conditionalFormatting>
  <conditionalFormatting sqref="F36">
    <cfRule type="cellIs" dxfId="2" priority="4" stopIfTrue="1" operator="equal">
      <formula>"??"</formula>
    </cfRule>
  </conditionalFormatting>
  <conditionalFormatting sqref="C185:C188 A189:A190">
    <cfRule type="cellIs" dxfId="1" priority="1" stopIfTrue="1" operator="equal">
      <formula>"?"</formula>
    </cfRule>
    <cfRule type="cellIs" dxfId="0"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2026-04-14T06:28:05Z</dcterms:modified>
</cp:coreProperties>
</file>