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8_{356CE70A-A2EB-486C-9A4A-791C9656515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1200" sheetId="38" r:id="rId1"/>
    <sheet name="B1300" sheetId="34" r:id="rId2"/>
    <sheet name="B1500" sheetId="39" r:id="rId3"/>
    <sheet name="B1800" sheetId="1" r:id="rId4"/>
    <sheet name="B5500" sheetId="7" r:id="rId5"/>
    <sheet name="Summary" sheetId="9" r:id="rId6"/>
    <sheet name="Calc of Tender Sum" sheetId="33" r:id="rId7"/>
  </sheets>
  <externalReferences>
    <externalReference r:id="rId8"/>
  </externalReferences>
  <definedNames>
    <definedName name="_____________SEC1200">#REF!</definedName>
    <definedName name="___________SEC1200">#REF!</definedName>
    <definedName name="__________SEC1200">#REF!</definedName>
    <definedName name="_________SEC1200">#REF!</definedName>
    <definedName name="________SEC1200">#REF!</definedName>
    <definedName name="_______SEC1200">#REF!</definedName>
    <definedName name="_____SEC1200">#REF!</definedName>
    <definedName name="____SEC1200">#REF!</definedName>
    <definedName name="___SEC1200">#REF!</definedName>
    <definedName name="_sec12">#REF!</definedName>
    <definedName name="_SEC1200">#REF!</definedName>
    <definedName name="_xlnm.Print_Area" localSheetId="3">'B1800'!$A$1:$F$22</definedName>
    <definedName name="_xlnm.Print_Area" localSheetId="4">'B5500'!$A$1:$F$60</definedName>
    <definedName name="_xlnm.Print_Area" localSheetId="6">'Calc of Tender Sum'!$A$1:$E$3</definedName>
    <definedName name="SCALE_2005CSE1">[1]Scales!$B$3:$E$9</definedName>
    <definedName name="SCALE_2005CSE2">[1]Scales!$B$14:$E$18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7" l="1"/>
  <c r="F50" i="7"/>
  <c r="F55" i="7"/>
  <c r="F38" i="7"/>
  <c r="F46" i="7"/>
  <c r="F35" i="7"/>
  <c r="F23" i="7"/>
  <c r="F16" i="7"/>
  <c r="F12" i="7"/>
  <c r="F10" i="7"/>
  <c r="F5" i="39" l="1"/>
  <c r="F54" i="7" l="1"/>
  <c r="F53" i="7"/>
  <c r="F13" i="1"/>
  <c r="F12" i="1"/>
  <c r="F10" i="1"/>
  <c r="F41" i="7" l="1"/>
  <c r="F45" i="7"/>
  <c r="F7" i="1"/>
  <c r="F8" i="1"/>
  <c r="F9" i="1"/>
  <c r="F11" i="1"/>
  <c r="F6" i="39"/>
  <c r="F7" i="39"/>
  <c r="F8" i="39"/>
  <c r="F6" i="34"/>
  <c r="F5" i="34"/>
  <c r="F7" i="34" s="1"/>
  <c r="C4" i="9" s="1"/>
  <c r="C3" i="9"/>
  <c r="F10" i="38"/>
  <c r="F9" i="39" l="1"/>
  <c r="C5" i="9" s="1"/>
  <c r="F6" i="1"/>
  <c r="C6" i="9" s="1"/>
  <c r="F59" i="7" l="1"/>
  <c r="C7" i="9" s="1"/>
  <c r="C9" i="9" s="1"/>
  <c r="D4" i="33" s="1"/>
  <c r="D5" i="33" l="1"/>
  <c r="D6" i="33" s="1"/>
</calcChain>
</file>

<file path=xl/sharedStrings.xml><?xml version="1.0" encoding="utf-8"?>
<sst xmlns="http://schemas.openxmlformats.org/spreadsheetml/2006/main" count="215" uniqueCount="140">
  <si>
    <t>Item</t>
  </si>
  <si>
    <t>Description</t>
  </si>
  <si>
    <t>Unit</t>
  </si>
  <si>
    <t>Quantity</t>
  </si>
  <si>
    <t>Rate</t>
  </si>
  <si>
    <t>Amount R</t>
  </si>
  <si>
    <t>B1200</t>
  </si>
  <si>
    <t>GENERAL REQUIREMENTS AND PROVISION</t>
  </si>
  <si>
    <t>B12.03</t>
  </si>
  <si>
    <t>%</t>
  </si>
  <si>
    <t>No</t>
  </si>
  <si>
    <t>Prov Sum</t>
  </si>
  <si>
    <t>Provision for direct costs incurred for obtaining all personal and vehicle permits:</t>
  </si>
  <si>
    <t>TOTAL CARRIED TO SUMMARY</t>
  </si>
  <si>
    <t>B1300</t>
  </si>
  <si>
    <t>CONTRACTOR'S ESTABLISHMENT ON SITE AND GENERAL OBLIGATIONS</t>
  </si>
  <si>
    <t>B13.01</t>
  </si>
  <si>
    <t>Contractor's general obligations</t>
  </si>
  <si>
    <t> B1300</t>
  </si>
  <si>
    <t> TOTAL CARRIED TO SUMMARY</t>
  </si>
  <si>
    <t>B1500</t>
  </si>
  <si>
    <t>ACCOMMODATION OF TRAFFIC</t>
  </si>
  <si>
    <t>Section</t>
  </si>
  <si>
    <t>TENDER SUM CARRIED TO FORM OF TENDER</t>
  </si>
  <si>
    <t>VALUE-ADDED TAX (VAT)
The tenderer shall add 15% of the subtotal for VAT</t>
  </si>
  <si>
    <t>Contractor</t>
  </si>
  <si>
    <t>CALCULATION OF TENDER SUM</t>
  </si>
  <si>
    <t>TOTAL CARRIED FORWARD</t>
  </si>
  <si>
    <r>
      <rPr>
        <sz val="11"/>
        <color theme="1"/>
        <rFont val="Arial"/>
        <family val="2"/>
      </rPr>
      <t>* Contract values will be increased/ decreased per current index stipulated in Statistic SA- Consumer Price Indices- all income groups.</t>
    </r>
    <r>
      <rPr>
        <b/>
        <sz val="11"/>
        <color theme="1"/>
        <rFont val="Arial"/>
        <family val="2"/>
      </rPr>
      <t xml:space="preserve"> 6% escalation should be used for illustrative purposes.</t>
    </r>
  </si>
  <si>
    <t xml:space="preserve">(a) </t>
  </si>
  <si>
    <t xml:space="preserve">(i) </t>
  </si>
  <si>
    <t xml:space="preserve">(ii) </t>
  </si>
  <si>
    <t>(b)</t>
  </si>
  <si>
    <t>(d)</t>
  </si>
  <si>
    <t>(iii)</t>
  </si>
  <si>
    <t>(ii)</t>
  </si>
  <si>
    <t>(a)</t>
  </si>
  <si>
    <t>TOTAL SCHEDULE 
(Carried over to Summary Page)</t>
  </si>
  <si>
    <t xml:space="preserve">(b) Airport Safety Induction. </t>
  </si>
  <si>
    <t>FENCING</t>
  </si>
  <si>
    <t xml:space="preserve">B55.01 </t>
  </si>
  <si>
    <t>B55.02</t>
  </si>
  <si>
    <t>m</t>
  </si>
  <si>
    <t xml:space="preserve">	Supply and install galvanized security lock box of the following sizes:</t>
  </si>
  <si>
    <t>200 x 150 x 150mm</t>
  </si>
  <si>
    <t xml:space="preserve">B55.03 </t>
  </si>
  <si>
    <t>(c)</t>
  </si>
  <si>
    <t>(e)</t>
  </si>
  <si>
    <t>B1800</t>
  </si>
  <si>
    <t>DAYWORKS</t>
  </si>
  <si>
    <t xml:space="preserve">DAYWORKS </t>
  </si>
  <si>
    <t>B18:01</t>
  </si>
  <si>
    <t xml:space="preserve">Personnel </t>
  </si>
  <si>
    <t>B18:02</t>
  </si>
  <si>
    <t xml:space="preserve">Generators </t>
  </si>
  <si>
    <t>Welding equipment</t>
  </si>
  <si>
    <t>Grinders</t>
  </si>
  <si>
    <t xml:space="preserve"> 	Materials</t>
  </si>
  <si>
    <t>B18.03</t>
  </si>
  <si>
    <t xml:space="preserve">Procurement of materials </t>
  </si>
  <si>
    <t xml:space="preserve">Contractor's handling costs, profit and all other charges in respect of subitem B18.03(a) </t>
  </si>
  <si>
    <t xml:space="preserve">B5500 </t>
  </si>
  <si>
    <t>B5500</t>
  </si>
  <si>
    <t xml:space="preserve">Adhoc Request </t>
  </si>
  <si>
    <t xml:space="preserve">TOTAL SCHEDULE A: FENCING MAINTENANCE YEAR 1 </t>
  </si>
  <si>
    <t>VALUE OF ITEM OR SERVICE</t>
  </si>
  <si>
    <t>R0             -        R 2000</t>
  </si>
  <si>
    <t>R 2001      -        R10000</t>
  </si>
  <si>
    <t>R10 001    -        R50 000</t>
  </si>
  <si>
    <t>Over R50 001</t>
  </si>
  <si>
    <t>(c) Vehicle permits and branding.</t>
  </si>
  <si>
    <t xml:space="preserve">(a) Airport personnel permits. </t>
  </si>
  <si>
    <t>B 12.08</t>
  </si>
  <si>
    <t>Compliance with occupational health and safety act (OHS and regulations including the construction regulations, 2014):</t>
  </si>
  <si>
    <t>Lum Sum</t>
  </si>
  <si>
    <t>(a) Fixed Obligation</t>
  </si>
  <si>
    <t>(b) Value-related Obligations</t>
  </si>
  <si>
    <t>Lump Sum</t>
  </si>
  <si>
    <t>B15.01</t>
  </si>
  <si>
    <t> B1500</t>
  </si>
  <si>
    <t xml:space="preserve">ACCOMODATION OF TRAFFIC </t>
  </si>
  <si>
    <t>Accomodating Traffic and maintaining deviation</t>
  </si>
  <si>
    <t>Poratable STOP and GO-RY signs</t>
  </si>
  <si>
    <t>Moveable barricade/ road sign combination</t>
  </si>
  <si>
    <t>Traffic Cones TD4</t>
  </si>
  <si>
    <t xml:space="preserve">Number </t>
  </si>
  <si>
    <t>Jack Hammer</t>
  </si>
  <si>
    <t>(f)</t>
  </si>
  <si>
    <t xml:space="preserve">Cutting discs </t>
  </si>
  <si>
    <t>Welding rods</t>
  </si>
  <si>
    <t>Extra over for night work</t>
  </si>
  <si>
    <t>Extra over for holiday work</t>
  </si>
  <si>
    <t>TOTAL TENDER SUM EXCLUDING VAT ( YEAR 1)</t>
  </si>
  <si>
    <t>Per shift</t>
  </si>
  <si>
    <t>Per Shift</t>
  </si>
  <si>
    <t>Flagmen</t>
  </si>
  <si>
    <t>Man-day</t>
  </si>
  <si>
    <t>Labourer</t>
  </si>
  <si>
    <t>Supervisor</t>
  </si>
  <si>
    <t>Supply and erect new fencing material for new fences and for supplementing material in existing fences which are being removed</t>
  </si>
  <si>
    <t xml:space="preserve">(c)   </t>
  </si>
  <si>
    <t>Clearing the fence line</t>
  </si>
  <si>
    <t>Excavate for holes not exceeding 2m deep</t>
  </si>
  <si>
    <t>Extra over all excavations for carting away</t>
  </si>
  <si>
    <t xml:space="preserve">Risk of collapse of excavations </t>
  </si>
  <si>
    <t>Sides of trench and hole excavations not exceeding 1.5m deep</t>
  </si>
  <si>
    <t xml:space="preserve">Surplus material from excavations and/or stockpiles on site </t>
  </si>
  <si>
    <t xml:space="preserve">to a dumping side to be located by the contractor </t>
  </si>
  <si>
    <t>m²</t>
  </si>
  <si>
    <t>Concrete works</t>
  </si>
  <si>
    <t xml:space="preserve">Class 15MPa/19mm concrete in bases </t>
  </si>
  <si>
    <t>m³</t>
  </si>
  <si>
    <t xml:space="preserve">Panels </t>
  </si>
  <si>
    <t>EARTHWORKS</t>
  </si>
  <si>
    <t>CONCRETE, FORMWORK AND REINFORCEMENT</t>
  </si>
  <si>
    <t>METALWORK</t>
  </si>
  <si>
    <t>(v)</t>
  </si>
  <si>
    <t>Panel Formation</t>
  </si>
  <si>
    <t xml:space="preserve">HIGH SECURITY CLEARVIEW FENCING OR SIMILAR APPROVED </t>
  </si>
  <si>
    <t>Post</t>
  </si>
  <si>
    <t>Supply and install:</t>
  </si>
  <si>
    <t>3.297 X 2.4m high fencing with coated (corrosion resistance and weather guard technology) wire at 25 x 12mm aperture centres, 650 Mpa tensile strength, panel shall be reinforced with a 4 x 50mm deep V horizontalorizonal hformation</t>
  </si>
  <si>
    <t>85 x 85 mm x 3m high post with tapering 45mm on a concrete footing shall include locking recess clip to secure panel edge and be sealed with a UV polymer cap abd fitted a 12mm base pin. All according to the manufactures specification.</t>
  </si>
  <si>
    <t xml:space="preserve">New Clearview Sliding Gates </t>
  </si>
  <si>
    <t xml:space="preserve">Supply and install a sliding gate (cart away from site, demolish/remove concrete/paving in preparation for new gate. </t>
  </si>
  <si>
    <t>3800mm x 2400mm high</t>
  </si>
  <si>
    <t>6000mm x 2400mm high</t>
  </si>
  <si>
    <t>Standing time</t>
  </si>
  <si>
    <t>Sliding rail including accessories</t>
  </si>
  <si>
    <t>Durable wall spikes</t>
  </si>
  <si>
    <t>Remove temporary bollards</t>
  </si>
  <si>
    <t>(a) Contractor's obligations in respect of the Occupational Health and Safety Act Construction Regulations (2014)</t>
  </si>
  <si>
    <t>Plant, equipment, tools and accessories:</t>
  </si>
  <si>
    <t>(vi)</t>
  </si>
  <si>
    <t xml:space="preserve">Quality control and material testing </t>
  </si>
  <si>
    <t>(vii)</t>
  </si>
  <si>
    <t>(viii)</t>
  </si>
  <si>
    <t>Gate motor</t>
  </si>
  <si>
    <t>Spec</t>
  </si>
  <si>
    <t xml:space="preserve">Spike strips shall be placed over fence panels including gates and poles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</si>
</sst>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R&quot;#,##0.00"/>
    <numFmt numFmtId="165" formatCode="\$#,##0.00\ ;\(\$#,##0.00\)"/>
    <numFmt numFmtId="166" formatCode="_(* #,##0.00_);_(* \(#,##0.00\);_(* &quot;-&quot;??_);_(@_)"/>
    <numFmt numFmtId="167" formatCode="0.0"/>
  </numFmts>
  <fonts count="2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Times New Roman"/>
      <family val="1"/>
    </font>
    <font>
      <sz val="9"/>
      <color rgb="FFFF000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8" fillId="0" borderId="0"/>
    <xf numFmtId="3" fontId="21" fillId="0" borderId="17" applyProtection="0"/>
    <xf numFmtId="0" fontId="20" fillId="0" borderId="0"/>
    <xf numFmtId="3" fontId="19" fillId="0" borderId="17" applyProtection="0"/>
    <xf numFmtId="4" fontId="19" fillId="0" borderId="18" applyProtection="0"/>
    <xf numFmtId="165" fontId="19" fillId="0" borderId="18" applyProtection="0">
      <alignment horizontal="right"/>
    </xf>
    <xf numFmtId="0" fontId="19" fillId="0" borderId="0"/>
    <xf numFmtId="0" fontId="19" fillId="0" borderId="0"/>
    <xf numFmtId="166" fontId="6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11" fillId="0" borderId="0" xfId="0" applyFont="1"/>
    <xf numFmtId="0" fontId="7" fillId="0" borderId="0" xfId="0" applyFont="1"/>
    <xf numFmtId="0" fontId="12" fillId="0" borderId="0" xfId="0" applyFont="1"/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/>
    <xf numFmtId="0" fontId="13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12" xfId="0" applyFont="1" applyBorder="1" applyAlignment="1">
      <alignment vertical="center"/>
    </xf>
    <xf numFmtId="3" fontId="15" fillId="0" borderId="12" xfId="0" applyNumberFormat="1" applyFont="1" applyBorder="1" applyAlignment="1">
      <alignment horizontal="center" vertical="center"/>
    </xf>
    <xf numFmtId="0" fontId="16" fillId="0" borderId="12" xfId="0" applyFont="1" applyBorder="1" applyAlignment="1">
      <alignment vertical="top"/>
    </xf>
    <xf numFmtId="164" fontId="0" fillId="0" borderId="0" xfId="0" applyNumberFormat="1"/>
    <xf numFmtId="0" fontId="1" fillId="0" borderId="0" xfId="0" applyFont="1" applyAlignment="1">
      <alignment vertical="top"/>
    </xf>
    <xf numFmtId="0" fontId="1" fillId="0" borderId="0" xfId="0" applyFont="1"/>
    <xf numFmtId="0" fontId="2" fillId="0" borderId="12" xfId="0" applyFont="1" applyBorder="1" applyAlignment="1">
      <alignment horizontal="center" vertical="center"/>
    </xf>
    <xf numFmtId="0" fontId="12" fillId="0" borderId="4" xfId="0" applyFont="1" applyBorder="1"/>
    <xf numFmtId="0" fontId="5" fillId="2" borderId="2" xfId="0" applyFont="1" applyFill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" fillId="4" borderId="6" xfId="0" applyFont="1" applyFill="1" applyBorder="1" applyAlignment="1">
      <alignment vertical="top"/>
    </xf>
    <xf numFmtId="0" fontId="1" fillId="4" borderId="6" xfId="0" applyFont="1" applyFill="1" applyBorder="1" applyAlignment="1">
      <alignment vertical="top" wrapText="1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vertical="top"/>
    </xf>
    <xf numFmtId="0" fontId="1" fillId="0" borderId="6" xfId="0" applyFont="1" applyBorder="1"/>
    <xf numFmtId="167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wrapText="1"/>
    </xf>
    <xf numFmtId="0" fontId="1" fillId="0" borderId="6" xfId="0" applyFont="1" applyBorder="1" applyAlignment="1">
      <alignment horizontal="center"/>
    </xf>
    <xf numFmtId="0" fontId="2" fillId="0" borderId="0" xfId="0" applyFont="1"/>
    <xf numFmtId="0" fontId="1" fillId="0" borderId="6" xfId="0" applyFont="1" applyBorder="1" applyAlignment="1">
      <alignment horizontal="left"/>
    </xf>
    <xf numFmtId="0" fontId="2" fillId="4" borderId="6" xfId="0" applyFont="1" applyFill="1" applyBorder="1"/>
    <xf numFmtId="167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wrapText="1"/>
    </xf>
    <xf numFmtId="164" fontId="1" fillId="0" borderId="6" xfId="0" applyNumberFormat="1" applyFont="1" applyBorder="1"/>
    <xf numFmtId="0" fontId="2" fillId="0" borderId="12" xfId="0" applyFont="1" applyBorder="1" applyAlignment="1">
      <alignment horizontal="center" vertical="top"/>
    </xf>
    <xf numFmtId="0" fontId="16" fillId="0" borderId="0" xfId="0" applyFont="1" applyAlignment="1">
      <alignment vertical="top"/>
    </xf>
    <xf numFmtId="0" fontId="15" fillId="0" borderId="9" xfId="0" applyFont="1" applyBorder="1" applyAlignment="1">
      <alignment horizontal="center" vertical="center"/>
    </xf>
    <xf numFmtId="0" fontId="13" fillId="0" borderId="13" xfId="0" applyFont="1" applyBorder="1" applyAlignment="1">
      <alignment vertical="center" wrapText="1"/>
    </xf>
    <xf numFmtId="0" fontId="2" fillId="0" borderId="11" xfId="0" applyFont="1" applyBorder="1" applyAlignment="1">
      <alignment vertical="top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/>
    </xf>
    <xf numFmtId="164" fontId="22" fillId="0" borderId="6" xfId="4" applyNumberFormat="1" applyFont="1" applyBorder="1" applyAlignment="1">
      <alignment horizontal="center"/>
    </xf>
    <xf numFmtId="0" fontId="16" fillId="0" borderId="12" xfId="0" applyFont="1" applyBorder="1" applyAlignment="1">
      <alignment horizontal="center" vertical="top"/>
    </xf>
    <xf numFmtId="0" fontId="10" fillId="0" borderId="4" xfId="0" applyFont="1" applyBorder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1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164" fontId="1" fillId="0" borderId="2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1" fillId="0" borderId="5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12" fillId="0" borderId="0" xfId="0" applyNumberFormat="1" applyFont="1"/>
    <xf numFmtId="164" fontId="13" fillId="0" borderId="4" xfId="0" applyNumberFormat="1" applyFont="1" applyBorder="1" applyAlignment="1">
      <alignment horizontal="center" vertical="center" wrapText="1"/>
    </xf>
    <xf numFmtId="164" fontId="15" fillId="0" borderId="0" xfId="0" applyNumberFormat="1" applyFont="1" applyAlignment="1">
      <alignment vertical="center"/>
    </xf>
    <xf numFmtId="164" fontId="15" fillId="0" borderId="6" xfId="0" applyNumberFormat="1" applyFont="1" applyBorder="1" applyAlignment="1">
      <alignment vertical="center"/>
    </xf>
    <xf numFmtId="164" fontId="15" fillId="0" borderId="6" xfId="0" applyNumberFormat="1" applyFont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 vertical="center"/>
    </xf>
    <xf numFmtId="164" fontId="12" fillId="0" borderId="4" xfId="0" applyNumberFormat="1" applyFont="1" applyBorder="1"/>
    <xf numFmtId="164" fontId="14" fillId="0" borderId="0" xfId="0" applyNumberFormat="1" applyFont="1"/>
    <xf numFmtId="164" fontId="13" fillId="0" borderId="2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vertical="center"/>
    </xf>
    <xf numFmtId="164" fontId="2" fillId="0" borderId="9" xfId="0" applyNumberFormat="1" applyFont="1" applyBorder="1" applyAlignment="1">
      <alignment vertical="center"/>
    </xf>
    <xf numFmtId="164" fontId="22" fillId="0" borderId="6" xfId="4" applyNumberFormat="1" applyFont="1" applyBorder="1"/>
    <xf numFmtId="164" fontId="22" fillId="0" borderId="9" xfId="4" applyNumberFormat="1" applyFont="1" applyBorder="1"/>
    <xf numFmtId="164" fontId="2" fillId="0" borderId="2" xfId="0" applyNumberFormat="1" applyFont="1" applyBorder="1" applyAlignment="1">
      <alignment vertical="top"/>
    </xf>
    <xf numFmtId="164" fontId="22" fillId="0" borderId="6" xfId="4" applyNumberFormat="1" applyFont="1" applyBorder="1" applyAlignment="1">
      <alignment vertical="center"/>
    </xf>
    <xf numFmtId="0" fontId="12" fillId="0" borderId="0" xfId="0" applyFont="1" applyAlignment="1">
      <alignment horizontal="center"/>
    </xf>
    <xf numFmtId="9" fontId="2" fillId="0" borderId="6" xfId="0" applyNumberFormat="1" applyFont="1" applyBorder="1" applyAlignment="1">
      <alignment horizontal="center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/>
    </xf>
    <xf numFmtId="0" fontId="14" fillId="0" borderId="0" xfId="0" applyFont="1" applyAlignment="1">
      <alignment horizontal="center"/>
    </xf>
    <xf numFmtId="164" fontId="1" fillId="0" borderId="6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/>
    <xf numFmtId="164" fontId="2" fillId="4" borderId="6" xfId="0" applyNumberFormat="1" applyFont="1" applyFill="1" applyBorder="1"/>
    <xf numFmtId="0" fontId="2" fillId="5" borderId="0" xfId="0" applyFont="1" applyFill="1"/>
    <xf numFmtId="0" fontId="2" fillId="4" borderId="6" xfId="0" applyFont="1" applyFill="1" applyBorder="1" applyAlignment="1">
      <alignment horizontal="center"/>
    </xf>
    <xf numFmtId="0" fontId="10" fillId="0" borderId="0" xfId="0" applyFont="1" applyAlignment="1">
      <alignment horizontal="right"/>
    </xf>
    <xf numFmtId="0" fontId="3" fillId="0" borderId="2" xfId="0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164" fontId="4" fillId="2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2" fillId="4" borderId="6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167" fontId="2" fillId="0" borderId="6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vertical="center"/>
    </xf>
    <xf numFmtId="0" fontId="23" fillId="0" borderId="6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7" fillId="3" borderId="13" xfId="0" applyNumberFormat="1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64" fontId="8" fillId="0" borderId="2" xfId="0" applyNumberFormat="1" applyFont="1" applyBorder="1" applyAlignment="1">
      <alignment vertical="center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3" fontId="8" fillId="0" borderId="2" xfId="0" applyNumberFormat="1" applyFont="1" applyBorder="1" applyAlignment="1">
      <alignment vertical="center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3" fontId="7" fillId="0" borderId="14" xfId="0" applyNumberFormat="1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</cellXfs>
  <cellStyles count="11">
    <cellStyle name="Comma 2" xfId="5" xr:uid="{00000000-0005-0000-0000-000000000000}"/>
    <cellStyle name="Comma 3" xfId="9" xr:uid="{00000000-0005-0000-0000-000001000000}"/>
    <cellStyle name="Comma0" xfId="4" xr:uid="{00000000-0005-0000-0000-000002000000}"/>
    <cellStyle name="Comma0 4" xfId="2" xr:uid="{00000000-0005-0000-0000-000003000000}"/>
    <cellStyle name="Currency 2" xfId="6" xr:uid="{00000000-0005-0000-0000-000004000000}"/>
    <cellStyle name="Normal" xfId="0" builtinId="0"/>
    <cellStyle name="Normal 102" xfId="7" xr:uid="{00000000-0005-0000-0000-000006000000}"/>
    <cellStyle name="Normal 2" xfId="1" xr:uid="{00000000-0005-0000-0000-000007000000}"/>
    <cellStyle name="Normal 2 2" xfId="3" xr:uid="{00000000-0005-0000-0000-000008000000}"/>
    <cellStyle name="Normal 2 3" xfId="8" xr:uid="{00000000-0005-0000-0000-000009000000}"/>
    <cellStyle name="Normal 3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-10\E\recoverd%20aa%20gerber\disk%203\106%20TECHBASE%20BULK%20WATER%20SUPPLY\VO3\FEES%20FOR%20VO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Main Input"/>
      <sheetName val="Summary Invoice "/>
      <sheetName val="WTW Input"/>
      <sheetName val="Invoice WTW"/>
      <sheetName val="Scales"/>
      <sheetName val="Previous Payments"/>
      <sheetName val="Travelling &amp; Subsistence"/>
      <sheetName val="Typing, Duplicating, &amp; Printing"/>
      <sheetName val="Time Based"/>
      <sheetName val="Site staff &amp; Other"/>
      <sheetName val="Non Taxable"/>
    </sheetNames>
    <sheetDataSet>
      <sheetData sheetId="0"/>
      <sheetData sheetId="1"/>
      <sheetData sheetId="2"/>
      <sheetData sheetId="3"/>
      <sheetData sheetId="4"/>
      <sheetData sheetId="5">
        <row r="3">
          <cell r="B3">
            <v>0</v>
          </cell>
          <cell r="C3">
            <v>340000</v>
          </cell>
          <cell r="E3">
            <v>0.125</v>
          </cell>
        </row>
        <row r="4">
          <cell r="B4">
            <v>340000</v>
          </cell>
          <cell r="C4">
            <v>910000</v>
          </cell>
          <cell r="D4">
            <v>42500</v>
          </cell>
          <cell r="E4">
            <v>0.125</v>
          </cell>
        </row>
        <row r="5">
          <cell r="B5">
            <v>910000</v>
          </cell>
          <cell r="C5">
            <v>4570000</v>
          </cell>
          <cell r="D5">
            <v>113750</v>
          </cell>
          <cell r="E5">
            <v>0.1</v>
          </cell>
        </row>
        <row r="6">
          <cell r="B6">
            <v>4570000</v>
          </cell>
          <cell r="C6">
            <v>17100000</v>
          </cell>
          <cell r="D6">
            <v>479750</v>
          </cell>
          <cell r="E6">
            <v>0.08</v>
          </cell>
        </row>
        <row r="7">
          <cell r="B7">
            <v>17100000</v>
          </cell>
          <cell r="C7">
            <v>68400000</v>
          </cell>
          <cell r="D7">
            <v>1482150</v>
          </cell>
          <cell r="E7">
            <v>0.06</v>
          </cell>
        </row>
        <row r="8">
          <cell r="B8">
            <v>68400000</v>
          </cell>
          <cell r="C8">
            <v>280800000</v>
          </cell>
          <cell r="D8">
            <v>4560150</v>
          </cell>
          <cell r="E8">
            <v>5.5E-2</v>
          </cell>
        </row>
        <row r="9">
          <cell r="B9">
            <v>280800000</v>
          </cell>
          <cell r="D9">
            <v>16242150</v>
          </cell>
          <cell r="E9">
            <v>0.05</v>
          </cell>
        </row>
        <row r="14">
          <cell r="B14">
            <v>0</v>
          </cell>
          <cell r="C14">
            <v>340000</v>
          </cell>
          <cell r="D14">
            <v>0</v>
          </cell>
          <cell r="E14">
            <v>0.05</v>
          </cell>
        </row>
        <row r="15">
          <cell r="B15">
            <v>340000</v>
          </cell>
          <cell r="C15">
            <v>3130000</v>
          </cell>
          <cell r="D15">
            <v>17000</v>
          </cell>
          <cell r="E15">
            <v>0.05</v>
          </cell>
        </row>
        <row r="16">
          <cell r="B16">
            <v>3130000</v>
          </cell>
          <cell r="C16">
            <v>9100000</v>
          </cell>
          <cell r="D16">
            <v>156500</v>
          </cell>
          <cell r="E16">
            <v>0.04</v>
          </cell>
        </row>
        <row r="17">
          <cell r="B17">
            <v>9100000</v>
          </cell>
          <cell r="C17">
            <v>31100000</v>
          </cell>
          <cell r="D17">
            <v>395300</v>
          </cell>
          <cell r="E17">
            <v>2.6499999999999999E-2</v>
          </cell>
        </row>
        <row r="18">
          <cell r="B18">
            <v>31100000</v>
          </cell>
          <cell r="C18">
            <v>31100000</v>
          </cell>
          <cell r="D18">
            <v>978300</v>
          </cell>
          <cell r="E18">
            <v>1.6500000000000001E-2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DE327-7EBE-430F-B925-5C6D47DD100F}">
  <dimension ref="A1:I12"/>
  <sheetViews>
    <sheetView showGridLines="0" tabSelected="1" workbookViewId="0">
      <selection activeCell="D10" sqref="D10"/>
    </sheetView>
  </sheetViews>
  <sheetFormatPr defaultColWidth="9.1796875" defaultRowHeight="14.5" x14ac:dyDescent="0.35"/>
  <cols>
    <col min="1" max="1" width="8.81640625" style="81" customWidth="1"/>
    <col min="2" max="2" width="42.81640625" style="97" customWidth="1"/>
    <col min="3" max="4" width="8.81640625" style="81" customWidth="1"/>
    <col min="5" max="5" width="9.6328125" style="93" bestFit="1" customWidth="1"/>
    <col min="6" max="6" width="12.81640625" style="93" customWidth="1"/>
    <col min="7" max="7" width="1.81640625" style="81" customWidth="1"/>
    <col min="8" max="16384" width="9.1796875" style="81"/>
  </cols>
  <sheetData>
    <row r="1" spans="1:9" s="79" customFormat="1" x14ac:dyDescent="0.35">
      <c r="B1" s="94"/>
      <c r="E1" s="80"/>
      <c r="F1" s="80"/>
    </row>
    <row r="2" spans="1:9" x14ac:dyDescent="0.35">
      <c r="A2" s="1" t="s">
        <v>0</v>
      </c>
      <c r="B2" s="95" t="s">
        <v>1</v>
      </c>
      <c r="C2" s="1" t="s">
        <v>2</v>
      </c>
      <c r="D2" s="1" t="s">
        <v>3</v>
      </c>
      <c r="E2" s="77" t="s">
        <v>4</v>
      </c>
      <c r="F2" s="78" t="s">
        <v>5</v>
      </c>
      <c r="G2" s="46"/>
    </row>
    <row r="3" spans="1:9" x14ac:dyDescent="0.35">
      <c r="A3" s="40" t="s">
        <v>6</v>
      </c>
      <c r="B3" s="45" t="s">
        <v>7</v>
      </c>
      <c r="C3" s="44"/>
      <c r="D3" s="2"/>
      <c r="E3" s="82"/>
      <c r="F3" s="83"/>
      <c r="G3" s="36"/>
    </row>
    <row r="4" spans="1:9" ht="23" x14ac:dyDescent="0.35">
      <c r="A4" s="2" t="s">
        <v>8</v>
      </c>
      <c r="B4" s="73" t="s">
        <v>12</v>
      </c>
      <c r="C4" s="5"/>
      <c r="D4" s="2"/>
      <c r="E4" s="76"/>
      <c r="F4" s="84"/>
      <c r="G4" s="36"/>
    </row>
    <row r="5" spans="1:9" x14ac:dyDescent="0.35">
      <c r="A5" s="85"/>
      <c r="B5" s="73" t="s">
        <v>71</v>
      </c>
      <c r="C5" s="5" t="s">
        <v>11</v>
      </c>
      <c r="D5" s="2">
        <v>1</v>
      </c>
      <c r="E5" s="76"/>
      <c r="F5" s="86">
        <v>0</v>
      </c>
      <c r="G5" s="47"/>
    </row>
    <row r="6" spans="1:9" x14ac:dyDescent="0.35">
      <c r="A6" s="2"/>
      <c r="B6" s="73" t="s">
        <v>38</v>
      </c>
      <c r="C6" s="5" t="s">
        <v>11</v>
      </c>
      <c r="D6" s="2">
        <v>1</v>
      </c>
      <c r="E6" s="76"/>
      <c r="F6" s="86">
        <v>0</v>
      </c>
      <c r="G6" s="87"/>
    </row>
    <row r="7" spans="1:9" x14ac:dyDescent="0.35">
      <c r="A7" s="2"/>
      <c r="B7" s="73" t="s">
        <v>70</v>
      </c>
      <c r="C7" s="5" t="s">
        <v>11</v>
      </c>
      <c r="D7" s="2">
        <v>1</v>
      </c>
      <c r="E7" s="76"/>
      <c r="F7" s="86">
        <v>0</v>
      </c>
      <c r="G7" s="87"/>
    </row>
    <row r="8" spans="1:9" x14ac:dyDescent="0.35">
      <c r="A8" s="2"/>
      <c r="B8" s="73"/>
      <c r="C8" s="5"/>
      <c r="D8" s="2"/>
      <c r="E8" s="76"/>
      <c r="F8" s="86"/>
      <c r="G8" s="87"/>
    </row>
    <row r="9" spans="1:9" ht="34.5" x14ac:dyDescent="0.35">
      <c r="A9" s="2" t="s">
        <v>72</v>
      </c>
      <c r="B9" s="45" t="s">
        <v>73</v>
      </c>
      <c r="C9" s="5"/>
      <c r="D9" s="2"/>
      <c r="E9" s="76"/>
      <c r="F9" s="86"/>
      <c r="G9" s="87"/>
    </row>
    <row r="10" spans="1:9" ht="34.5" x14ac:dyDescent="0.35">
      <c r="A10" s="2"/>
      <c r="B10" s="73" t="s">
        <v>131</v>
      </c>
      <c r="C10" s="5" t="s">
        <v>74</v>
      </c>
      <c r="D10" s="2">
        <v>1</v>
      </c>
      <c r="E10" s="76"/>
      <c r="F10" s="86">
        <f t="shared" ref="F10" si="0">D10*E10</f>
        <v>0</v>
      </c>
      <c r="G10" s="87"/>
    </row>
    <row r="11" spans="1:9" x14ac:dyDescent="0.35">
      <c r="A11" s="2"/>
      <c r="B11" s="73"/>
      <c r="C11" s="5"/>
      <c r="D11" s="2"/>
      <c r="E11" s="76"/>
      <c r="F11" s="86"/>
      <c r="G11" s="87"/>
    </row>
    <row r="12" spans="1:9" s="79" customFormat="1" x14ac:dyDescent="0.35">
      <c r="A12" s="3" t="s">
        <v>6</v>
      </c>
      <c r="B12" s="96" t="s">
        <v>13</v>
      </c>
      <c r="C12" s="88"/>
      <c r="D12" s="88"/>
      <c r="E12" s="89"/>
      <c r="F12" s="90"/>
      <c r="G12" s="91"/>
      <c r="H12" s="92"/>
      <c r="I12" s="92"/>
    </row>
  </sheetData>
  <pageMargins left="0.7" right="0.7" top="0.75" bottom="0.75" header="0.3" footer="0.3"/>
  <pageSetup paperSize="9" orientation="portrait" r:id="rId1"/>
  <headerFooter>
    <oddHeader>&amp;C&amp;"Calibri"&amp;10&amp;K000000 Confidential&amp;1#_x000D_</oddHeader>
    <oddFooter>&amp;R_x000D_&amp;1#&amp;"Calibri"&amp;10&amp;K000000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0AECB-5AA8-4EE4-A70A-E6A0DD1983CC}">
  <dimension ref="A1:F7"/>
  <sheetViews>
    <sheetView showGridLines="0" workbookViewId="0">
      <selection activeCell="E5" sqref="E5"/>
    </sheetView>
  </sheetViews>
  <sheetFormatPr defaultColWidth="9.1796875" defaultRowHeight="14.5" x14ac:dyDescent="0.35"/>
  <cols>
    <col min="1" max="1" width="8.81640625" style="98" customWidth="1"/>
    <col min="2" max="2" width="45.1796875" style="100" customWidth="1"/>
    <col min="3" max="4" width="8.81640625" style="98" customWidth="1"/>
    <col min="5" max="5" width="9.6328125" style="102" bestFit="1" customWidth="1"/>
    <col min="6" max="6" width="12.81640625" style="102" customWidth="1"/>
    <col min="7" max="7" width="1.81640625" style="98" customWidth="1"/>
    <col min="8" max="16384" width="9.1796875" style="98"/>
  </cols>
  <sheetData>
    <row r="1" spans="1:6" s="79" customFormat="1" ht="20" customHeight="1" x14ac:dyDescent="0.35">
      <c r="B1" s="94"/>
      <c r="E1" s="80"/>
      <c r="F1" s="80"/>
    </row>
    <row r="2" spans="1:6" ht="30" customHeight="1" x14ac:dyDescent="0.35">
      <c r="A2" s="3" t="s">
        <v>0</v>
      </c>
      <c r="B2" s="95" t="s">
        <v>1</v>
      </c>
      <c r="C2" s="1" t="s">
        <v>2</v>
      </c>
      <c r="D2" s="3" t="s">
        <v>3</v>
      </c>
      <c r="E2" s="101" t="s">
        <v>4</v>
      </c>
      <c r="F2" s="103" t="s">
        <v>5</v>
      </c>
    </row>
    <row r="3" spans="1:6" ht="23" x14ac:dyDescent="0.35">
      <c r="A3" s="8" t="s">
        <v>14</v>
      </c>
      <c r="B3" s="99" t="s">
        <v>15</v>
      </c>
      <c r="C3" s="9"/>
      <c r="D3" s="10"/>
      <c r="E3" s="83"/>
      <c r="F3" s="104"/>
    </row>
    <row r="4" spans="1:6" ht="30" customHeight="1" x14ac:dyDescent="0.35">
      <c r="A4" s="2" t="s">
        <v>16</v>
      </c>
      <c r="B4" s="73" t="s">
        <v>17</v>
      </c>
      <c r="C4" s="5"/>
      <c r="D4" s="2"/>
      <c r="E4" s="76"/>
      <c r="F4" s="84"/>
    </row>
    <row r="5" spans="1:6" ht="30" customHeight="1" x14ac:dyDescent="0.35">
      <c r="A5" s="2"/>
      <c r="B5" s="73" t="s">
        <v>75</v>
      </c>
      <c r="C5" s="5" t="s">
        <v>77</v>
      </c>
      <c r="D5" s="2">
        <v>1</v>
      </c>
      <c r="E5" s="76"/>
      <c r="F5" s="84">
        <f>D5*E5</f>
        <v>0</v>
      </c>
    </row>
    <row r="6" spans="1:6" ht="30" customHeight="1" x14ac:dyDescent="0.35">
      <c r="A6" s="2"/>
      <c r="B6" s="73" t="s">
        <v>76</v>
      </c>
      <c r="C6" s="5" t="s">
        <v>77</v>
      </c>
      <c r="D6" s="2">
        <v>1</v>
      </c>
      <c r="E6" s="76"/>
      <c r="F6" s="84">
        <f>D6*E6</f>
        <v>0</v>
      </c>
    </row>
    <row r="7" spans="1:6" ht="30" customHeight="1" x14ac:dyDescent="0.35">
      <c r="A7" s="3" t="s">
        <v>18</v>
      </c>
      <c r="B7" s="143" t="s">
        <v>19</v>
      </c>
      <c r="C7" s="144"/>
      <c r="D7" s="144"/>
      <c r="E7" s="144"/>
      <c r="F7" s="105">
        <f>SUM(F5:F6)</f>
        <v>0</v>
      </c>
    </row>
  </sheetData>
  <protectedRanges>
    <protectedRange sqref="E3:E6" name="Rates only"/>
  </protectedRanges>
  <mergeCells count="1">
    <mergeCell ref="B7:E7"/>
  </mergeCells>
  <pageMargins left="0.7" right="0.7" top="0.75" bottom="0.75" header="0.3" footer="0.3"/>
  <headerFooter>
    <oddHeader>&amp;C&amp;"Calibri"&amp;10&amp;K000000 Confidential&amp;1#_x000D_</oddHeader>
    <oddFooter>&amp;R_x000D_&amp;1#&amp;"Calibri"&amp;10&amp;K000000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C37C2-D4A2-49B6-927C-1BC2B8BE1764}">
  <dimension ref="A2:F9"/>
  <sheetViews>
    <sheetView zoomScaleNormal="100" workbookViewId="0">
      <selection activeCell="D8" sqref="D8"/>
    </sheetView>
  </sheetViews>
  <sheetFormatPr defaultRowHeight="14.5" x14ac:dyDescent="0.35"/>
  <cols>
    <col min="2" max="2" width="43.08984375" customWidth="1"/>
    <col min="4" max="4" width="7.54296875" bestFit="1" customWidth="1"/>
    <col min="5" max="5" width="9.1796875" bestFit="1" customWidth="1"/>
    <col min="6" max="6" width="10.1796875" bestFit="1" customWidth="1"/>
  </cols>
  <sheetData>
    <row r="2" spans="1:6" s="98" customFormat="1" ht="30" customHeight="1" x14ac:dyDescent="0.35">
      <c r="A2" s="3" t="s">
        <v>0</v>
      </c>
      <c r="B2" s="95" t="s">
        <v>1</v>
      </c>
      <c r="C2" s="1" t="s">
        <v>2</v>
      </c>
      <c r="D2" s="3" t="s">
        <v>3</v>
      </c>
      <c r="E2" s="101" t="s">
        <v>4</v>
      </c>
      <c r="F2" s="103" t="s">
        <v>5</v>
      </c>
    </row>
    <row r="3" spans="1:6" s="98" customFormat="1" x14ac:dyDescent="0.35">
      <c r="A3" s="8" t="s">
        <v>20</v>
      </c>
      <c r="B3" s="99" t="s">
        <v>80</v>
      </c>
      <c r="C3" s="9"/>
      <c r="D3" s="10"/>
      <c r="E3" s="83"/>
      <c r="F3" s="104"/>
    </row>
    <row r="4" spans="1:6" s="98" customFormat="1" ht="30" customHeight="1" x14ac:dyDescent="0.35">
      <c r="A4" s="2" t="s">
        <v>78</v>
      </c>
      <c r="B4" s="99" t="s">
        <v>81</v>
      </c>
      <c r="C4" s="5"/>
      <c r="D4" s="2"/>
      <c r="E4" s="76"/>
      <c r="F4" s="84"/>
    </row>
    <row r="5" spans="1:6" s="98" customFormat="1" ht="30" customHeight="1" x14ac:dyDescent="0.35">
      <c r="A5" s="2"/>
      <c r="B5" s="73" t="s">
        <v>95</v>
      </c>
      <c r="C5" s="5" t="s">
        <v>96</v>
      </c>
      <c r="D5" s="2">
        <v>2</v>
      </c>
      <c r="E5" s="76"/>
      <c r="F5" s="84">
        <f t="shared" ref="F5:F7" si="0">D5*E5</f>
        <v>0</v>
      </c>
    </row>
    <row r="6" spans="1:6" s="98" customFormat="1" ht="30" customHeight="1" x14ac:dyDescent="0.35">
      <c r="A6" s="2"/>
      <c r="B6" s="73" t="s">
        <v>82</v>
      </c>
      <c r="C6" s="5" t="s">
        <v>85</v>
      </c>
      <c r="D6" s="2">
        <v>2</v>
      </c>
      <c r="E6" s="76"/>
      <c r="F6" s="84">
        <f t="shared" si="0"/>
        <v>0</v>
      </c>
    </row>
    <row r="7" spans="1:6" s="98" customFormat="1" ht="30" customHeight="1" x14ac:dyDescent="0.35">
      <c r="A7" s="2"/>
      <c r="B7" s="73" t="s">
        <v>83</v>
      </c>
      <c r="C7" s="5" t="s">
        <v>85</v>
      </c>
      <c r="D7" s="2">
        <v>6</v>
      </c>
      <c r="E7" s="76"/>
      <c r="F7" s="84">
        <f t="shared" si="0"/>
        <v>0</v>
      </c>
    </row>
    <row r="8" spans="1:6" s="98" customFormat="1" ht="30" customHeight="1" x14ac:dyDescent="0.35">
      <c r="A8" s="7"/>
      <c r="B8" s="74" t="s">
        <v>84</v>
      </c>
      <c r="C8" s="6" t="s">
        <v>85</v>
      </c>
      <c r="D8" s="7">
        <v>4</v>
      </c>
      <c r="E8" s="76"/>
      <c r="F8" s="84">
        <f>D8*E8</f>
        <v>0</v>
      </c>
    </row>
    <row r="9" spans="1:6" s="98" customFormat="1" ht="30" customHeight="1" x14ac:dyDescent="0.35">
      <c r="A9" s="3" t="s">
        <v>79</v>
      </c>
      <c r="B9" s="143" t="s">
        <v>19</v>
      </c>
      <c r="C9" s="144"/>
      <c r="D9" s="144"/>
      <c r="E9" s="144"/>
      <c r="F9" s="105">
        <f>SUM(F6:F8)</f>
        <v>0</v>
      </c>
    </row>
  </sheetData>
  <protectedRanges>
    <protectedRange sqref="E3:E8" name="Rates only"/>
  </protectedRanges>
  <mergeCells count="1">
    <mergeCell ref="B9:E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showGridLines="0" view="pageBreakPreview" zoomScaleNormal="90" zoomScaleSheetLayoutView="100" workbookViewId="0">
      <selection activeCell="B21" sqref="B21"/>
    </sheetView>
  </sheetViews>
  <sheetFormatPr defaultColWidth="9.1796875" defaultRowHeight="14.5" x14ac:dyDescent="0.35"/>
  <cols>
    <col min="1" max="1" width="8.81640625" style="25" customWidth="1"/>
    <col min="2" max="2" width="42.81640625" style="25" customWidth="1"/>
    <col min="3" max="3" width="8.81640625" style="125" customWidth="1"/>
    <col min="4" max="4" width="8.81640625" style="25" customWidth="1"/>
    <col min="5" max="5" width="8.81640625" style="113" customWidth="1"/>
    <col min="6" max="6" width="12.81640625" style="113" customWidth="1"/>
    <col min="7" max="7" width="1.81640625" style="25" customWidth="1"/>
    <col min="8" max="16384" width="9.1796875" style="25"/>
  </cols>
  <sheetData>
    <row r="1" spans="1:7" s="22" customFormat="1" ht="20" customHeight="1" x14ac:dyDescent="0.35">
      <c r="C1" s="121"/>
      <c r="E1" s="106"/>
      <c r="F1" s="106"/>
    </row>
    <row r="2" spans="1:7" ht="30" customHeight="1" x14ac:dyDescent="0.35">
      <c r="A2" s="23" t="s">
        <v>0</v>
      </c>
      <c r="B2" s="23" t="s">
        <v>1</v>
      </c>
      <c r="C2" s="23" t="s">
        <v>2</v>
      </c>
      <c r="D2" s="23" t="s">
        <v>3</v>
      </c>
      <c r="E2" s="107" t="s">
        <v>4</v>
      </c>
      <c r="F2" s="114" t="s">
        <v>5</v>
      </c>
      <c r="G2" s="24"/>
    </row>
    <row r="3" spans="1:7" ht="15" customHeight="1" x14ac:dyDescent="0.35">
      <c r="A3" s="40" t="s">
        <v>48</v>
      </c>
      <c r="B3" s="41" t="s">
        <v>50</v>
      </c>
      <c r="C3" s="26"/>
      <c r="D3" s="27"/>
      <c r="E3" s="108"/>
      <c r="F3" s="115"/>
      <c r="G3" s="30"/>
    </row>
    <row r="4" spans="1:7" ht="30" customHeight="1" x14ac:dyDescent="0.35">
      <c r="A4" s="40" t="s">
        <v>51</v>
      </c>
      <c r="B4" s="41" t="s">
        <v>52</v>
      </c>
      <c r="C4" s="29"/>
      <c r="D4" s="27"/>
      <c r="E4" s="109"/>
      <c r="F4" s="116"/>
      <c r="G4" s="30"/>
    </row>
    <row r="5" spans="1:7" ht="30" customHeight="1" x14ac:dyDescent="0.35">
      <c r="A5" s="43" t="s">
        <v>36</v>
      </c>
      <c r="B5" s="42" t="s">
        <v>97</v>
      </c>
      <c r="C5" s="5" t="s">
        <v>94</v>
      </c>
      <c r="D5" s="27">
        <v>1</v>
      </c>
      <c r="E5" s="110"/>
      <c r="F5" s="120"/>
      <c r="G5" s="30"/>
    </row>
    <row r="6" spans="1:7" ht="30" customHeight="1" x14ac:dyDescent="0.35">
      <c r="A6" s="43" t="s">
        <v>32</v>
      </c>
      <c r="B6" s="42" t="s">
        <v>98</v>
      </c>
      <c r="C6" s="5" t="s">
        <v>94</v>
      </c>
      <c r="D6" s="27">
        <v>1</v>
      </c>
      <c r="E6" s="110"/>
      <c r="F6" s="120" t="str">
        <f>IF(OR(AND(D6="Prov",E6="Sum"),(E6="PC Sum")),". . . . . . . . .00",IF(ISERR(D6*E6),"",IF(D6*E6=0,"",ROUND(D6*E6,2))))</f>
        <v/>
      </c>
      <c r="G6" s="31"/>
    </row>
    <row r="7" spans="1:7" ht="30" customHeight="1" x14ac:dyDescent="0.35">
      <c r="A7" s="40" t="s">
        <v>53</v>
      </c>
      <c r="B7" s="41" t="s">
        <v>132</v>
      </c>
      <c r="C7" s="5"/>
      <c r="D7" s="27"/>
      <c r="E7" s="76"/>
      <c r="F7" s="120" t="str">
        <f t="shared" ref="F7:F13" si="0">IF(OR(AND(D7="Prov",E7="Sum"),(E7="PC Sum")),". . . . . . . . .00",IF(ISERR(D7*E7),"",IF(D7*E7=0,"",ROUND(D7*E7,2))))</f>
        <v/>
      </c>
      <c r="G7" s="32"/>
    </row>
    <row r="8" spans="1:7" ht="30" customHeight="1" x14ac:dyDescent="0.35">
      <c r="A8" s="2" t="s">
        <v>36</v>
      </c>
      <c r="B8" s="4" t="s">
        <v>54</v>
      </c>
      <c r="C8" s="5" t="s">
        <v>94</v>
      </c>
      <c r="D8" s="27">
        <v>1</v>
      </c>
      <c r="E8" s="76"/>
      <c r="F8" s="120" t="str">
        <f t="shared" si="0"/>
        <v/>
      </c>
      <c r="G8" s="32"/>
    </row>
    <row r="9" spans="1:7" ht="30" customHeight="1" x14ac:dyDescent="0.35">
      <c r="A9" s="2" t="s">
        <v>32</v>
      </c>
      <c r="B9" s="4" t="s">
        <v>55</v>
      </c>
      <c r="C9" s="5" t="s">
        <v>94</v>
      </c>
      <c r="D9" s="27">
        <v>1</v>
      </c>
      <c r="E9" s="76"/>
      <c r="F9" s="120" t="str">
        <f t="shared" si="0"/>
        <v/>
      </c>
      <c r="G9" s="32"/>
    </row>
    <row r="10" spans="1:7" ht="30" customHeight="1" x14ac:dyDescent="0.35">
      <c r="A10" s="2" t="s">
        <v>46</v>
      </c>
      <c r="B10" s="4" t="s">
        <v>86</v>
      </c>
      <c r="C10" s="5" t="s">
        <v>94</v>
      </c>
      <c r="D10" s="27">
        <v>1</v>
      </c>
      <c r="E10" s="76"/>
      <c r="F10" s="120" t="str">
        <f t="shared" si="0"/>
        <v/>
      </c>
      <c r="G10" s="32"/>
    </row>
    <row r="11" spans="1:7" ht="30" customHeight="1" x14ac:dyDescent="0.35">
      <c r="A11" s="2" t="s">
        <v>33</v>
      </c>
      <c r="B11" s="4" t="s">
        <v>56</v>
      </c>
      <c r="C11" s="5" t="s">
        <v>94</v>
      </c>
      <c r="D11" s="27">
        <v>1</v>
      </c>
      <c r="E11" s="76"/>
      <c r="F11" s="120" t="str">
        <f t="shared" si="0"/>
        <v/>
      </c>
      <c r="G11" s="32"/>
    </row>
    <row r="12" spans="1:7" ht="30" customHeight="1" x14ac:dyDescent="0.35">
      <c r="A12" s="2" t="s">
        <v>47</v>
      </c>
      <c r="B12" s="4" t="s">
        <v>88</v>
      </c>
      <c r="C12" s="5" t="s">
        <v>94</v>
      </c>
      <c r="D12" s="27">
        <v>1</v>
      </c>
      <c r="E12" s="76"/>
      <c r="F12" s="120" t="str">
        <f t="shared" si="0"/>
        <v/>
      </c>
      <c r="G12" s="32"/>
    </row>
    <row r="13" spans="1:7" ht="30" customHeight="1" x14ac:dyDescent="0.35">
      <c r="A13" s="2" t="s">
        <v>87</v>
      </c>
      <c r="B13" s="4" t="s">
        <v>89</v>
      </c>
      <c r="C13" s="5" t="s">
        <v>94</v>
      </c>
      <c r="D13" s="27">
        <v>1</v>
      </c>
      <c r="E13" s="76"/>
      <c r="F13" s="120" t="str">
        <f t="shared" si="0"/>
        <v/>
      </c>
      <c r="G13" s="32"/>
    </row>
    <row r="14" spans="1:7" ht="30" customHeight="1" x14ac:dyDescent="0.35">
      <c r="A14" s="40" t="s">
        <v>58</v>
      </c>
      <c r="B14" s="41" t="s">
        <v>57</v>
      </c>
      <c r="C14" s="5"/>
      <c r="D14" s="27"/>
      <c r="E14" s="76"/>
      <c r="F14" s="117"/>
      <c r="G14" s="32"/>
    </row>
    <row r="15" spans="1:7" ht="30" customHeight="1" x14ac:dyDescent="0.35">
      <c r="A15" s="43" t="s">
        <v>36</v>
      </c>
      <c r="B15" s="42" t="s">
        <v>59</v>
      </c>
      <c r="C15" s="5" t="s">
        <v>11</v>
      </c>
      <c r="D15" s="27">
        <v>1</v>
      </c>
      <c r="E15" s="76"/>
      <c r="F15" s="117">
        <v>0</v>
      </c>
      <c r="G15" s="32"/>
    </row>
    <row r="16" spans="1:7" ht="23" x14ac:dyDescent="0.35">
      <c r="A16" s="68" t="s">
        <v>32</v>
      </c>
      <c r="B16" s="72" t="s">
        <v>60</v>
      </c>
      <c r="C16" s="75" t="s">
        <v>9</v>
      </c>
      <c r="D16" s="70">
        <v>5</v>
      </c>
      <c r="E16" s="110"/>
      <c r="F16" s="117">
        <v>0</v>
      </c>
      <c r="G16" s="32"/>
    </row>
    <row r="17" spans="1:9" x14ac:dyDescent="0.35">
      <c r="A17" s="68"/>
      <c r="B17" s="73" t="s">
        <v>65</v>
      </c>
      <c r="C17" s="5"/>
      <c r="D17" s="70"/>
      <c r="E17" s="110"/>
      <c r="F17" s="118"/>
      <c r="G17" s="69"/>
    </row>
    <row r="18" spans="1:9" x14ac:dyDescent="0.35">
      <c r="A18" s="68"/>
      <c r="B18" s="73" t="s">
        <v>66</v>
      </c>
      <c r="C18" s="122">
        <v>0.1</v>
      </c>
      <c r="D18" s="70"/>
      <c r="E18" s="110"/>
      <c r="F18" s="118"/>
      <c r="G18" s="69"/>
    </row>
    <row r="19" spans="1:9" x14ac:dyDescent="0.35">
      <c r="A19" s="68"/>
      <c r="B19" s="73" t="s">
        <v>67</v>
      </c>
      <c r="C19" s="122">
        <v>0.08</v>
      </c>
      <c r="D19" s="70"/>
      <c r="E19" s="110"/>
      <c r="F19" s="118"/>
      <c r="G19" s="69"/>
    </row>
    <row r="20" spans="1:9" x14ac:dyDescent="0.35">
      <c r="A20" s="68"/>
      <c r="B20" s="73" t="s">
        <v>68</v>
      </c>
      <c r="C20" s="122">
        <v>7.0000000000000007E-2</v>
      </c>
      <c r="D20" s="70"/>
      <c r="E20" s="110"/>
      <c r="F20" s="118"/>
      <c r="G20" s="69"/>
    </row>
    <row r="21" spans="1:9" x14ac:dyDescent="0.35">
      <c r="A21" s="36"/>
      <c r="B21" s="74" t="s">
        <v>69</v>
      </c>
      <c r="C21" s="123">
        <v>0.05</v>
      </c>
      <c r="D21" s="70"/>
      <c r="E21" s="111"/>
      <c r="F21" s="116"/>
      <c r="G21" s="28"/>
    </row>
    <row r="22" spans="1:9" s="22" customFormat="1" ht="30" customHeight="1" x14ac:dyDescent="0.35">
      <c r="A22" s="3" t="s">
        <v>48</v>
      </c>
      <c r="B22" s="71" t="s">
        <v>13</v>
      </c>
      <c r="C22" s="124"/>
      <c r="D22" s="37"/>
      <c r="E22" s="112"/>
      <c r="F22" s="119"/>
      <c r="G22" s="34"/>
      <c r="H22" s="35"/>
      <c r="I22" s="35"/>
    </row>
  </sheetData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&amp;C&amp;"Calibri"&amp;10&amp;K000000 Confidential&amp;1#_x000D_</oddHeader>
    <oddFooter>&amp;R_x000D_&amp;1#&amp;"Calibri"&amp;10&amp;K000000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9"/>
  <sheetViews>
    <sheetView showGridLines="0" view="pageBreakPreview" topLeftCell="A35" zoomScaleNormal="100" zoomScaleSheetLayoutView="100" workbookViewId="0">
      <selection activeCell="B55" sqref="B55"/>
    </sheetView>
  </sheetViews>
  <sheetFormatPr defaultColWidth="9.1796875" defaultRowHeight="11.5" x14ac:dyDescent="0.25"/>
  <cols>
    <col min="1" max="1" width="8.81640625" style="53" customWidth="1"/>
    <col min="2" max="2" width="58.54296875" style="53" customWidth="1"/>
    <col min="3" max="3" width="12.08984375" style="53" customWidth="1"/>
    <col min="4" max="4" width="9.54296875" style="54" bestFit="1" customWidth="1"/>
    <col min="5" max="5" width="10.90625" style="127" bestFit="1" customWidth="1"/>
    <col min="6" max="6" width="13.81640625" style="127" customWidth="1"/>
    <col min="7" max="7" width="0" style="61" hidden="1" customWidth="1"/>
    <col min="8" max="16384" width="9.1796875" style="61"/>
  </cols>
  <sheetData>
    <row r="1" spans="1:6" s="35" customFormat="1" ht="20" customHeight="1" x14ac:dyDescent="0.25">
      <c r="A1" s="56"/>
      <c r="B1" s="56"/>
      <c r="C1" s="56"/>
      <c r="D1" s="60"/>
      <c r="E1" s="67"/>
      <c r="F1" s="67"/>
    </row>
    <row r="2" spans="1:6" ht="30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78" t="s">
        <v>4</v>
      </c>
      <c r="F2" s="78" t="s">
        <v>5</v>
      </c>
    </row>
    <row r="3" spans="1:6" x14ac:dyDescent="0.25">
      <c r="A3" s="45" t="s">
        <v>61</v>
      </c>
      <c r="B3" s="44" t="s">
        <v>39</v>
      </c>
      <c r="C3" s="44"/>
      <c r="D3" s="44"/>
      <c r="E3" s="126"/>
      <c r="F3" s="126"/>
    </row>
    <row r="4" spans="1:6" x14ac:dyDescent="0.25">
      <c r="A4" s="45"/>
      <c r="B4" s="44"/>
      <c r="C4" s="44"/>
      <c r="D4" s="44"/>
      <c r="E4" s="126"/>
      <c r="F4" s="126"/>
    </row>
    <row r="5" spans="1:6" x14ac:dyDescent="0.25">
      <c r="A5" s="45"/>
      <c r="B5" s="45" t="s">
        <v>118</v>
      </c>
      <c r="C5" s="44"/>
      <c r="D5" s="44"/>
      <c r="E5" s="126"/>
      <c r="F5" s="126"/>
    </row>
    <row r="6" spans="1:6" x14ac:dyDescent="0.25">
      <c r="A6" s="45"/>
      <c r="B6" s="45"/>
      <c r="C6" s="44"/>
      <c r="D6" s="44"/>
      <c r="E6" s="126"/>
      <c r="F6" s="126"/>
    </row>
    <row r="7" spans="1:6" x14ac:dyDescent="0.25">
      <c r="A7" s="45"/>
      <c r="B7" s="45" t="s">
        <v>113</v>
      </c>
      <c r="C7" s="44"/>
      <c r="D7" s="44"/>
      <c r="E7" s="126"/>
      <c r="F7" s="126"/>
    </row>
    <row r="8" spans="1:6" x14ac:dyDescent="0.25">
      <c r="A8" s="45"/>
      <c r="B8" s="45"/>
      <c r="C8" s="44"/>
      <c r="D8" s="44"/>
      <c r="E8" s="126"/>
      <c r="F8" s="126"/>
    </row>
    <row r="9" spans="1:6" x14ac:dyDescent="0.25">
      <c r="A9" s="62" t="s">
        <v>40</v>
      </c>
      <c r="B9" s="56" t="s">
        <v>101</v>
      </c>
    </row>
    <row r="10" spans="1:6" x14ac:dyDescent="0.25">
      <c r="A10" s="53" t="s">
        <v>30</v>
      </c>
      <c r="B10" s="53" t="s">
        <v>102</v>
      </c>
      <c r="C10" s="53" t="s">
        <v>111</v>
      </c>
      <c r="D10" s="57">
        <v>1</v>
      </c>
      <c r="F10" s="127">
        <f t="shared" ref="F10" si="0">D10*E10</f>
        <v>0</v>
      </c>
    </row>
    <row r="11" spans="1:6" x14ac:dyDescent="0.25">
      <c r="D11" s="57"/>
    </row>
    <row r="12" spans="1:6" x14ac:dyDescent="0.25">
      <c r="B12" s="56" t="s">
        <v>104</v>
      </c>
      <c r="D12" s="57"/>
      <c r="F12" s="127">
        <f t="shared" ref="F12" si="1">D12*E12</f>
        <v>0</v>
      </c>
    </row>
    <row r="13" spans="1:6" x14ac:dyDescent="0.25">
      <c r="A13" s="53" t="s">
        <v>35</v>
      </c>
      <c r="B13" s="53" t="s">
        <v>105</v>
      </c>
      <c r="C13" s="53" t="s">
        <v>108</v>
      </c>
      <c r="D13" s="57">
        <v>1</v>
      </c>
    </row>
    <row r="14" spans="1:6" x14ac:dyDescent="0.25">
      <c r="D14" s="57"/>
    </row>
    <row r="15" spans="1:6" x14ac:dyDescent="0.25">
      <c r="B15" s="56" t="s">
        <v>103</v>
      </c>
      <c r="D15" s="57"/>
    </row>
    <row r="16" spans="1:6" x14ac:dyDescent="0.25">
      <c r="A16" s="53" t="s">
        <v>34</v>
      </c>
      <c r="B16" s="53" t="s">
        <v>106</v>
      </c>
      <c r="C16" s="53" t="s">
        <v>111</v>
      </c>
      <c r="D16" s="57">
        <v>1</v>
      </c>
      <c r="F16" s="127">
        <f t="shared" ref="F16:F18" si="2">D16*E16</f>
        <v>0</v>
      </c>
    </row>
    <row r="17" spans="1:6" x14ac:dyDescent="0.25">
      <c r="B17" s="53" t="s">
        <v>107</v>
      </c>
      <c r="D17" s="57"/>
    </row>
    <row r="18" spans="1:6" x14ac:dyDescent="0.25">
      <c r="A18" s="53" t="s">
        <v>116</v>
      </c>
      <c r="B18" s="53" t="s">
        <v>130</v>
      </c>
      <c r="C18" s="53" t="s">
        <v>10</v>
      </c>
      <c r="D18" s="57">
        <v>1</v>
      </c>
      <c r="F18" s="127">
        <f t="shared" si="2"/>
        <v>0</v>
      </c>
    </row>
    <row r="19" spans="1:6" x14ac:dyDescent="0.25">
      <c r="D19" s="57"/>
    </row>
    <row r="20" spans="1:6" x14ac:dyDescent="0.25">
      <c r="A20" s="53" t="s">
        <v>133</v>
      </c>
      <c r="B20" s="56" t="s">
        <v>114</v>
      </c>
      <c r="D20" s="57"/>
    </row>
    <row r="21" spans="1:6" x14ac:dyDescent="0.25">
      <c r="B21" s="56"/>
      <c r="D21" s="57"/>
    </row>
    <row r="22" spans="1:6" x14ac:dyDescent="0.25">
      <c r="B22" s="56" t="s">
        <v>109</v>
      </c>
      <c r="D22" s="57"/>
    </row>
    <row r="23" spans="1:6" x14ac:dyDescent="0.25">
      <c r="A23" s="53" t="s">
        <v>135</v>
      </c>
      <c r="B23" s="53" t="s">
        <v>110</v>
      </c>
      <c r="C23" s="53" t="s">
        <v>111</v>
      </c>
      <c r="D23" s="57">
        <v>1</v>
      </c>
      <c r="F23" s="127">
        <f t="shared" ref="F23" si="3">D23*E23</f>
        <v>0</v>
      </c>
    </row>
    <row r="24" spans="1:6" x14ac:dyDescent="0.25">
      <c r="D24" s="57"/>
    </row>
    <row r="25" spans="1:6" x14ac:dyDescent="0.25">
      <c r="A25" s="63" t="s">
        <v>136</v>
      </c>
      <c r="B25" s="63" t="s">
        <v>134</v>
      </c>
      <c r="C25" s="53" t="s">
        <v>11</v>
      </c>
      <c r="D25" s="57">
        <v>1</v>
      </c>
    </row>
    <row r="26" spans="1:6" ht="23" x14ac:dyDescent="0.25">
      <c r="A26" s="51" t="s">
        <v>41</v>
      </c>
      <c r="B26" s="52" t="s">
        <v>99</v>
      </c>
    </row>
    <row r="27" spans="1:6" x14ac:dyDescent="0.25">
      <c r="A27" s="51"/>
      <c r="B27" s="52"/>
    </row>
    <row r="28" spans="1:6" x14ac:dyDescent="0.25">
      <c r="A28" s="55" t="s">
        <v>29</v>
      </c>
      <c r="B28" s="52" t="s">
        <v>115</v>
      </c>
    </row>
    <row r="29" spans="1:6" x14ac:dyDescent="0.25">
      <c r="A29" s="34"/>
      <c r="B29" s="52"/>
    </row>
    <row r="30" spans="1:6" x14ac:dyDescent="0.25">
      <c r="A30" s="34"/>
      <c r="B30" s="52" t="s">
        <v>117</v>
      </c>
    </row>
    <row r="31" spans="1:6" x14ac:dyDescent="0.25">
      <c r="A31" s="34"/>
      <c r="B31" s="52"/>
    </row>
    <row r="32" spans="1:6" x14ac:dyDescent="0.25">
      <c r="A32" s="61"/>
      <c r="B32" s="66" t="s">
        <v>120</v>
      </c>
    </row>
    <row r="33" spans="1:6" x14ac:dyDescent="0.25">
      <c r="A33" s="61"/>
      <c r="B33" s="66"/>
    </row>
    <row r="34" spans="1:6" x14ac:dyDescent="0.25">
      <c r="A34" s="55"/>
      <c r="B34" s="66" t="s">
        <v>112</v>
      </c>
      <c r="C34" s="56"/>
      <c r="D34" s="44"/>
      <c r="E34" s="67"/>
    </row>
    <row r="35" spans="1:6" ht="46" x14ac:dyDescent="0.25">
      <c r="A35" s="139" t="s">
        <v>30</v>
      </c>
      <c r="B35" s="59" t="s">
        <v>121</v>
      </c>
      <c r="C35" s="139" t="s">
        <v>10</v>
      </c>
      <c r="D35" s="140">
        <v>1</v>
      </c>
      <c r="E35" s="141"/>
      <c r="F35" s="141">
        <f t="shared" ref="F35" si="4">D35*E35</f>
        <v>0</v>
      </c>
    </row>
    <row r="36" spans="1:6" x14ac:dyDescent="0.25">
      <c r="A36" s="55"/>
      <c r="B36" s="66"/>
      <c r="C36" s="56"/>
      <c r="D36" s="44"/>
      <c r="E36" s="67"/>
    </row>
    <row r="37" spans="1:6" x14ac:dyDescent="0.25">
      <c r="A37" s="55"/>
      <c r="B37" s="66" t="s">
        <v>119</v>
      </c>
      <c r="C37" s="56"/>
      <c r="D37" s="44"/>
      <c r="E37" s="67"/>
    </row>
    <row r="38" spans="1:6" ht="46" x14ac:dyDescent="0.25">
      <c r="A38" s="139" t="s">
        <v>31</v>
      </c>
      <c r="B38" s="59" t="s">
        <v>122</v>
      </c>
      <c r="C38" s="139" t="s">
        <v>42</v>
      </c>
      <c r="D38" s="140">
        <v>1</v>
      </c>
      <c r="E38" s="141"/>
      <c r="F38" s="141">
        <f t="shared" ref="F38" si="5">D38*E38</f>
        <v>0</v>
      </c>
    </row>
    <row r="39" spans="1:6" x14ac:dyDescent="0.25">
      <c r="A39" s="58"/>
      <c r="B39" s="59"/>
      <c r="D39" s="57"/>
    </row>
    <row r="40" spans="1:6" ht="23" x14ac:dyDescent="0.25">
      <c r="A40" s="55" t="s">
        <v>32</v>
      </c>
      <c r="B40" s="65" t="s">
        <v>43</v>
      </c>
      <c r="D40" s="57"/>
    </row>
    <row r="41" spans="1:6" x14ac:dyDescent="0.25">
      <c r="A41" s="53" t="s">
        <v>30</v>
      </c>
      <c r="B41" s="53" t="s">
        <v>44</v>
      </c>
      <c r="C41" s="53" t="s">
        <v>10</v>
      </c>
      <c r="D41" s="57">
        <v>1</v>
      </c>
      <c r="F41" s="127">
        <f t="shared" ref="F41:F46" si="6">D41*E41</f>
        <v>0</v>
      </c>
    </row>
    <row r="42" spans="1:6" x14ac:dyDescent="0.25">
      <c r="D42" s="57"/>
    </row>
    <row r="43" spans="1:6" x14ac:dyDescent="0.25">
      <c r="A43" s="56" t="s">
        <v>45</v>
      </c>
      <c r="B43" s="56" t="s">
        <v>123</v>
      </c>
      <c r="C43" s="56"/>
      <c r="D43" s="64"/>
      <c r="E43" s="67"/>
    </row>
    <row r="44" spans="1:6" ht="23" x14ac:dyDescent="0.25">
      <c r="A44" s="55" t="s">
        <v>100</v>
      </c>
      <c r="B44" s="65" t="s">
        <v>124</v>
      </c>
      <c r="D44" s="57"/>
    </row>
    <row r="45" spans="1:6" x14ac:dyDescent="0.25">
      <c r="A45" s="53" t="s">
        <v>30</v>
      </c>
      <c r="B45" s="53" t="s">
        <v>125</v>
      </c>
      <c r="C45" s="53" t="s">
        <v>10</v>
      </c>
      <c r="D45" s="57">
        <v>1</v>
      </c>
      <c r="F45" s="127">
        <f t="shared" si="6"/>
        <v>0</v>
      </c>
    </row>
    <row r="46" spans="1:6" x14ac:dyDescent="0.25">
      <c r="A46" s="53" t="s">
        <v>31</v>
      </c>
      <c r="B46" s="53" t="s">
        <v>126</v>
      </c>
      <c r="C46" s="53" t="s">
        <v>10</v>
      </c>
      <c r="D46" s="57">
        <v>1</v>
      </c>
      <c r="F46" s="127">
        <f t="shared" si="6"/>
        <v>0</v>
      </c>
    </row>
    <row r="47" spans="1:6" x14ac:dyDescent="0.25">
      <c r="A47" s="53" t="s">
        <v>34</v>
      </c>
      <c r="B47" s="53" t="s">
        <v>128</v>
      </c>
      <c r="C47" s="53" t="s">
        <v>10</v>
      </c>
      <c r="D47" s="57">
        <v>2</v>
      </c>
    </row>
    <row r="48" spans="1:6" x14ac:dyDescent="0.25">
      <c r="D48" s="57"/>
    </row>
    <row r="49" spans="1:6" x14ac:dyDescent="0.25">
      <c r="A49" s="56" t="s">
        <v>33</v>
      </c>
      <c r="B49" s="56" t="s">
        <v>139</v>
      </c>
      <c r="D49" s="57"/>
    </row>
    <row r="50" spans="1:6" x14ac:dyDescent="0.25">
      <c r="A50" s="56"/>
      <c r="B50" s="53" t="s">
        <v>129</v>
      </c>
      <c r="C50" s="53" t="s">
        <v>42</v>
      </c>
      <c r="D50" s="57">
        <v>1</v>
      </c>
      <c r="F50" s="127">
        <f t="shared" ref="F50" si="7">D50*E50</f>
        <v>0</v>
      </c>
    </row>
    <row r="51" spans="1:6" ht="11.4" customHeight="1" x14ac:dyDescent="0.25">
      <c r="D51" s="57"/>
    </row>
    <row r="52" spans="1:6" ht="12" customHeight="1" x14ac:dyDescent="0.25">
      <c r="A52" s="56" t="s">
        <v>47</v>
      </c>
      <c r="B52" s="41" t="s">
        <v>63</v>
      </c>
    </row>
    <row r="53" spans="1:6" s="129" customFormat="1" x14ac:dyDescent="0.25">
      <c r="A53" s="63"/>
      <c r="B53" s="138" t="s">
        <v>90</v>
      </c>
      <c r="C53" s="137" t="s">
        <v>93</v>
      </c>
      <c r="D53" s="130">
        <v>1</v>
      </c>
      <c r="E53" s="128"/>
      <c r="F53" s="128">
        <f t="shared" ref="F53" si="8">D53*E53</f>
        <v>0</v>
      </c>
    </row>
    <row r="54" spans="1:6" s="129" customFormat="1" x14ac:dyDescent="0.25">
      <c r="A54" s="63"/>
      <c r="B54" s="138" t="s">
        <v>91</v>
      </c>
      <c r="C54" s="137" t="s">
        <v>93</v>
      </c>
      <c r="D54" s="130">
        <v>1</v>
      </c>
      <c r="E54" s="128"/>
      <c r="F54" s="128">
        <f t="shared" ref="F54:F55" si="9">D54*E54</f>
        <v>0</v>
      </c>
    </row>
    <row r="55" spans="1:6" s="129" customFormat="1" ht="12" customHeight="1" x14ac:dyDescent="0.25">
      <c r="A55" s="63"/>
      <c r="B55" s="138" t="s">
        <v>127</v>
      </c>
      <c r="C55" s="137" t="s">
        <v>93</v>
      </c>
      <c r="D55" s="130">
        <v>1</v>
      </c>
      <c r="E55" s="128"/>
      <c r="F55" s="128">
        <f t="shared" si="9"/>
        <v>0</v>
      </c>
    </row>
    <row r="56" spans="1:6" s="129" customFormat="1" ht="12" customHeight="1" x14ac:dyDescent="0.25">
      <c r="A56" s="63"/>
      <c r="B56" s="138"/>
      <c r="C56" s="137"/>
      <c r="D56" s="130"/>
      <c r="E56" s="128"/>
      <c r="F56" s="128"/>
    </row>
    <row r="57" spans="1:6" x14ac:dyDescent="0.25">
      <c r="A57" s="53" t="s">
        <v>87</v>
      </c>
      <c r="B57" s="41" t="s">
        <v>137</v>
      </c>
    </row>
    <row r="58" spans="1:6" x14ac:dyDescent="0.25">
      <c r="B58" s="142" t="s">
        <v>138</v>
      </c>
    </row>
    <row r="59" spans="1:6" x14ac:dyDescent="0.25">
      <c r="A59" s="39" t="s">
        <v>62</v>
      </c>
      <c r="B59" s="56" t="s">
        <v>27</v>
      </c>
      <c r="F59" s="67">
        <f>SUM(F39:F51)</f>
        <v>0</v>
      </c>
    </row>
  </sheetData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&amp;C&amp;"Calibri"&amp;10&amp;K000000 Confidential&amp;1#_x000D_</oddHeader>
    <oddFooter>&amp;R_x000D_&amp;1#&amp;"Calibri"&amp;10&amp;K000000 Confidential</oddFooter>
  </headerFooter>
  <rowBreaks count="1" manualBreakCount="1">
    <brk id="6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9"/>
  <sheetViews>
    <sheetView showGridLines="0" view="pageBreakPreview" zoomScaleNormal="130" zoomScaleSheetLayoutView="100" workbookViewId="0">
      <selection activeCell="C9" sqref="C9"/>
    </sheetView>
  </sheetViews>
  <sheetFormatPr defaultColWidth="9.1796875" defaultRowHeight="14.5" x14ac:dyDescent="0.35"/>
  <cols>
    <col min="1" max="1" width="15.453125" customWidth="1"/>
    <col min="2" max="2" width="60.81640625" customWidth="1"/>
    <col min="3" max="3" width="14" style="136" customWidth="1"/>
    <col min="4" max="4" width="1.81640625" customWidth="1"/>
    <col min="7" max="7" width="14.1796875" customWidth="1"/>
  </cols>
  <sheetData>
    <row r="1" spans="1:7" s="17" customFormat="1" ht="30" customHeight="1" x14ac:dyDescent="0.35">
      <c r="C1" s="131"/>
    </row>
    <row r="2" spans="1:7" ht="30" customHeight="1" x14ac:dyDescent="0.35">
      <c r="A2" s="11" t="s">
        <v>22</v>
      </c>
      <c r="B2" s="14" t="s">
        <v>1</v>
      </c>
      <c r="C2" s="132" t="s">
        <v>5</v>
      </c>
    </row>
    <row r="3" spans="1:7" ht="30" customHeight="1" x14ac:dyDescent="0.35">
      <c r="A3" s="12" t="s">
        <v>6</v>
      </c>
      <c r="B3" s="13" t="s">
        <v>7</v>
      </c>
      <c r="C3" s="133">
        <f>'B1200'!F12</f>
        <v>0</v>
      </c>
    </row>
    <row r="4" spans="1:7" ht="30" customHeight="1" x14ac:dyDescent="0.35">
      <c r="A4" s="12" t="s">
        <v>14</v>
      </c>
      <c r="B4" s="13" t="s">
        <v>15</v>
      </c>
      <c r="C4" s="133">
        <f>'B1300'!F7</f>
        <v>0</v>
      </c>
    </row>
    <row r="5" spans="1:7" ht="30" customHeight="1" x14ac:dyDescent="0.35">
      <c r="A5" s="12" t="s">
        <v>20</v>
      </c>
      <c r="B5" s="13" t="s">
        <v>21</v>
      </c>
      <c r="C5" s="133">
        <f>'B1500'!F9</f>
        <v>0</v>
      </c>
    </row>
    <row r="6" spans="1:7" ht="30" customHeight="1" x14ac:dyDescent="0.35">
      <c r="A6" s="12" t="s">
        <v>48</v>
      </c>
      <c r="B6" s="13" t="s">
        <v>49</v>
      </c>
      <c r="C6" s="133">
        <f>'B1800'!F22</f>
        <v>0</v>
      </c>
    </row>
    <row r="7" spans="1:7" ht="30" customHeight="1" x14ac:dyDescent="0.35">
      <c r="A7" s="12" t="s">
        <v>62</v>
      </c>
      <c r="B7" s="13" t="s">
        <v>39</v>
      </c>
      <c r="C7" s="133">
        <f>'B5500'!F59</f>
        <v>0</v>
      </c>
    </row>
    <row r="8" spans="1:7" s="20" customFormat="1" ht="30" customHeight="1" x14ac:dyDescent="0.3">
      <c r="A8" s="18"/>
      <c r="B8" s="19"/>
      <c r="C8" s="134"/>
    </row>
    <row r="9" spans="1:7" ht="52" x14ac:dyDescent="0.35">
      <c r="A9" s="38" t="s">
        <v>37</v>
      </c>
      <c r="B9" s="38"/>
      <c r="C9" s="135">
        <f>SUM(C3:C7)</f>
        <v>0</v>
      </c>
      <c r="G9" s="33"/>
    </row>
  </sheetData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Header>&amp;C&amp;"Calibri"&amp;10&amp;K000000 Confidential&amp;1#_x000D_</oddHeader>
    <oddFooter>&amp;R_x000D_&amp;1#&amp;"Calibri"&amp;10&amp;K000000 Confidential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CA692-96BE-4ECD-86E1-B5C711FA31EB}">
  <dimension ref="A1:Q12"/>
  <sheetViews>
    <sheetView showGridLines="0" workbookViewId="0">
      <selection activeCell="D6" sqref="D6:E6"/>
    </sheetView>
  </sheetViews>
  <sheetFormatPr defaultColWidth="9.1796875" defaultRowHeight="14.5" x14ac:dyDescent="0.35"/>
  <cols>
    <col min="1" max="1" width="51.81640625" style="16" bestFit="1" customWidth="1"/>
    <col min="2" max="2" width="2.81640625" style="15" customWidth="1"/>
    <col min="3" max="3" width="32.6328125" style="16" customWidth="1"/>
    <col min="4" max="6" width="9.1796875" style="16"/>
    <col min="7" max="7" width="14.1796875" style="16" bestFit="1" customWidth="1"/>
    <col min="8" max="16384" width="9.1796875" style="16"/>
  </cols>
  <sheetData>
    <row r="1" spans="1:17" s="21" customFormat="1" ht="40.25" customHeight="1" x14ac:dyDescent="0.35">
      <c r="A1" s="145" t="s">
        <v>25</v>
      </c>
      <c r="B1" s="145"/>
      <c r="C1" s="145"/>
      <c r="D1" s="145"/>
      <c r="E1" s="146"/>
      <c r="F1"/>
      <c r="G1"/>
      <c r="H1"/>
      <c r="I1"/>
      <c r="J1"/>
      <c r="K1"/>
      <c r="L1"/>
      <c r="M1"/>
      <c r="N1"/>
      <c r="O1"/>
      <c r="P1"/>
      <c r="Q1"/>
    </row>
    <row r="2" spans="1:17" ht="30" customHeight="1" x14ac:dyDescent="0.35">
      <c r="A2" s="147" t="s">
        <v>26</v>
      </c>
      <c r="B2" s="148"/>
      <c r="C2" s="149"/>
      <c r="D2" s="150"/>
      <c r="E2" s="151"/>
      <c r="F2"/>
      <c r="G2"/>
      <c r="H2"/>
      <c r="I2"/>
      <c r="J2"/>
      <c r="K2"/>
      <c r="L2"/>
      <c r="M2"/>
      <c r="N2"/>
      <c r="O2"/>
      <c r="P2"/>
      <c r="Q2"/>
    </row>
    <row r="3" spans="1:17" x14ac:dyDescent="0.35">
      <c r="A3" s="48" t="s">
        <v>64</v>
      </c>
      <c r="B3" s="49"/>
      <c r="C3" s="50"/>
      <c r="D3" s="152"/>
      <c r="E3" s="153"/>
      <c r="F3"/>
      <c r="G3"/>
      <c r="H3"/>
      <c r="I3"/>
      <c r="J3"/>
      <c r="K3"/>
      <c r="L3"/>
      <c r="M3"/>
      <c r="N3"/>
      <c r="O3"/>
      <c r="P3"/>
      <c r="Q3"/>
    </row>
    <row r="4" spans="1:17" ht="30" customHeight="1" x14ac:dyDescent="0.35">
      <c r="A4" s="156" t="s">
        <v>92</v>
      </c>
      <c r="B4" s="157"/>
      <c r="C4" s="158"/>
      <c r="D4" s="159">
        <f>Summary!C9</f>
        <v>0</v>
      </c>
      <c r="E4" s="159"/>
      <c r="F4"/>
      <c r="G4"/>
      <c r="H4"/>
      <c r="I4"/>
      <c r="J4"/>
      <c r="K4"/>
      <c r="L4"/>
      <c r="M4"/>
      <c r="N4"/>
      <c r="O4"/>
      <c r="P4"/>
      <c r="Q4"/>
    </row>
    <row r="5" spans="1:17" ht="14.5" customHeight="1" x14ac:dyDescent="0.35">
      <c r="A5" s="160" t="s">
        <v>24</v>
      </c>
      <c r="B5" s="161"/>
      <c r="C5" s="162"/>
      <c r="D5" s="163">
        <f>D4*15%</f>
        <v>0</v>
      </c>
      <c r="E5" s="163"/>
      <c r="F5"/>
      <c r="G5"/>
      <c r="H5"/>
      <c r="I5"/>
      <c r="J5"/>
      <c r="K5"/>
      <c r="L5"/>
      <c r="M5"/>
      <c r="N5"/>
      <c r="O5"/>
      <c r="P5"/>
      <c r="Q5"/>
    </row>
    <row r="6" spans="1:17" ht="15" thickBot="1" x14ac:dyDescent="0.4">
      <c r="A6" s="164" t="s">
        <v>23</v>
      </c>
      <c r="B6" s="164"/>
      <c r="C6" s="165"/>
      <c r="D6" s="166">
        <f>D4+D5</f>
        <v>0</v>
      </c>
      <c r="E6" s="167"/>
      <c r="F6"/>
      <c r="G6"/>
      <c r="H6"/>
      <c r="I6"/>
      <c r="J6"/>
      <c r="K6"/>
      <c r="L6"/>
      <c r="M6"/>
      <c r="N6"/>
      <c r="O6"/>
      <c r="P6"/>
      <c r="Q6"/>
    </row>
    <row r="7" spans="1:17" ht="46.5" customHeight="1" thickBot="1" x14ac:dyDescent="0.4">
      <c r="A7" s="154" t="s">
        <v>28</v>
      </c>
      <c r="B7" s="154"/>
      <c r="C7" s="154"/>
      <c r="D7" s="154"/>
      <c r="E7" s="155"/>
      <c r="F7"/>
      <c r="G7"/>
      <c r="H7"/>
      <c r="I7"/>
      <c r="J7"/>
      <c r="K7"/>
      <c r="L7"/>
      <c r="M7"/>
      <c r="N7"/>
      <c r="O7"/>
      <c r="P7"/>
      <c r="Q7"/>
    </row>
    <row r="8" spans="1:17" x14ac:dyDescent="0.35">
      <c r="F8"/>
      <c r="G8"/>
      <c r="H8"/>
      <c r="I8"/>
      <c r="J8"/>
      <c r="K8"/>
      <c r="L8"/>
      <c r="M8"/>
      <c r="N8"/>
      <c r="O8"/>
      <c r="P8"/>
      <c r="Q8"/>
    </row>
    <row r="9" spans="1:17" x14ac:dyDescent="0.35">
      <c r="F9"/>
      <c r="G9"/>
      <c r="H9"/>
      <c r="I9"/>
      <c r="J9"/>
      <c r="K9"/>
      <c r="L9"/>
      <c r="M9"/>
      <c r="N9"/>
      <c r="O9"/>
      <c r="P9"/>
      <c r="Q9"/>
    </row>
    <row r="10" spans="1:17" x14ac:dyDescent="0.35">
      <c r="F10"/>
      <c r="G10"/>
      <c r="H10"/>
      <c r="I10"/>
      <c r="J10"/>
      <c r="K10"/>
      <c r="L10"/>
      <c r="M10"/>
      <c r="N10"/>
      <c r="O10"/>
      <c r="P10"/>
      <c r="Q10"/>
    </row>
    <row r="11" spans="1:17" x14ac:dyDescent="0.35">
      <c r="F11"/>
      <c r="G11"/>
      <c r="H11"/>
      <c r="I11"/>
      <c r="J11"/>
      <c r="K11"/>
      <c r="L11"/>
      <c r="M11"/>
      <c r="N11"/>
      <c r="O11"/>
      <c r="P11"/>
      <c r="Q11"/>
    </row>
    <row r="12" spans="1:17" x14ac:dyDescent="0.35">
      <c r="F12"/>
      <c r="G12"/>
      <c r="H12"/>
      <c r="I12"/>
      <c r="J12"/>
      <c r="K12"/>
      <c r="L12"/>
      <c r="M12"/>
      <c r="N12"/>
      <c r="O12"/>
      <c r="P12"/>
      <c r="Q12"/>
    </row>
  </sheetData>
  <mergeCells count="11">
    <mergeCell ref="A1:E1"/>
    <mergeCell ref="A2:C2"/>
    <mergeCell ref="D2:E2"/>
    <mergeCell ref="D3:E3"/>
    <mergeCell ref="A7:E7"/>
    <mergeCell ref="A4:C4"/>
    <mergeCell ref="D4:E4"/>
    <mergeCell ref="A5:C5"/>
    <mergeCell ref="D5:E5"/>
    <mergeCell ref="A6:C6"/>
    <mergeCell ref="D6:E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&amp;C&amp;"Calibri"&amp;10&amp;K000000 Confidential&amp;1#_x000D_</oddHeader>
    <oddFooter>&amp;R_x000D_&amp;1#&amp;"Calibri"&amp;10&amp;K000000 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B1200</vt:lpstr>
      <vt:lpstr>B1300</vt:lpstr>
      <vt:lpstr>B1500</vt:lpstr>
      <vt:lpstr>B1800</vt:lpstr>
      <vt:lpstr>B5500</vt:lpstr>
      <vt:lpstr>Summary</vt:lpstr>
      <vt:lpstr>Calc of Tender Sum</vt:lpstr>
      <vt:lpstr>'B1800'!Print_Area</vt:lpstr>
      <vt:lpstr>'B5500'!Print_Area</vt:lpstr>
      <vt:lpstr>'Calc of Tender Sum'!Print_Area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Airside Civil Maintenance BoQ</dc:title>
  <dc:creator/>
  <cp:lastModifiedBy/>
  <dcterms:created xsi:type="dcterms:W3CDTF">2015-06-05T18:17:20Z</dcterms:created>
  <dcterms:modified xsi:type="dcterms:W3CDTF">2025-05-12T13:25:21Z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a11864d1-c16a-45ad-949f-bdea3b8c9e66_Enabled">
    <vt:lpwstr>true</vt:lpwstr>
  </property>
  <property fmtid="{D5CDD505-2E9C-101B-9397-08002B2CF9AE}" pid="5" name="MSIP_Label_a11864d1-c16a-45ad-949f-bdea3b8c9e66_SetDate">
    <vt:lpwstr>2024-06-04T09:32:51Z</vt:lpwstr>
  </property>
  <property fmtid="{D5CDD505-2E9C-101B-9397-08002B2CF9AE}" pid="6" name="MSIP_Label_a11864d1-c16a-45ad-949f-bdea3b8c9e66_Method">
    <vt:lpwstr>Standard</vt:lpwstr>
  </property>
  <property fmtid="{D5CDD505-2E9C-101B-9397-08002B2CF9AE}" pid="7" name="MSIP_Label_a11864d1-c16a-45ad-949f-bdea3b8c9e66_Name">
    <vt:lpwstr>Confidential</vt:lpwstr>
  </property>
  <property fmtid="{D5CDD505-2E9C-101B-9397-08002B2CF9AE}" pid="8" name="MSIP_Label_a11864d1-c16a-45ad-949f-bdea3b8c9e66_SiteId">
    <vt:lpwstr>fb62d46e-e86e-4673-ba82-b27b61d8202b</vt:lpwstr>
  </property>
  <property fmtid="{D5CDD505-2E9C-101B-9397-08002B2CF9AE}" pid="9" name="MSIP_Label_a11864d1-c16a-45ad-949f-bdea3b8c9e66_ActionId">
    <vt:lpwstr>4c17811c-1220-4bed-8dbd-a67fec016aa4</vt:lpwstr>
  </property>
  <property fmtid="{D5CDD505-2E9C-101B-9397-08002B2CF9AE}" pid="10" name="MSIP_Label_a11864d1-c16a-45ad-949f-bdea3b8c9e66_ContentBits">
    <vt:lpwstr>3</vt:lpwstr>
  </property>
</Properties>
</file>