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Kietjc\Desktop\CONTRACTS\2025 Contracts\1075966738  Physical Guarding Delmas\NEC3 TSC -OBC Security Contract Delmas Sector\"/>
    </mc:Choice>
  </mc:AlternateContent>
  <xr:revisionPtr revIDLastSave="0" documentId="8_{C4352637-5238-418B-9782-896922C729AD}" xr6:coauthVersionLast="47" xr6:coauthVersionMax="47" xr10:uidLastSave="{00000000-0000-0000-0000-000000000000}"/>
  <bookViews>
    <workbookView xWindow="-110" yWindow="-110" windowWidth="19420" windowHeight="10300" firstSheet="3" activeTab="5" xr2:uid="{00000000-000D-0000-FFFF-FFFF00000000}"/>
  </bookViews>
  <sheets>
    <sheet name="Sheet1" sheetId="1" r:id="rId1"/>
    <sheet name="Sundra Delmas" sheetId="2" r:id="rId2"/>
    <sheet name="SUBSTATION COST FOR SIX MONTHS" sheetId="6" state="hidden" r:id="rId3"/>
    <sheet name="Kromdraai Churchill" sheetId="3" r:id="rId4"/>
    <sheet name="Duvha-Coll Uitkyk2" sheetId="4" r:id="rId5"/>
    <sheet name="Est total value per contractor" sheetId="5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0" i="5" l="1"/>
  <c r="D58" i="5"/>
  <c r="H57" i="5"/>
  <c r="G57" i="5"/>
  <c r="F57" i="5"/>
  <c r="E57" i="5"/>
  <c r="D57" i="5"/>
  <c r="H56" i="5"/>
  <c r="G56" i="5"/>
  <c r="F56" i="5"/>
  <c r="E56" i="5"/>
  <c r="D56" i="5"/>
  <c r="H55" i="5"/>
  <c r="G55" i="5"/>
  <c r="F55" i="5"/>
  <c r="E55" i="5"/>
  <c r="D55" i="5"/>
  <c r="H54" i="5"/>
  <c r="G54" i="5"/>
  <c r="F54" i="5"/>
  <c r="E54" i="5"/>
  <c r="D54" i="5"/>
  <c r="H53" i="5"/>
  <c r="G53" i="5"/>
  <c r="F53" i="5"/>
  <c r="E53" i="5"/>
  <c r="H52" i="5"/>
  <c r="G52" i="5"/>
  <c r="F52" i="5"/>
  <c r="E52" i="5"/>
  <c r="H51" i="5"/>
  <c r="G51" i="5"/>
  <c r="F51" i="5"/>
  <c r="E51" i="5"/>
  <c r="H50" i="5"/>
  <c r="G50" i="5"/>
  <c r="F50" i="5"/>
  <c r="E50" i="5"/>
  <c r="H49" i="5"/>
  <c r="G49" i="5"/>
  <c r="F49" i="5"/>
  <c r="E49" i="5"/>
  <c r="H48" i="5"/>
  <c r="G48" i="5"/>
  <c r="F48" i="5"/>
  <c r="E48" i="5"/>
  <c r="H47" i="5"/>
  <c r="G47" i="5"/>
  <c r="F47" i="5"/>
  <c r="E47" i="5"/>
  <c r="D39" i="5"/>
  <c r="D38" i="5"/>
  <c r="D37" i="5"/>
  <c r="H36" i="5"/>
  <c r="G36" i="5"/>
  <c r="F36" i="5"/>
  <c r="E36" i="5"/>
  <c r="D36" i="5"/>
  <c r="H35" i="5"/>
  <c r="G35" i="5"/>
  <c r="F35" i="5"/>
  <c r="E35" i="5"/>
  <c r="D35" i="5"/>
  <c r="H34" i="5"/>
  <c r="G34" i="5"/>
  <c r="F34" i="5"/>
  <c r="E34" i="5"/>
  <c r="D34" i="5"/>
  <c r="H33" i="5"/>
  <c r="G33" i="5"/>
  <c r="F33" i="5"/>
  <c r="E33" i="5"/>
  <c r="D33" i="5"/>
  <c r="H32" i="5"/>
  <c r="G32" i="5"/>
  <c r="F32" i="5"/>
  <c r="E32" i="5"/>
  <c r="D32" i="5"/>
  <c r="H31" i="5"/>
  <c r="G31" i="5"/>
  <c r="F31" i="5"/>
  <c r="E31" i="5"/>
  <c r="D31" i="5"/>
  <c r="H30" i="5"/>
  <c r="G30" i="5"/>
  <c r="F30" i="5"/>
  <c r="E30" i="5"/>
  <c r="D30" i="5"/>
  <c r="H29" i="5"/>
  <c r="G29" i="5"/>
  <c r="F29" i="5"/>
  <c r="E29" i="5"/>
  <c r="D29" i="5"/>
  <c r="H28" i="5"/>
  <c r="G28" i="5"/>
  <c r="F28" i="5"/>
  <c r="E28" i="5"/>
  <c r="D28" i="5"/>
  <c r="H27" i="5"/>
  <c r="G27" i="5"/>
  <c r="F27" i="5"/>
  <c r="E27" i="5"/>
  <c r="D27" i="5"/>
  <c r="H26" i="5"/>
  <c r="G26" i="5"/>
  <c r="F26" i="5"/>
  <c r="E26" i="5"/>
  <c r="D26" i="5"/>
  <c r="D25" i="5"/>
  <c r="D24" i="5"/>
  <c r="D19" i="5"/>
  <c r="D18" i="5"/>
  <c r="D17" i="5"/>
  <c r="H16" i="5"/>
  <c r="G16" i="5"/>
  <c r="F16" i="5"/>
  <c r="E16" i="5"/>
  <c r="D16" i="5"/>
  <c r="H15" i="5"/>
  <c r="G15" i="5"/>
  <c r="F15" i="5"/>
  <c r="E15" i="5"/>
  <c r="D15" i="5"/>
  <c r="H14" i="5"/>
  <c r="G14" i="5"/>
  <c r="F14" i="5"/>
  <c r="E14" i="5"/>
  <c r="D14" i="5"/>
  <c r="H13" i="5"/>
  <c r="G13" i="5"/>
  <c r="F13" i="5"/>
  <c r="E13" i="5"/>
  <c r="D13" i="5"/>
  <c r="H12" i="5"/>
  <c r="G12" i="5"/>
  <c r="F12" i="5"/>
  <c r="E12" i="5"/>
  <c r="D12" i="5"/>
  <c r="H11" i="5"/>
  <c r="G11" i="5"/>
  <c r="F11" i="5"/>
  <c r="E11" i="5"/>
  <c r="D11" i="5"/>
  <c r="H10" i="5"/>
  <c r="G10" i="5"/>
  <c r="F10" i="5"/>
  <c r="E10" i="5"/>
  <c r="D10" i="5"/>
  <c r="H9" i="5"/>
  <c r="G9" i="5"/>
  <c r="F9" i="5"/>
  <c r="E9" i="5"/>
  <c r="D9" i="5"/>
  <c r="H8" i="5"/>
  <c r="G8" i="5"/>
  <c r="F8" i="5"/>
  <c r="E8" i="5"/>
  <c r="D8" i="5"/>
  <c r="H7" i="5"/>
  <c r="G7" i="5"/>
  <c r="F7" i="5"/>
  <c r="E7" i="5"/>
  <c r="D7" i="5"/>
  <c r="H6" i="5"/>
  <c r="G6" i="5"/>
  <c r="F6" i="5"/>
  <c r="E6" i="5"/>
  <c r="D6" i="5"/>
  <c r="D5" i="5"/>
  <c r="D4" i="5"/>
  <c r="D10" i="6"/>
  <c r="D9" i="6"/>
  <c r="D8" i="6"/>
  <c r="D7" i="6"/>
  <c r="D6" i="6"/>
  <c r="D5" i="6"/>
  <c r="D4" i="6"/>
  <c r="D3" i="6"/>
</calcChain>
</file>

<file path=xl/sharedStrings.xml><?xml version="1.0" encoding="utf-8"?>
<sst xmlns="http://schemas.openxmlformats.org/spreadsheetml/2006/main" count="240" uniqueCount="135">
  <si>
    <t>HIGHVELD ZONE - GUARDED SITES</t>
  </si>
  <si>
    <t>CNC,SUB,CAMP&amp; HUB</t>
  </si>
  <si>
    <t>CNC</t>
  </si>
  <si>
    <t xml:space="preserve">Day Guard Grade C </t>
  </si>
  <si>
    <t>Night Guard Grade C</t>
  </si>
  <si>
    <t>ABUUTION FACILITIES</t>
  </si>
  <si>
    <t>GMU SYSTEM</t>
  </si>
  <si>
    <t>G/House</t>
  </si>
  <si>
    <t>DOG HANDLER</t>
  </si>
  <si>
    <t>DELMAS Sector</t>
  </si>
  <si>
    <t>8 Smuts</t>
  </si>
  <si>
    <t xml:space="preserve">Delmas </t>
  </si>
  <si>
    <t>Sub-Stations</t>
  </si>
  <si>
    <t>Duhva Sub</t>
  </si>
  <si>
    <t xml:space="preserve">Churchill </t>
  </si>
  <si>
    <t>Kwaguqa</t>
  </si>
  <si>
    <t>Kromdraai 1</t>
  </si>
  <si>
    <t>Kromdraai 2</t>
  </si>
  <si>
    <t>Dryden Sub</t>
  </si>
  <si>
    <t xml:space="preserve">Delmas North </t>
  </si>
  <si>
    <t>Delmas Munic</t>
  </si>
  <si>
    <t>Delmas DS</t>
  </si>
  <si>
    <t xml:space="preserve">Kendal </t>
  </si>
  <si>
    <t>Rietspruit sub</t>
  </si>
  <si>
    <t>Hillside/Uitkyk2 sub</t>
  </si>
  <si>
    <t>Grootpan sub</t>
  </si>
  <si>
    <t>TOTAL</t>
  </si>
  <si>
    <t>DELMAS SECTOR ALLOCATIONS</t>
  </si>
  <si>
    <t>SUNDRA-DELMAS AREA (Supplier 1)</t>
  </si>
  <si>
    <t>Site name</t>
  </si>
  <si>
    <t>ABULUTION FACILITIES</t>
  </si>
  <si>
    <t>Panic package</t>
  </si>
  <si>
    <t>Guardhouse</t>
  </si>
  <si>
    <t>CCTV Alarm System</t>
  </si>
  <si>
    <t>VEHICLES</t>
  </si>
  <si>
    <t>Armed Responders</t>
  </si>
  <si>
    <t>Delmas CNC</t>
  </si>
  <si>
    <t>2 day, 2 night</t>
  </si>
  <si>
    <t>Dryden Rural Sub</t>
  </si>
  <si>
    <t>Delmas North sub</t>
  </si>
  <si>
    <t>Delmas Munic sub</t>
  </si>
  <si>
    <t>Delmas DS sub</t>
  </si>
  <si>
    <t>Kendal 22Kv sub</t>
  </si>
  <si>
    <t>Umbilo 132Kv Sub</t>
  </si>
  <si>
    <t>Ventala 22kv Sub</t>
  </si>
  <si>
    <t>Sundra Rural 44Kv Sub</t>
  </si>
  <si>
    <t xml:space="preserve">Dwarsforntein Sub </t>
  </si>
  <si>
    <t>Cohen 88Kv Sub</t>
  </si>
  <si>
    <t>SAR Eloff 44Kv Traction Sub</t>
  </si>
  <si>
    <t>2 + 2</t>
  </si>
  <si>
    <t>Drones</t>
  </si>
  <si>
    <t>Sundra Netwok lines</t>
  </si>
  <si>
    <t>1 day drone</t>
  </si>
  <si>
    <t>1 night drone</t>
  </si>
  <si>
    <t>4 + 4</t>
  </si>
  <si>
    <t>Sundra Delmas area</t>
  </si>
  <si>
    <t> Description</t>
  </si>
  <si>
    <t>Number </t>
  </si>
  <si>
    <t>Unit price</t>
  </si>
  <si>
    <t xml:space="preserve">TOTAL AMOUNT </t>
  </si>
  <si>
    <t>Total number of day shift guards</t>
  </si>
  <si>
    <t xml:space="preserve">R24 638.32 </t>
  </si>
  <si>
    <t>Total number of night shift guards</t>
  </si>
  <si>
    <t xml:space="preserve">R24 894.16 </t>
  </si>
  <si>
    <t>Total number of ablution facilities</t>
  </si>
  <si>
    <t>Total number of guard houses</t>
  </si>
  <si>
    <t>Total number of GMU (panic package)</t>
  </si>
  <si>
    <t>Total number of GMU (panic package-once off)</t>
  </si>
  <si>
    <t>Total value per month</t>
  </si>
  <si>
    <t>Contract value for 6 months</t>
  </si>
  <si>
    <t>KROMDRAAI - CHURCHILL AREA (Supplier 2)</t>
  </si>
  <si>
    <t>8 Smuts Office</t>
  </si>
  <si>
    <t>Churchill sub</t>
  </si>
  <si>
    <t>Kwaguqa sub</t>
  </si>
  <si>
    <t>Kromdraai 1 sub</t>
  </si>
  <si>
    <t>Kromdraai 2 sub</t>
  </si>
  <si>
    <t>Smuts Avenue Sub</t>
  </si>
  <si>
    <t>Ogies 22/11Kv Sub</t>
  </si>
  <si>
    <t>HSV 1 Substation</t>
  </si>
  <si>
    <t>HSV 2 Substation</t>
  </si>
  <si>
    <t>Clewer Substation</t>
  </si>
  <si>
    <t>Brickor Substation</t>
  </si>
  <si>
    <t>Bravo 132/22 Sub</t>
  </si>
  <si>
    <t>Largo B22Kv Sub</t>
  </si>
  <si>
    <t>Wilge 132/22Kv Sub</t>
  </si>
  <si>
    <t>Transalloys substation</t>
  </si>
  <si>
    <t>Balmoral substation</t>
  </si>
  <si>
    <t>Paxton substation</t>
  </si>
  <si>
    <t>DUVHA COLL - HILSIDE/UITKYK2 AREA (Supplier 3)</t>
  </si>
  <si>
    <t>Duhva Coll Sub</t>
  </si>
  <si>
    <t>Enkeldebosch Sub</t>
  </si>
  <si>
    <t>Old Clydesdale 22Kv Sub</t>
  </si>
  <si>
    <t>Klein Substation</t>
  </si>
  <si>
    <t>Springbok 1 Substation</t>
  </si>
  <si>
    <t>Kleinkopjie Substation</t>
  </si>
  <si>
    <t>Landau 4 T-Off sub</t>
  </si>
  <si>
    <t>Doornpoort 132Kv Sub</t>
  </si>
  <si>
    <t>Landau 3 Substation</t>
  </si>
  <si>
    <t>Greenside one Substation</t>
  </si>
  <si>
    <t>Brickor T-sub</t>
  </si>
  <si>
    <t>Bosch substation</t>
  </si>
  <si>
    <t>Aberdeen Substation</t>
  </si>
  <si>
    <t>Control room operator</t>
  </si>
  <si>
    <t>Control room once off</t>
  </si>
  <si>
    <t>Sundra Delmas area (Supplier 1)</t>
  </si>
  <si>
    <t>Total for year 1</t>
  </si>
  <si>
    <t>Total for year 2</t>
  </si>
  <si>
    <t>Total for year 3</t>
  </si>
  <si>
    <t>Total for year 4</t>
  </si>
  <si>
    <t>Total for year 5</t>
  </si>
  <si>
    <t xml:space="preserve">Total numberof day armed guards </t>
  </si>
  <si>
    <t xml:space="preserve">Total numberof night armed guards </t>
  </si>
  <si>
    <t>R25 150.84</t>
  </si>
  <si>
    <t>Vehicles</t>
  </si>
  <si>
    <t>R26 000.00</t>
  </si>
  <si>
    <t>MAINTANANENCE OF SUBSTATIONS, CNC AND OFFICE SECURITY TECHNOLOGY</t>
  </si>
  <si>
    <t>Drone</t>
  </si>
  <si>
    <t>Contract value for 12 months</t>
  </si>
  <si>
    <t>CNC and Office CCTV Alarms systems Once off</t>
  </si>
  <si>
    <t>Substations Insatlation of CCTV, Alarms and NVR ETC Once off</t>
  </si>
  <si>
    <t>R372 626.36</t>
  </si>
  <si>
    <t>Contract value for 60 months</t>
  </si>
  <si>
    <t>Kromdraai Churchill area (Supplier 2)</t>
  </si>
  <si>
    <t>Duvha-Coll Uitkyk2 area (Supplier 3)</t>
  </si>
  <si>
    <t xml:space="preserve"> </t>
  </si>
  <si>
    <t xml:space="preserve">Total number of day shift control operator </t>
  </si>
  <si>
    <t>Total number of night shift control operator</t>
  </si>
  <si>
    <t>Refurbishment/construction of control room</t>
  </si>
  <si>
    <t>Value of the contract</t>
  </si>
  <si>
    <t>TOTAL AMOUNT</t>
  </si>
  <si>
    <t>VAT 15%</t>
  </si>
  <si>
    <t>TOTAL+VAT</t>
  </si>
  <si>
    <t>Sundra Delmas (Supplier 1)</t>
  </si>
  <si>
    <t>Kroomdraai churchill (Supplier 2)</t>
  </si>
  <si>
    <t>Duvha Coll Uitkyk (Supplier 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</si>
</sst>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&quot;#,##0.00;[Red]\-&quot;R&quot;#,##0.00"/>
    <numFmt numFmtId="168" formatCode="&quot;R&quot;#,##0.00"/>
  </numFmts>
  <fonts count="20">
    <font>
      <sz val="11"/>
      <color theme="1"/>
      <name val="Aptos Narrow"/>
      <charset val="134"/>
      <scheme val="minor"/>
    </font>
    <font>
      <b/>
      <sz val="11"/>
      <color theme="1"/>
      <name val="Arial"/>
      <charset val="134"/>
    </font>
    <font>
      <sz val="10"/>
      <color rgb="FF000000"/>
      <name val="Arial"/>
      <charset val="134"/>
    </font>
    <font>
      <b/>
      <sz val="10"/>
      <color theme="1"/>
      <name val="Arial"/>
      <charset val="134"/>
    </font>
    <font>
      <b/>
      <sz val="11"/>
      <color theme="1"/>
      <name val="Aptos Narrow"/>
      <charset val="134"/>
      <scheme val="minor"/>
    </font>
    <font>
      <b/>
      <sz val="10"/>
      <color rgb="FF000000"/>
      <name val="Arial"/>
      <charset val="134"/>
    </font>
    <font>
      <b/>
      <sz val="11"/>
      <name val="Arial"/>
      <charset val="134"/>
    </font>
    <font>
      <b/>
      <sz val="16"/>
      <color theme="1"/>
      <name val="Arial"/>
      <charset val="134"/>
    </font>
    <font>
      <b/>
      <sz val="12"/>
      <color theme="1"/>
      <name val="Arial"/>
      <charset val="134"/>
    </font>
    <font>
      <sz val="11"/>
      <color theme="1"/>
      <name val="Arial"/>
      <charset val="134"/>
    </font>
    <font>
      <sz val="10"/>
      <color theme="1"/>
      <name val="Arial"/>
      <charset val="134"/>
    </font>
    <font>
      <sz val="11"/>
      <color rgb="FFFF0000"/>
      <name val="Aptos Narrow"/>
      <charset val="134"/>
      <scheme val="minor"/>
    </font>
    <font>
      <sz val="11"/>
      <color rgb="FF000000"/>
      <name val="Calibri"/>
      <charset val="134"/>
    </font>
    <font>
      <sz val="10"/>
      <color rgb="FFFF0000"/>
      <name val="Arial"/>
      <charset val="134"/>
    </font>
    <font>
      <b/>
      <sz val="12"/>
      <color rgb="FF000000"/>
      <name val="Calibri"/>
      <charset val="134"/>
    </font>
    <font>
      <b/>
      <sz val="11"/>
      <color rgb="FF000000"/>
      <name val="Calibri"/>
      <charset val="134"/>
    </font>
    <font>
      <b/>
      <sz val="18"/>
      <name val="Calibri"/>
      <charset val="134"/>
    </font>
    <font>
      <b/>
      <sz val="12"/>
      <color rgb="FFFF0000"/>
      <name val="Calibri"/>
      <charset val="134"/>
    </font>
    <font>
      <b/>
      <sz val="12"/>
      <name val="Calibri"/>
      <charset val="134"/>
    </font>
    <font>
      <sz val="11"/>
      <name val="Calibri"/>
      <charset val="134"/>
    </font>
  </fonts>
  <fills count="11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1454817346722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23">
    <xf numFmtId="0" fontId="0" fillId="0" borderId="0" xfId="0"/>
    <xf numFmtId="0" fontId="1" fillId="0" borderId="0" xfId="0" applyFont="1"/>
    <xf numFmtId="0" fontId="0" fillId="0" borderId="0" xfId="0" applyAlignment="1">
      <alignment horizontal="right" vertical="center"/>
    </xf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3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8" fontId="5" fillId="0" borderId="1" xfId="0" applyNumberFormat="1" applyFont="1" applyBorder="1" applyAlignment="1">
      <alignment horizontal="right" vertical="center"/>
    </xf>
    <xf numFmtId="168" fontId="4" fillId="0" borderId="1" xfId="0" applyNumberFormat="1" applyFont="1" applyBorder="1" applyAlignment="1">
      <alignment horizontal="center" vertical="center"/>
    </xf>
    <xf numFmtId="8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right"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right" vertical="center"/>
    </xf>
    <xf numFmtId="0" fontId="2" fillId="0" borderId="5" xfId="0" applyFont="1" applyBorder="1" applyAlignment="1">
      <alignment horizontal="right" vertical="center"/>
    </xf>
    <xf numFmtId="0" fontId="2" fillId="0" borderId="4" xfId="0" applyFont="1" applyBorder="1" applyAlignment="1">
      <alignment horizontal="left" vertical="top"/>
    </xf>
    <xf numFmtId="8" fontId="2" fillId="0" borderId="5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8" fontId="4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8" fontId="5" fillId="0" borderId="1" xfId="0" applyNumberFormat="1" applyFont="1" applyBorder="1" applyAlignment="1">
      <alignment horizontal="right" vertical="center"/>
    </xf>
    <xf numFmtId="8" fontId="4" fillId="0" borderId="8" xfId="0" applyNumberFormat="1" applyFont="1" applyBorder="1" applyAlignment="1">
      <alignment vertical="center"/>
    </xf>
    <xf numFmtId="8" fontId="4" fillId="0" borderId="9" xfId="0" applyNumberFormat="1" applyFont="1" applyBorder="1" applyAlignment="1">
      <alignment vertical="center"/>
    </xf>
    <xf numFmtId="0" fontId="5" fillId="3" borderId="10" xfId="0" applyFont="1" applyFill="1" applyBorder="1" applyAlignment="1">
      <alignment horizontal="center" vertical="center"/>
    </xf>
    <xf numFmtId="0" fontId="5" fillId="0" borderId="11" xfId="0" applyFont="1" applyBorder="1" applyAlignment="1">
      <alignment horizontal="right" vertical="center"/>
    </xf>
    <xf numFmtId="168" fontId="4" fillId="0" borderId="12" xfId="0" applyNumberFormat="1" applyFont="1" applyBorder="1" applyAlignment="1">
      <alignment horizontal="center" vertical="center"/>
    </xf>
    <xf numFmtId="8" fontId="0" fillId="0" borderId="0" xfId="0" applyNumberFormat="1" applyAlignment="1">
      <alignment vertical="center"/>
    </xf>
    <xf numFmtId="0" fontId="5" fillId="4" borderId="1" xfId="0" applyFont="1" applyFill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5" fillId="5" borderId="1" xfId="0" applyFont="1" applyFill="1" applyBorder="1" applyAlignment="1">
      <alignment vertical="center"/>
    </xf>
    <xf numFmtId="8" fontId="4" fillId="0" borderId="1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wrapText="1"/>
    </xf>
    <xf numFmtId="0" fontId="1" fillId="2" borderId="0" xfId="0" applyFont="1" applyFill="1"/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vertical="center"/>
    </xf>
    <xf numFmtId="0" fontId="0" fillId="0" borderId="1" xfId="0" applyBorder="1"/>
    <xf numFmtId="8" fontId="6" fillId="6" borderId="1" xfId="0" applyNumberFormat="1" applyFont="1" applyFill="1" applyBorder="1" applyAlignment="1">
      <alignment horizontal="left"/>
    </xf>
    <xf numFmtId="0" fontId="1" fillId="0" borderId="1" xfId="0" applyFont="1" applyBorder="1" applyAlignment="1">
      <alignment horizontal="right" vertical="center"/>
    </xf>
    <xf numFmtId="168" fontId="1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vertical="center"/>
    </xf>
    <xf numFmtId="8" fontId="1" fillId="6" borderId="1" xfId="0" applyNumberFormat="1" applyFont="1" applyFill="1" applyBorder="1" applyAlignment="1">
      <alignment horizontal="left"/>
    </xf>
    <xf numFmtId="8" fontId="1" fillId="0" borderId="1" xfId="0" applyNumberFormat="1" applyFont="1" applyBorder="1" applyAlignment="1">
      <alignment horizontal="left"/>
    </xf>
    <xf numFmtId="8" fontId="1" fillId="0" borderId="1" xfId="0" applyNumberFormat="1" applyFont="1" applyBorder="1" applyAlignment="1">
      <alignment horizontal="left" vertical="center"/>
    </xf>
    <xf numFmtId="8" fontId="4" fillId="7" borderId="1" xfId="0" applyNumberFormat="1" applyFont="1" applyFill="1" applyBorder="1" applyAlignment="1">
      <alignment horizontal="left"/>
    </xf>
    <xf numFmtId="0" fontId="4" fillId="7" borderId="1" xfId="0" applyFont="1" applyFill="1" applyBorder="1" applyAlignment="1">
      <alignment horizontal="right" vertical="center"/>
    </xf>
    <xf numFmtId="0" fontId="9" fillId="0" borderId="1" xfId="0" applyFont="1" applyBorder="1"/>
    <xf numFmtId="0" fontId="4" fillId="6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/>
    </xf>
    <xf numFmtId="0" fontId="2" fillId="8" borderId="9" xfId="0" applyFont="1" applyFill="1" applyBorder="1"/>
    <xf numFmtId="0" fontId="10" fillId="0" borderId="1" xfId="0" applyFont="1" applyBorder="1" applyAlignment="1">
      <alignment horizontal="center"/>
    </xf>
    <xf numFmtId="0" fontId="2" fillId="8" borderId="1" xfId="0" applyFont="1" applyFill="1" applyBorder="1"/>
    <xf numFmtId="0" fontId="10" fillId="0" borderId="1" xfId="0" applyFont="1" applyBorder="1"/>
    <xf numFmtId="0" fontId="10" fillId="6" borderId="1" xfId="0" applyFont="1" applyFill="1" applyBorder="1"/>
    <xf numFmtId="0" fontId="0" fillId="0" borderId="1" xfId="0" applyBorder="1" applyAlignment="1">
      <alignment horizontal="center"/>
    </xf>
    <xf numFmtId="0" fontId="4" fillId="0" borderId="1" xfId="0" applyFont="1" applyBorder="1"/>
    <xf numFmtId="0" fontId="11" fillId="0" borderId="1" xfId="0" applyFont="1" applyBorder="1"/>
    <xf numFmtId="0" fontId="10" fillId="6" borderId="1" xfId="0" applyFont="1" applyFill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10" fillId="0" borderId="13" xfId="0" applyFont="1" applyBorder="1" applyAlignment="1">
      <alignment horizontal="center" wrapText="1"/>
    </xf>
    <xf numFmtId="0" fontId="10" fillId="6" borderId="1" xfId="0" applyFont="1" applyFill="1" applyBorder="1" applyAlignment="1">
      <alignment horizontal="center"/>
    </xf>
    <xf numFmtId="0" fontId="10" fillId="0" borderId="0" xfId="0" applyFont="1"/>
    <xf numFmtId="0" fontId="3" fillId="0" borderId="1" xfId="0" applyFont="1" applyBorder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3" borderId="14" xfId="0" applyFont="1" applyFill="1" applyBorder="1" applyAlignment="1">
      <alignment horizontal="center" vertical="center"/>
    </xf>
    <xf numFmtId="168" fontId="2" fillId="0" borderId="15" xfId="0" applyNumberFormat="1" applyFont="1" applyBorder="1" applyAlignment="1">
      <alignment horizontal="center"/>
    </xf>
    <xf numFmtId="168" fontId="0" fillId="0" borderId="1" xfId="0" applyNumberFormat="1" applyBorder="1"/>
    <xf numFmtId="0" fontId="2" fillId="0" borderId="15" xfId="0" applyFont="1" applyBorder="1" applyAlignment="1">
      <alignment horizontal="center"/>
    </xf>
    <xf numFmtId="168" fontId="2" fillId="0" borderId="16" xfId="0" applyNumberFormat="1" applyFont="1" applyBorder="1" applyAlignment="1">
      <alignment horizontal="center" vertical="center"/>
    </xf>
    <xf numFmtId="168" fontId="2" fillId="0" borderId="0" xfId="0" applyNumberFormat="1" applyFont="1" applyAlignment="1">
      <alignment horizontal="center" vertical="center"/>
    </xf>
    <xf numFmtId="0" fontId="5" fillId="0" borderId="13" xfId="0" applyFont="1" applyBorder="1" applyAlignment="1">
      <alignment horizontal="left" vertical="center"/>
    </xf>
    <xf numFmtId="0" fontId="9" fillId="0" borderId="0" xfId="0" applyFont="1"/>
    <xf numFmtId="0" fontId="10" fillId="0" borderId="1" xfId="0" applyFont="1" applyBorder="1" applyAlignment="1">
      <alignment horizontal="center" vertical="center"/>
    </xf>
    <xf numFmtId="0" fontId="12" fillId="8" borderId="9" xfId="0" applyFont="1" applyFill="1" applyBorder="1"/>
    <xf numFmtId="0" fontId="3" fillId="0" borderId="1" xfId="0" applyFont="1" applyBorder="1"/>
    <xf numFmtId="0" fontId="13" fillId="0" borderId="1" xfId="0" applyFont="1" applyBorder="1"/>
    <xf numFmtId="0" fontId="14" fillId="0" borderId="1" xfId="0" applyFont="1" applyBorder="1"/>
    <xf numFmtId="0" fontId="15" fillId="9" borderId="0" xfId="0" applyFont="1" applyFill="1"/>
    <xf numFmtId="0" fontId="12" fillId="0" borderId="1" xfId="0" applyFont="1" applyBorder="1"/>
    <xf numFmtId="0" fontId="12" fillId="9" borderId="0" xfId="0" applyFont="1" applyFill="1"/>
    <xf numFmtId="0" fontId="15" fillId="0" borderId="1" xfId="0" applyFont="1" applyBorder="1"/>
    <xf numFmtId="0" fontId="15" fillId="9" borderId="1" xfId="0" applyFont="1" applyFill="1" applyBorder="1" applyAlignment="1">
      <alignment vertical="top" wrapText="1"/>
    </xf>
    <xf numFmtId="0" fontId="15" fillId="9" borderId="1" xfId="0" applyFont="1" applyFill="1" applyBorder="1" applyAlignment="1">
      <alignment vertical="top"/>
    </xf>
    <xf numFmtId="0" fontId="15" fillId="0" borderId="1" xfId="0" applyFont="1" applyBorder="1" applyAlignment="1">
      <alignment wrapText="1"/>
    </xf>
    <xf numFmtId="0" fontId="12" fillId="0" borderId="1" xfId="0" applyFont="1" applyBorder="1" applyAlignment="1">
      <alignment vertical="top"/>
    </xf>
    <xf numFmtId="0" fontId="16" fillId="0" borderId="1" xfId="0" applyFont="1" applyBorder="1"/>
    <xf numFmtId="0" fontId="15" fillId="0" borderId="1" xfId="0" applyFont="1" applyBorder="1" applyAlignment="1">
      <alignment horizontal="center"/>
    </xf>
    <xf numFmtId="0" fontId="17" fillId="9" borderId="1" xfId="0" applyFont="1" applyFill="1" applyBorder="1"/>
    <xf numFmtId="0" fontId="14" fillId="0" borderId="1" xfId="0" applyFont="1" applyBorder="1" applyAlignment="1">
      <alignment horizontal="center"/>
    </xf>
    <xf numFmtId="0" fontId="18" fillId="9" borderId="1" xfId="0" applyFont="1" applyFill="1" applyBorder="1"/>
    <xf numFmtId="0" fontId="12" fillId="10" borderId="1" xfId="0" applyFont="1" applyFill="1" applyBorder="1"/>
    <xf numFmtId="0" fontId="12" fillId="9" borderId="1" xfId="0" applyFont="1" applyFill="1" applyBorder="1" applyAlignment="1">
      <alignment horizontal="center"/>
    </xf>
    <xf numFmtId="0" fontId="12" fillId="9" borderId="13" xfId="0" applyFont="1" applyFill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5" fillId="9" borderId="1" xfId="0" applyFont="1" applyFill="1" applyBorder="1" applyAlignment="1">
      <alignment horizontal="center"/>
    </xf>
    <xf numFmtId="0" fontId="12" fillId="9" borderId="0" xfId="0" applyFont="1" applyFill="1" applyAlignment="1">
      <alignment horizontal="center"/>
    </xf>
    <xf numFmtId="0" fontId="19" fillId="9" borderId="1" xfId="0" applyFont="1" applyFill="1" applyBorder="1" applyAlignment="1">
      <alignment horizontal="center"/>
    </xf>
    <xf numFmtId="0" fontId="12" fillId="10" borderId="9" xfId="0" applyFont="1" applyFill="1" applyBorder="1"/>
    <xf numFmtId="0" fontId="15" fillId="0" borderId="10" xfId="0" applyFont="1" applyBorder="1"/>
    <xf numFmtId="0" fontId="12" fillId="0" borderId="12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4" borderId="1" xfId="0" applyFont="1" applyFill="1" applyBorder="1" applyAlignment="1">
      <alignment horizontal="left"/>
    </xf>
    <xf numFmtId="0" fontId="8" fillId="5" borderId="13" xfId="0" applyFont="1" applyFill="1" applyBorder="1" applyAlignment="1">
      <alignment horizontal="center"/>
    </xf>
    <xf numFmtId="0" fontId="8" fillId="5" borderId="8" xfId="0" applyFont="1" applyFill="1" applyBorder="1" applyAlignment="1">
      <alignment horizontal="center"/>
    </xf>
    <xf numFmtId="0" fontId="8" fillId="5" borderId="9" xfId="0" applyFont="1" applyFill="1" applyBorder="1" applyAlignment="1">
      <alignment horizontal="center"/>
    </xf>
    <xf numFmtId="0" fontId="5" fillId="0" borderId="6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8" fontId="4" fillId="0" borderId="13" xfId="0" applyNumberFormat="1" applyFont="1" applyBorder="1" applyAlignment="1">
      <alignment horizontal="center" vertical="center"/>
    </xf>
    <xf numFmtId="8" fontId="4" fillId="0" borderId="8" xfId="0" applyNumberFormat="1" applyFont="1" applyBorder="1" applyAlignment="1">
      <alignment horizontal="center" vertical="center"/>
    </xf>
    <xf numFmtId="8" fontId="4" fillId="0" borderId="9" xfId="0" applyNumberFormat="1" applyFont="1" applyBorder="1" applyAlignment="1">
      <alignment horizontal="center" vertical="center"/>
    </xf>
    <xf numFmtId="8" fontId="4" fillId="0" borderId="13" xfId="0" applyNumberFormat="1" applyFont="1" applyBorder="1" applyAlignment="1">
      <alignment horizontal="left" vertical="center"/>
    </xf>
    <xf numFmtId="8" fontId="4" fillId="0" borderId="8" xfId="0" applyNumberFormat="1" applyFont="1" applyBorder="1" applyAlignment="1">
      <alignment horizontal="left" vertical="center"/>
    </xf>
    <xf numFmtId="8" fontId="4" fillId="0" borderId="9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4"/>
  <sheetViews>
    <sheetView workbookViewId="0">
      <selection activeCell="A24" sqref="A24"/>
    </sheetView>
  </sheetViews>
  <sheetFormatPr defaultColWidth="9" defaultRowHeight="14"/>
  <cols>
    <col min="1" max="1" width="38.453125" customWidth="1"/>
    <col min="2" max="2" width="12" customWidth="1"/>
    <col min="3" max="3" width="12.81640625" customWidth="1"/>
    <col min="4" max="4" width="19.81640625" customWidth="1"/>
    <col min="5" max="5" width="15.453125" customWidth="1"/>
    <col min="6" max="6" width="18.7265625" customWidth="1"/>
    <col min="7" max="7" width="13.1796875" customWidth="1"/>
  </cols>
  <sheetData>
    <row r="1" spans="1:7" ht="18.649999999999999" customHeight="1">
      <c r="A1" s="84" t="s">
        <v>0</v>
      </c>
      <c r="B1" s="85"/>
      <c r="C1" s="85"/>
      <c r="D1" s="85"/>
      <c r="E1" s="85"/>
      <c r="F1" s="85"/>
      <c r="G1" s="85"/>
    </row>
    <row r="2" spans="1:7" ht="15">
      <c r="A2" s="86" t="s">
        <v>1</v>
      </c>
      <c r="B2" s="87"/>
      <c r="C2" s="87"/>
      <c r="D2" s="87"/>
      <c r="E2" s="87"/>
      <c r="F2" s="87"/>
      <c r="G2" s="87"/>
    </row>
    <row r="3" spans="1:7" ht="29">
      <c r="A3" s="88" t="s">
        <v>2</v>
      </c>
      <c r="B3" s="89" t="s">
        <v>3</v>
      </c>
      <c r="C3" s="89" t="s">
        <v>4</v>
      </c>
      <c r="D3" s="90" t="s">
        <v>5</v>
      </c>
      <c r="E3" s="91" t="s">
        <v>6</v>
      </c>
      <c r="F3" s="90" t="s">
        <v>7</v>
      </c>
      <c r="G3" s="92" t="s">
        <v>8</v>
      </c>
    </row>
    <row r="4" spans="1:7" ht="23.5">
      <c r="A4" s="93" t="s">
        <v>9</v>
      </c>
      <c r="B4" s="94"/>
      <c r="C4" s="94"/>
      <c r="D4" s="94"/>
      <c r="E4" s="94"/>
      <c r="F4" s="94"/>
      <c r="G4" s="86"/>
    </row>
    <row r="5" spans="1:7" ht="15.5">
      <c r="A5" s="95"/>
      <c r="B5" s="96"/>
      <c r="C5" s="96"/>
      <c r="D5" s="96"/>
      <c r="E5" s="96"/>
      <c r="F5" s="96"/>
      <c r="G5" s="86"/>
    </row>
    <row r="6" spans="1:7" ht="15.5">
      <c r="A6" s="97" t="s">
        <v>2</v>
      </c>
      <c r="B6" s="96"/>
      <c r="C6" s="96"/>
      <c r="D6" s="96"/>
      <c r="E6" s="96"/>
      <c r="F6" s="96"/>
      <c r="G6" s="86"/>
    </row>
    <row r="7" spans="1:7" ht="15">
      <c r="A7" s="98" t="s">
        <v>10</v>
      </c>
      <c r="B7" s="99">
        <v>4</v>
      </c>
      <c r="C7" s="99">
        <v>2</v>
      </c>
      <c r="D7" s="99">
        <v>0</v>
      </c>
      <c r="E7" s="100">
        <v>1</v>
      </c>
      <c r="F7" s="100">
        <v>1</v>
      </c>
      <c r="G7" s="101"/>
    </row>
    <row r="8" spans="1:7" ht="15">
      <c r="A8" s="98" t="s">
        <v>11</v>
      </c>
      <c r="B8" s="99">
        <v>2</v>
      </c>
      <c r="C8" s="99">
        <v>2</v>
      </c>
      <c r="D8" s="99">
        <v>0</v>
      </c>
      <c r="E8" s="100">
        <v>1</v>
      </c>
      <c r="F8" s="100">
        <v>1</v>
      </c>
      <c r="G8" s="101"/>
    </row>
    <row r="9" spans="1:7" ht="15">
      <c r="A9" s="88" t="s">
        <v>12</v>
      </c>
      <c r="B9" s="102"/>
      <c r="C9" s="99"/>
      <c r="D9" s="103"/>
      <c r="E9" s="103"/>
      <c r="F9" s="103"/>
      <c r="G9" s="101"/>
    </row>
    <row r="10" spans="1:7" ht="15">
      <c r="A10" s="98" t="s">
        <v>13</v>
      </c>
      <c r="B10" s="99">
        <v>2</v>
      </c>
      <c r="C10" s="99">
        <v>2</v>
      </c>
      <c r="D10" s="99">
        <v>1</v>
      </c>
      <c r="E10" s="100">
        <v>1</v>
      </c>
      <c r="F10" s="100">
        <v>1</v>
      </c>
      <c r="G10" s="101"/>
    </row>
    <row r="11" spans="1:7" ht="15">
      <c r="A11" s="98" t="s">
        <v>14</v>
      </c>
      <c r="B11" s="104">
        <v>3</v>
      </c>
      <c r="C11" s="99">
        <v>3</v>
      </c>
      <c r="D11" s="99">
        <v>1</v>
      </c>
      <c r="E11" s="100">
        <v>1</v>
      </c>
      <c r="F11" s="100">
        <v>1</v>
      </c>
      <c r="G11" s="101"/>
    </row>
    <row r="12" spans="1:7" ht="15">
      <c r="A12" s="98" t="s">
        <v>15</v>
      </c>
      <c r="B12" s="99">
        <v>2</v>
      </c>
      <c r="C12" s="99">
        <v>2</v>
      </c>
      <c r="D12" s="99">
        <v>1</v>
      </c>
      <c r="E12" s="100">
        <v>1</v>
      </c>
      <c r="F12" s="100">
        <v>1</v>
      </c>
      <c r="G12" s="101"/>
    </row>
    <row r="13" spans="1:7" ht="15">
      <c r="A13" s="98" t="s">
        <v>16</v>
      </c>
      <c r="B13" s="99">
        <v>2</v>
      </c>
      <c r="C13" s="99">
        <v>2</v>
      </c>
      <c r="D13" s="99">
        <v>1</v>
      </c>
      <c r="E13" s="100">
        <v>1</v>
      </c>
      <c r="F13" s="100">
        <v>1</v>
      </c>
      <c r="G13" s="101"/>
    </row>
    <row r="14" spans="1:7" ht="15">
      <c r="A14" s="98" t="s">
        <v>17</v>
      </c>
      <c r="B14" s="104">
        <v>2</v>
      </c>
      <c r="C14" s="99">
        <v>2</v>
      </c>
      <c r="D14" s="99">
        <v>1</v>
      </c>
      <c r="E14" s="100">
        <v>1</v>
      </c>
      <c r="F14" s="100">
        <v>1</v>
      </c>
      <c r="G14" s="101"/>
    </row>
    <row r="15" spans="1:7" ht="15">
      <c r="A15" s="98" t="s">
        <v>18</v>
      </c>
      <c r="B15" s="99">
        <v>2</v>
      </c>
      <c r="C15" s="99">
        <v>2</v>
      </c>
      <c r="D15" s="99">
        <v>1</v>
      </c>
      <c r="E15" s="100">
        <v>1</v>
      </c>
      <c r="F15" s="100">
        <v>1</v>
      </c>
      <c r="G15" s="101"/>
    </row>
    <row r="16" spans="1:7" ht="15">
      <c r="A16" s="105" t="s">
        <v>19</v>
      </c>
      <c r="B16" s="99">
        <v>2</v>
      </c>
      <c r="C16" s="99">
        <v>2</v>
      </c>
      <c r="D16" s="99">
        <v>1</v>
      </c>
      <c r="E16" s="100">
        <v>1</v>
      </c>
      <c r="F16" s="100">
        <v>1</v>
      </c>
      <c r="G16" s="101"/>
    </row>
    <row r="17" spans="1:7" ht="15">
      <c r="A17" s="105" t="s">
        <v>20</v>
      </c>
      <c r="B17" s="99">
        <v>2</v>
      </c>
      <c r="C17" s="99">
        <v>2</v>
      </c>
      <c r="D17" s="99">
        <v>1</v>
      </c>
      <c r="E17" s="100">
        <v>1</v>
      </c>
      <c r="F17" s="100">
        <v>1</v>
      </c>
      <c r="G17" s="101"/>
    </row>
    <row r="18" spans="1:7" ht="15">
      <c r="A18" s="105" t="s">
        <v>21</v>
      </c>
      <c r="B18" s="99">
        <v>2</v>
      </c>
      <c r="C18" s="99">
        <v>2</v>
      </c>
      <c r="D18" s="99">
        <v>1</v>
      </c>
      <c r="E18" s="100">
        <v>1</v>
      </c>
      <c r="F18" s="100">
        <v>1</v>
      </c>
      <c r="G18" s="101"/>
    </row>
    <row r="19" spans="1:7" ht="15">
      <c r="A19" s="105" t="s">
        <v>22</v>
      </c>
      <c r="B19" s="99">
        <v>2</v>
      </c>
      <c r="C19" s="99">
        <v>2</v>
      </c>
      <c r="D19" s="99">
        <v>1</v>
      </c>
      <c r="E19" s="100">
        <v>1</v>
      </c>
      <c r="F19" s="100">
        <v>1</v>
      </c>
      <c r="G19" s="101"/>
    </row>
    <row r="20" spans="1:7" ht="15">
      <c r="A20" s="105" t="s">
        <v>23</v>
      </c>
      <c r="B20" s="99">
        <v>2</v>
      </c>
      <c r="C20" s="99">
        <v>2</v>
      </c>
      <c r="D20" s="99">
        <v>1</v>
      </c>
      <c r="E20" s="100">
        <v>1</v>
      </c>
      <c r="F20" s="100">
        <v>1</v>
      </c>
      <c r="G20" s="101"/>
    </row>
    <row r="21" spans="1:7" ht="15">
      <c r="A21" s="105" t="s">
        <v>24</v>
      </c>
      <c r="B21" s="99">
        <v>2</v>
      </c>
      <c r="C21" s="99">
        <v>2</v>
      </c>
      <c r="D21" s="99">
        <v>1</v>
      </c>
      <c r="E21" s="100">
        <v>1</v>
      </c>
      <c r="F21" s="100">
        <v>1</v>
      </c>
      <c r="G21" s="101"/>
    </row>
    <row r="22" spans="1:7" ht="15">
      <c r="A22" s="98" t="s">
        <v>25</v>
      </c>
      <c r="B22" s="99">
        <v>2</v>
      </c>
      <c r="C22" s="99">
        <v>2</v>
      </c>
      <c r="D22" s="99">
        <v>1</v>
      </c>
      <c r="E22" s="100">
        <v>1</v>
      </c>
      <c r="F22" s="100">
        <v>1</v>
      </c>
      <c r="G22" s="101"/>
    </row>
    <row r="23" spans="1:7" ht="15">
      <c r="A23" s="106" t="s">
        <v>26</v>
      </c>
      <c r="B23" s="101">
        <v>33</v>
      </c>
      <c r="C23" s="101">
        <v>31</v>
      </c>
      <c r="D23" s="101">
        <v>13</v>
      </c>
      <c r="E23" s="101">
        <v>15</v>
      </c>
      <c r="F23" s="101">
        <v>15</v>
      </c>
      <c r="G23" s="101">
        <v>0</v>
      </c>
    </row>
    <row r="24" spans="1:7" ht="15">
      <c r="A24" s="106"/>
      <c r="B24" s="107"/>
      <c r="C24" s="108"/>
      <c r="D24" s="108"/>
      <c r="E24" s="108"/>
      <c r="F24" s="108"/>
      <c r="G24" s="108"/>
    </row>
  </sheetData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I26"/>
  <sheetViews>
    <sheetView topLeftCell="A5" workbookViewId="0">
      <selection activeCell="G3" sqref="F3:G3"/>
    </sheetView>
  </sheetViews>
  <sheetFormatPr defaultColWidth="9" defaultRowHeight="14"/>
  <cols>
    <col min="1" max="1" width="24.7265625" customWidth="1"/>
    <col min="2" max="2" width="13" customWidth="1"/>
    <col min="3" max="3" width="12.90625" customWidth="1"/>
    <col min="4" max="4" width="12.08984375" customWidth="1"/>
    <col min="5" max="5" width="8.36328125" customWidth="1"/>
    <col min="6" max="6" width="6.81640625" customWidth="1"/>
    <col min="7" max="7" width="14.7265625" customWidth="1"/>
    <col min="8" max="8" width="11" customWidth="1"/>
    <col min="9" max="9" width="18.6328125" customWidth="1"/>
  </cols>
  <sheetData>
    <row r="1" spans="1:9" ht="20">
      <c r="A1" s="109" t="s">
        <v>27</v>
      </c>
      <c r="B1" s="109"/>
      <c r="C1" s="109"/>
      <c r="D1" s="109"/>
      <c r="E1" s="109"/>
      <c r="F1" s="109"/>
      <c r="G1" s="109"/>
      <c r="H1" s="79"/>
    </row>
    <row r="2" spans="1:9" ht="15.5">
      <c r="A2" s="110" t="s">
        <v>28</v>
      </c>
      <c r="B2" s="110"/>
      <c r="C2" s="51"/>
      <c r="D2" s="51"/>
      <c r="E2" s="51"/>
      <c r="F2" s="51"/>
      <c r="G2" s="51"/>
      <c r="H2" s="51"/>
      <c r="I2" s="41"/>
    </row>
    <row r="3" spans="1:9" ht="42">
      <c r="A3" s="45" t="s">
        <v>29</v>
      </c>
      <c r="B3" s="52" t="s">
        <v>3</v>
      </c>
      <c r="C3" s="52" t="s">
        <v>4</v>
      </c>
      <c r="D3" s="52" t="s">
        <v>30</v>
      </c>
      <c r="E3" s="52" t="s">
        <v>31</v>
      </c>
      <c r="F3" s="53" t="s">
        <v>32</v>
      </c>
      <c r="G3" s="54" t="s">
        <v>33</v>
      </c>
      <c r="H3" s="55" t="s">
        <v>34</v>
      </c>
      <c r="I3" s="8" t="s">
        <v>35</v>
      </c>
    </row>
    <row r="4" spans="1:9">
      <c r="A4" s="60" t="s">
        <v>36</v>
      </c>
      <c r="B4" s="80">
        <v>2</v>
      </c>
      <c r="C4" s="80">
        <v>2</v>
      </c>
      <c r="D4" s="80">
        <v>0</v>
      </c>
      <c r="E4" s="80">
        <v>1</v>
      </c>
      <c r="F4" s="80">
        <v>1</v>
      </c>
      <c r="G4" s="80">
        <v>1</v>
      </c>
      <c r="H4" s="80">
        <v>1</v>
      </c>
      <c r="I4" s="80" t="s">
        <v>37</v>
      </c>
    </row>
    <row r="5" spans="1:9">
      <c r="A5" s="58" t="s">
        <v>38</v>
      </c>
      <c r="B5" s="80">
        <v>2</v>
      </c>
      <c r="C5" s="80">
        <v>2</v>
      </c>
      <c r="D5" s="80">
        <v>1</v>
      </c>
      <c r="E5" s="80">
        <v>1</v>
      </c>
      <c r="F5" s="80">
        <v>1</v>
      </c>
      <c r="G5" s="80">
        <v>1</v>
      </c>
      <c r="H5" s="80"/>
      <c r="I5" s="80"/>
    </row>
    <row r="6" spans="1:9">
      <c r="A6" s="56" t="s">
        <v>39</v>
      </c>
      <c r="B6" s="80">
        <v>2</v>
      </c>
      <c r="C6" s="80">
        <v>2</v>
      </c>
      <c r="D6" s="80">
        <v>1</v>
      </c>
      <c r="E6" s="80">
        <v>1</v>
      </c>
      <c r="F6" s="80">
        <v>1</v>
      </c>
      <c r="G6" s="80">
        <v>1</v>
      </c>
      <c r="H6" s="80"/>
      <c r="I6" s="80"/>
    </row>
    <row r="7" spans="1:9">
      <c r="A7" s="56" t="s">
        <v>40</v>
      </c>
      <c r="B7" s="80">
        <v>2</v>
      </c>
      <c r="C7" s="80">
        <v>2</v>
      </c>
      <c r="D7" s="80">
        <v>1</v>
      </c>
      <c r="E7" s="80">
        <v>1</v>
      </c>
      <c r="F7" s="80">
        <v>1</v>
      </c>
      <c r="G7" s="80">
        <v>1</v>
      </c>
      <c r="H7" s="80"/>
      <c r="I7" s="80"/>
    </row>
    <row r="8" spans="1:9">
      <c r="A8" s="56" t="s">
        <v>41</v>
      </c>
      <c r="B8" s="80">
        <v>2</v>
      </c>
      <c r="C8" s="80">
        <v>2</v>
      </c>
      <c r="D8" s="80">
        <v>1</v>
      </c>
      <c r="E8" s="80">
        <v>1</v>
      </c>
      <c r="F8" s="80">
        <v>1</v>
      </c>
      <c r="G8" s="80">
        <v>1</v>
      </c>
      <c r="H8" s="80"/>
      <c r="I8" s="80"/>
    </row>
    <row r="9" spans="1:9" ht="15">
      <c r="A9" s="81" t="s">
        <v>42</v>
      </c>
      <c r="B9" s="80">
        <v>2</v>
      </c>
      <c r="C9" s="80">
        <v>2</v>
      </c>
      <c r="D9" s="80">
        <v>1</v>
      </c>
      <c r="E9" s="80">
        <v>1</v>
      </c>
      <c r="F9" s="80">
        <v>1</v>
      </c>
      <c r="G9" s="80">
        <v>1</v>
      </c>
      <c r="H9" s="80"/>
      <c r="I9" s="80"/>
    </row>
    <row r="10" spans="1:9">
      <c r="A10" s="59" t="s">
        <v>43</v>
      </c>
      <c r="B10" s="80">
        <v>0</v>
      </c>
      <c r="C10" s="80">
        <v>0</v>
      </c>
      <c r="D10" s="80">
        <v>0</v>
      </c>
      <c r="E10" s="80">
        <v>0</v>
      </c>
      <c r="F10" s="80">
        <v>0</v>
      </c>
      <c r="G10" s="80">
        <v>1</v>
      </c>
      <c r="H10" s="80"/>
      <c r="I10" s="80"/>
    </row>
    <row r="11" spans="1:9">
      <c r="A11" s="59" t="s">
        <v>44</v>
      </c>
      <c r="B11" s="80">
        <v>0</v>
      </c>
      <c r="C11" s="80">
        <v>0</v>
      </c>
      <c r="D11" s="80">
        <v>0</v>
      </c>
      <c r="E11" s="80">
        <v>0</v>
      </c>
      <c r="F11" s="80">
        <v>0</v>
      </c>
      <c r="G11" s="80">
        <v>1</v>
      </c>
      <c r="H11" s="80"/>
      <c r="I11" s="80"/>
    </row>
    <row r="12" spans="1:9">
      <c r="A12" s="59" t="s">
        <v>45</v>
      </c>
      <c r="B12" s="80">
        <v>0</v>
      </c>
      <c r="C12" s="80">
        <v>0</v>
      </c>
      <c r="D12" s="80">
        <v>0</v>
      </c>
      <c r="E12" s="80">
        <v>0</v>
      </c>
      <c r="F12" s="80">
        <v>0</v>
      </c>
      <c r="G12" s="80">
        <v>1</v>
      </c>
      <c r="H12" s="80"/>
      <c r="I12" s="80"/>
    </row>
    <row r="13" spans="1:9">
      <c r="A13" s="59" t="s">
        <v>46</v>
      </c>
      <c r="B13" s="80">
        <v>0</v>
      </c>
      <c r="C13" s="80">
        <v>0</v>
      </c>
      <c r="D13" s="80">
        <v>0</v>
      </c>
      <c r="E13" s="80">
        <v>0</v>
      </c>
      <c r="F13" s="80">
        <v>0</v>
      </c>
      <c r="G13" s="80">
        <v>1</v>
      </c>
      <c r="H13" s="80"/>
      <c r="I13" s="80"/>
    </row>
    <row r="14" spans="1:9">
      <c r="A14" s="59" t="s">
        <v>47</v>
      </c>
      <c r="B14" s="80">
        <v>0</v>
      </c>
      <c r="C14" s="80">
        <v>0</v>
      </c>
      <c r="D14" s="80">
        <v>0</v>
      </c>
      <c r="E14" s="80">
        <v>0</v>
      </c>
      <c r="F14" s="80">
        <v>0</v>
      </c>
      <c r="G14" s="80">
        <v>1</v>
      </c>
      <c r="H14" s="80"/>
      <c r="I14" s="80"/>
    </row>
    <row r="15" spans="1:9">
      <c r="A15" s="59" t="s">
        <v>48</v>
      </c>
      <c r="B15" s="80">
        <v>0</v>
      </c>
      <c r="C15" s="80">
        <v>0</v>
      </c>
      <c r="D15" s="80">
        <v>0</v>
      </c>
      <c r="E15" s="80">
        <v>0</v>
      </c>
      <c r="F15" s="80">
        <v>0</v>
      </c>
      <c r="G15" s="80">
        <v>1</v>
      </c>
      <c r="H15" s="80"/>
      <c r="I15" s="80"/>
    </row>
    <row r="16" spans="1:9">
      <c r="A16" s="59"/>
      <c r="B16" s="80"/>
      <c r="C16" s="80"/>
      <c r="D16" s="80"/>
      <c r="E16" s="80"/>
      <c r="F16" s="80"/>
      <c r="G16" s="80"/>
      <c r="H16" s="80"/>
      <c r="I16" s="80"/>
    </row>
    <row r="17" spans="1:9" ht="14.5">
      <c r="A17" s="82" t="s">
        <v>26</v>
      </c>
      <c r="B17" s="80">
        <v>12</v>
      </c>
      <c r="C17" s="80">
        <v>12</v>
      </c>
      <c r="D17" s="80">
        <v>5</v>
      </c>
      <c r="E17" s="80">
        <v>6</v>
      </c>
      <c r="F17" s="80">
        <v>6</v>
      </c>
      <c r="G17" s="80">
        <v>12</v>
      </c>
      <c r="H17" s="80">
        <v>1</v>
      </c>
      <c r="I17" s="80" t="s">
        <v>49</v>
      </c>
    </row>
    <row r="18" spans="1:9">
      <c r="A18" s="59"/>
      <c r="B18" s="80"/>
      <c r="C18" s="80"/>
      <c r="D18" s="80"/>
      <c r="E18" s="80"/>
      <c r="F18" s="80"/>
      <c r="G18" s="80"/>
      <c r="H18" s="80"/>
      <c r="I18" s="80"/>
    </row>
    <row r="19" spans="1:9" ht="14.5">
      <c r="B19" s="82" t="s">
        <v>50</v>
      </c>
      <c r="C19" s="59"/>
      <c r="D19" s="59"/>
      <c r="E19" s="59"/>
      <c r="F19" s="59"/>
      <c r="G19" s="59"/>
      <c r="H19" s="59"/>
      <c r="I19" s="59"/>
    </row>
    <row r="20" spans="1:9">
      <c r="A20" s="59" t="s">
        <v>51</v>
      </c>
      <c r="B20" s="57" t="s">
        <v>52</v>
      </c>
      <c r="C20" s="57" t="s">
        <v>53</v>
      </c>
      <c r="D20" s="57">
        <v>0</v>
      </c>
      <c r="E20" s="57">
        <v>0</v>
      </c>
      <c r="F20" s="57">
        <v>0</v>
      </c>
      <c r="G20" s="57">
        <v>0</v>
      </c>
      <c r="H20" s="57">
        <v>1</v>
      </c>
      <c r="I20" s="57" t="s">
        <v>37</v>
      </c>
    </row>
    <row r="21" spans="1:9" ht="14.5">
      <c r="A21" s="82"/>
      <c r="B21" s="69"/>
      <c r="C21" s="57"/>
      <c r="D21" s="57"/>
      <c r="E21" s="57"/>
      <c r="F21" s="57"/>
      <c r="G21" s="57"/>
      <c r="H21" s="57"/>
      <c r="I21" s="57"/>
    </row>
    <row r="22" spans="1:9">
      <c r="A22" s="59"/>
      <c r="B22" s="57">
        <v>12</v>
      </c>
      <c r="C22" s="57">
        <v>12</v>
      </c>
      <c r="D22" s="57">
        <v>5</v>
      </c>
      <c r="E22" s="57">
        <v>6</v>
      </c>
      <c r="F22" s="57">
        <v>6</v>
      </c>
      <c r="G22" s="57">
        <v>12</v>
      </c>
      <c r="H22" s="57">
        <v>2</v>
      </c>
      <c r="I22" s="57" t="s">
        <v>54</v>
      </c>
    </row>
    <row r="23" spans="1:9">
      <c r="A23" s="59"/>
      <c r="B23" s="59"/>
      <c r="C23" s="59"/>
      <c r="D23" s="59"/>
      <c r="E23" s="59"/>
      <c r="F23" s="59"/>
      <c r="G23" s="59"/>
      <c r="H23" s="59"/>
      <c r="I23" s="59"/>
    </row>
    <row r="24" spans="1:9" ht="14.5">
      <c r="A24" s="83"/>
      <c r="B24" s="51"/>
      <c r="C24" s="51"/>
      <c r="D24" s="51"/>
      <c r="E24" s="51"/>
      <c r="F24" s="51"/>
      <c r="G24" s="51"/>
      <c r="H24" s="51"/>
      <c r="I24" s="41"/>
    </row>
    <row r="25" spans="1:9" ht="14.5">
      <c r="A25" s="51"/>
      <c r="B25" s="51"/>
      <c r="C25" s="51"/>
      <c r="D25" s="51"/>
      <c r="E25" s="51"/>
      <c r="F25" s="51"/>
      <c r="G25" s="51"/>
      <c r="H25" s="51"/>
      <c r="I25" s="41"/>
    </row>
    <row r="26" spans="1:9">
      <c r="A26" s="41"/>
      <c r="B26" s="41"/>
      <c r="C26" s="41"/>
      <c r="D26" s="41"/>
      <c r="E26" s="41"/>
      <c r="F26" s="41"/>
      <c r="G26" s="41"/>
      <c r="H26" s="41"/>
      <c r="I26" s="41"/>
    </row>
  </sheetData>
  <mergeCells count="2">
    <mergeCell ref="A1:G1"/>
    <mergeCell ref="A2:B2"/>
  </mergeCells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1"/>
  <sheetViews>
    <sheetView topLeftCell="A9" workbookViewId="0">
      <selection activeCell="A17" sqref="A17"/>
    </sheetView>
  </sheetViews>
  <sheetFormatPr defaultColWidth="9" defaultRowHeight="14"/>
  <cols>
    <col min="1" max="1" width="39.81640625" customWidth="1"/>
    <col min="2" max="2" width="17" customWidth="1"/>
    <col min="3" max="3" width="18.54296875" customWidth="1"/>
    <col min="4" max="4" width="17.54296875" customWidth="1"/>
  </cols>
  <sheetData>
    <row r="1" spans="1:4">
      <c r="A1" s="4" t="s">
        <v>55</v>
      </c>
    </row>
    <row r="2" spans="1:4">
      <c r="A2" s="5" t="s">
        <v>56</v>
      </c>
      <c r="B2" s="6" t="s">
        <v>57</v>
      </c>
      <c r="C2" s="70" t="s">
        <v>58</v>
      </c>
      <c r="D2" s="41" t="s">
        <v>59</v>
      </c>
    </row>
    <row r="3" spans="1:4">
      <c r="A3" s="71" t="s">
        <v>60</v>
      </c>
      <c r="B3" s="72">
        <v>27</v>
      </c>
      <c r="C3" s="73" t="s">
        <v>61</v>
      </c>
      <c r="D3" s="74">
        <f t="shared" ref="D3:D8" si="0">SUM(B3*C3)</f>
        <v>665234.64</v>
      </c>
    </row>
    <row r="4" spans="1:4">
      <c r="A4" s="71" t="s">
        <v>62</v>
      </c>
      <c r="B4" s="72">
        <v>27</v>
      </c>
      <c r="C4" s="75" t="s">
        <v>63</v>
      </c>
      <c r="D4" s="74">
        <f t="shared" si="0"/>
        <v>672142.32</v>
      </c>
    </row>
    <row r="5" spans="1:4">
      <c r="A5" s="71" t="s">
        <v>64</v>
      </c>
      <c r="B5" s="72">
        <v>13</v>
      </c>
      <c r="C5" s="76">
        <v>1260</v>
      </c>
      <c r="D5" s="74">
        <f t="shared" si="0"/>
        <v>16380</v>
      </c>
    </row>
    <row r="6" spans="1:4">
      <c r="A6" s="71" t="s">
        <v>65</v>
      </c>
      <c r="B6" s="72">
        <v>13</v>
      </c>
      <c r="C6" s="76">
        <v>700</v>
      </c>
      <c r="D6" s="74">
        <f t="shared" si="0"/>
        <v>9100</v>
      </c>
    </row>
    <row r="7" spans="1:4">
      <c r="A7" s="71" t="s">
        <v>66</v>
      </c>
      <c r="B7" s="72">
        <v>13</v>
      </c>
      <c r="C7" s="76">
        <v>300</v>
      </c>
      <c r="D7" s="74">
        <f t="shared" si="0"/>
        <v>3900</v>
      </c>
    </row>
    <row r="8" spans="1:4">
      <c r="A8" s="71" t="s">
        <v>67</v>
      </c>
      <c r="B8" s="72">
        <v>13</v>
      </c>
      <c r="C8" s="77">
        <v>3475.08</v>
      </c>
      <c r="D8" s="74">
        <f t="shared" si="0"/>
        <v>45176.04</v>
      </c>
    </row>
    <row r="9" spans="1:4">
      <c r="A9" s="21" t="s">
        <v>68</v>
      </c>
      <c r="B9" s="23"/>
      <c r="C9" s="78"/>
      <c r="D9" s="74">
        <f>SUM(D3:D7)</f>
        <v>1366756.96</v>
      </c>
    </row>
    <row r="10" spans="1:4">
      <c r="A10" s="21" t="s">
        <v>69</v>
      </c>
      <c r="B10" s="23"/>
      <c r="C10" s="78"/>
      <c r="D10" s="74">
        <f>SUM(D9*6+D8)</f>
        <v>8245717.7999999998</v>
      </c>
    </row>
    <row r="11" spans="1:4">
      <c r="A11" s="21"/>
      <c r="B11" s="23"/>
      <c r="C11" s="78"/>
      <c r="D11" s="4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J28"/>
  <sheetViews>
    <sheetView topLeftCell="A7" workbookViewId="0">
      <selection activeCell="G3" sqref="G3"/>
    </sheetView>
  </sheetViews>
  <sheetFormatPr defaultColWidth="9" defaultRowHeight="14"/>
  <cols>
    <col min="1" max="1" width="48.81640625" customWidth="1"/>
    <col min="2" max="2" width="13.6328125" customWidth="1"/>
    <col min="3" max="3" width="11.36328125" customWidth="1"/>
    <col min="4" max="4" width="12.1796875" customWidth="1"/>
    <col min="5" max="5" width="9.08984375" customWidth="1"/>
    <col min="6" max="6" width="6.6328125" customWidth="1"/>
    <col min="7" max="7" width="11.7265625" customWidth="1"/>
    <col min="8" max="8" width="11.453125" customWidth="1"/>
    <col min="9" max="9" width="17.81640625" customWidth="1"/>
  </cols>
  <sheetData>
    <row r="1" spans="1:10" ht="20">
      <c r="A1" s="109" t="s">
        <v>27</v>
      </c>
      <c r="B1" s="109"/>
      <c r="C1" s="109"/>
      <c r="D1" s="109"/>
      <c r="E1" s="109"/>
      <c r="F1" s="109"/>
      <c r="G1" s="109"/>
    </row>
    <row r="2" spans="1:10" ht="15.5">
      <c r="A2" s="111" t="s">
        <v>70</v>
      </c>
      <c r="B2" s="111"/>
      <c r="C2" s="51"/>
      <c r="D2" s="51"/>
      <c r="E2" s="51"/>
      <c r="F2" s="51"/>
      <c r="G2" s="51"/>
      <c r="H2" s="41"/>
      <c r="I2" s="41"/>
    </row>
    <row r="3" spans="1:10" ht="42">
      <c r="A3" s="45" t="s">
        <v>29</v>
      </c>
      <c r="B3" s="52" t="s">
        <v>3</v>
      </c>
      <c r="C3" s="52" t="s">
        <v>4</v>
      </c>
      <c r="D3" s="52" t="s">
        <v>30</v>
      </c>
      <c r="E3" s="52" t="s">
        <v>31</v>
      </c>
      <c r="F3" s="53" t="s">
        <v>32</v>
      </c>
      <c r="G3" s="54" t="s">
        <v>33</v>
      </c>
      <c r="H3" s="55" t="s">
        <v>34</v>
      </c>
      <c r="I3" s="8" t="s">
        <v>35</v>
      </c>
    </row>
    <row r="4" spans="1:10" ht="14.5">
      <c r="A4" s="58" t="s">
        <v>71</v>
      </c>
      <c r="B4" s="64">
        <v>2</v>
      </c>
      <c r="C4" s="64">
        <v>2</v>
      </c>
      <c r="D4" s="64">
        <v>0</v>
      </c>
      <c r="E4" s="64">
        <v>1</v>
      </c>
      <c r="F4" s="65">
        <v>1</v>
      </c>
      <c r="G4" s="66">
        <v>1</v>
      </c>
      <c r="H4" s="67"/>
      <c r="I4" s="69"/>
    </row>
    <row r="5" spans="1:10">
      <c r="A5" s="58" t="s">
        <v>72</v>
      </c>
      <c r="B5" s="57">
        <v>2</v>
      </c>
      <c r="C5" s="57">
        <v>2</v>
      </c>
      <c r="D5" s="57">
        <v>1</v>
      </c>
      <c r="E5" s="57">
        <v>1</v>
      </c>
      <c r="F5" s="57">
        <v>1</v>
      </c>
      <c r="G5" s="57">
        <v>1</v>
      </c>
      <c r="H5" s="57"/>
      <c r="I5" s="57"/>
      <c r="J5" s="68"/>
    </row>
    <row r="6" spans="1:10">
      <c r="A6" s="58" t="s">
        <v>73</v>
      </c>
      <c r="B6" s="57">
        <v>2</v>
      </c>
      <c r="C6" s="57">
        <v>2</v>
      </c>
      <c r="D6" s="57">
        <v>1</v>
      </c>
      <c r="E6" s="57">
        <v>1</v>
      </c>
      <c r="F6" s="57">
        <v>1</v>
      </c>
      <c r="G6" s="57">
        <v>1</v>
      </c>
      <c r="H6" s="57"/>
      <c r="I6" s="57"/>
      <c r="J6" s="68"/>
    </row>
    <row r="7" spans="1:10">
      <c r="A7" s="58" t="s">
        <v>74</v>
      </c>
      <c r="B7" s="57">
        <v>2</v>
      </c>
      <c r="C7" s="57">
        <v>2</v>
      </c>
      <c r="D7" s="57">
        <v>1</v>
      </c>
      <c r="E7" s="57">
        <v>1</v>
      </c>
      <c r="F7" s="57">
        <v>1</v>
      </c>
      <c r="G7" s="57">
        <v>1</v>
      </c>
      <c r="H7" s="57">
        <v>1</v>
      </c>
      <c r="I7" s="57" t="s">
        <v>37</v>
      </c>
      <c r="J7" s="68"/>
    </row>
    <row r="8" spans="1:10">
      <c r="A8" s="58" t="s">
        <v>75</v>
      </c>
      <c r="B8" s="57">
        <v>2</v>
      </c>
      <c r="C8" s="57">
        <v>2</v>
      </c>
      <c r="D8" s="57">
        <v>1</v>
      </c>
      <c r="E8" s="57">
        <v>1</v>
      </c>
      <c r="F8" s="57">
        <v>1</v>
      </c>
      <c r="G8" s="57">
        <v>1</v>
      </c>
      <c r="H8" s="57"/>
      <c r="I8" s="57"/>
      <c r="J8" s="68"/>
    </row>
    <row r="9" spans="1:10">
      <c r="A9" s="68" t="s">
        <v>76</v>
      </c>
      <c r="B9" s="57">
        <v>0</v>
      </c>
      <c r="C9" s="57">
        <v>0</v>
      </c>
      <c r="D9" s="57">
        <v>0</v>
      </c>
      <c r="E9" s="57">
        <v>0</v>
      </c>
      <c r="F9" s="57">
        <v>0</v>
      </c>
      <c r="G9" s="57">
        <v>1</v>
      </c>
      <c r="H9" s="57"/>
      <c r="I9" s="57"/>
      <c r="J9" s="68"/>
    </row>
    <row r="10" spans="1:10">
      <c r="A10" s="58" t="s">
        <v>25</v>
      </c>
      <c r="B10" s="57">
        <v>2</v>
      </c>
      <c r="C10" s="57">
        <v>2</v>
      </c>
      <c r="D10" s="57">
        <v>1</v>
      </c>
      <c r="E10" s="57">
        <v>1</v>
      </c>
      <c r="F10" s="57">
        <v>1</v>
      </c>
      <c r="G10" s="57">
        <v>1</v>
      </c>
      <c r="H10" s="57"/>
      <c r="I10" s="57"/>
      <c r="J10" s="68"/>
    </row>
    <row r="11" spans="1:10">
      <c r="A11" s="59" t="s">
        <v>77</v>
      </c>
      <c r="B11" s="57">
        <v>0</v>
      </c>
      <c r="C11" s="57">
        <v>0</v>
      </c>
      <c r="D11" s="57">
        <v>0</v>
      </c>
      <c r="E11" s="57">
        <v>0</v>
      </c>
      <c r="F11" s="57">
        <v>0</v>
      </c>
      <c r="G11" s="57">
        <v>1</v>
      </c>
      <c r="H11" s="57">
        <v>1</v>
      </c>
      <c r="I11" s="57" t="s">
        <v>37</v>
      </c>
      <c r="J11" s="68"/>
    </row>
    <row r="12" spans="1:10">
      <c r="A12" s="59" t="s">
        <v>78</v>
      </c>
      <c r="B12" s="57">
        <v>0</v>
      </c>
      <c r="C12" s="57">
        <v>0</v>
      </c>
      <c r="D12" s="57">
        <v>0</v>
      </c>
      <c r="E12" s="57">
        <v>0</v>
      </c>
      <c r="F12" s="57">
        <v>0</v>
      </c>
      <c r="G12" s="57">
        <v>1</v>
      </c>
      <c r="H12" s="57"/>
      <c r="I12" s="57"/>
      <c r="J12" s="68"/>
    </row>
    <row r="13" spans="1:10">
      <c r="A13" s="59" t="s">
        <v>79</v>
      </c>
      <c r="B13" s="57">
        <v>0</v>
      </c>
      <c r="C13" s="57">
        <v>0</v>
      </c>
      <c r="D13" s="57">
        <v>0</v>
      </c>
      <c r="E13" s="57">
        <v>0</v>
      </c>
      <c r="F13" s="57">
        <v>0</v>
      </c>
      <c r="G13" s="57">
        <v>1</v>
      </c>
      <c r="H13" s="57"/>
      <c r="I13" s="57"/>
      <c r="J13" s="68"/>
    </row>
    <row r="14" spans="1:10">
      <c r="A14" s="59" t="s">
        <v>80</v>
      </c>
      <c r="B14" s="57">
        <v>0</v>
      </c>
      <c r="C14" s="57">
        <v>0</v>
      </c>
      <c r="D14" s="57">
        <v>0</v>
      </c>
      <c r="E14" s="57">
        <v>0</v>
      </c>
      <c r="F14" s="57">
        <v>0</v>
      </c>
      <c r="G14" s="57">
        <v>1</v>
      </c>
      <c r="H14" s="57"/>
      <c r="I14" s="57"/>
      <c r="J14" s="68"/>
    </row>
    <row r="15" spans="1:10">
      <c r="A15" s="59" t="s">
        <v>81</v>
      </c>
      <c r="B15" s="57">
        <v>0</v>
      </c>
      <c r="C15" s="57">
        <v>0</v>
      </c>
      <c r="D15" s="57">
        <v>0</v>
      </c>
      <c r="E15" s="57">
        <v>0</v>
      </c>
      <c r="F15" s="57">
        <v>0</v>
      </c>
      <c r="G15" s="57">
        <v>1</v>
      </c>
      <c r="H15" s="57"/>
      <c r="I15" s="57"/>
      <c r="J15" s="68"/>
    </row>
    <row r="16" spans="1:10">
      <c r="A16" s="59" t="s">
        <v>82</v>
      </c>
      <c r="B16" s="57">
        <v>0</v>
      </c>
      <c r="C16" s="57">
        <v>0</v>
      </c>
      <c r="D16" s="57">
        <v>0</v>
      </c>
      <c r="E16" s="57">
        <v>0</v>
      </c>
      <c r="F16" s="57">
        <v>0</v>
      </c>
      <c r="G16" s="57">
        <v>1</v>
      </c>
      <c r="H16" s="57"/>
      <c r="I16" s="57"/>
      <c r="J16" s="68"/>
    </row>
    <row r="17" spans="1:10">
      <c r="A17" s="59" t="s">
        <v>83</v>
      </c>
      <c r="B17" s="57">
        <v>0</v>
      </c>
      <c r="C17" s="57">
        <v>0</v>
      </c>
      <c r="D17" s="57">
        <v>0</v>
      </c>
      <c r="E17" s="57">
        <v>0</v>
      </c>
      <c r="F17" s="57">
        <v>0</v>
      </c>
      <c r="G17" s="57">
        <v>1</v>
      </c>
      <c r="H17" s="57"/>
      <c r="I17" s="57"/>
      <c r="J17" s="68"/>
    </row>
    <row r="18" spans="1:10">
      <c r="A18" s="59" t="s">
        <v>84</v>
      </c>
      <c r="B18" s="57">
        <v>0</v>
      </c>
      <c r="C18" s="57">
        <v>0</v>
      </c>
      <c r="D18" s="57">
        <v>0</v>
      </c>
      <c r="E18" s="57">
        <v>0</v>
      </c>
      <c r="F18" s="57">
        <v>0</v>
      </c>
      <c r="G18" s="57">
        <v>1</v>
      </c>
      <c r="H18" s="57"/>
      <c r="I18" s="57"/>
      <c r="J18" s="68"/>
    </row>
    <row r="19" spans="1:10">
      <c r="A19" s="59" t="s">
        <v>85</v>
      </c>
      <c r="B19" s="57">
        <v>0</v>
      </c>
      <c r="C19" s="57">
        <v>0</v>
      </c>
      <c r="D19" s="57">
        <v>0</v>
      </c>
      <c r="E19" s="57">
        <v>0</v>
      </c>
      <c r="F19" s="57">
        <v>0</v>
      </c>
      <c r="G19" s="57">
        <v>1</v>
      </c>
      <c r="H19" s="57"/>
      <c r="I19" s="57"/>
      <c r="J19" s="68"/>
    </row>
    <row r="20" spans="1:10">
      <c r="A20" s="59" t="s">
        <v>86</v>
      </c>
      <c r="B20" s="57">
        <v>0</v>
      </c>
      <c r="C20" s="57">
        <v>0</v>
      </c>
      <c r="D20" s="57">
        <v>0</v>
      </c>
      <c r="E20" s="57">
        <v>0</v>
      </c>
      <c r="F20" s="57">
        <v>0</v>
      </c>
      <c r="G20" s="57">
        <v>1</v>
      </c>
      <c r="H20" s="57"/>
      <c r="I20" s="57"/>
      <c r="J20" s="68"/>
    </row>
    <row r="21" spans="1:10">
      <c r="A21" s="59" t="s">
        <v>87</v>
      </c>
      <c r="B21" s="57">
        <v>0</v>
      </c>
      <c r="C21" s="57">
        <v>0</v>
      </c>
      <c r="D21" s="57">
        <v>0</v>
      </c>
      <c r="E21" s="57">
        <v>0</v>
      </c>
      <c r="F21" s="57">
        <v>0</v>
      </c>
      <c r="G21" s="57">
        <v>1</v>
      </c>
      <c r="H21" s="57"/>
      <c r="I21" s="57"/>
    </row>
    <row r="22" spans="1:10">
      <c r="A22" s="41"/>
      <c r="B22" s="57"/>
      <c r="C22" s="57"/>
      <c r="D22" s="57"/>
      <c r="E22" s="57"/>
      <c r="F22" s="57"/>
      <c r="G22" s="57"/>
      <c r="H22" s="57"/>
      <c r="I22" s="57"/>
    </row>
    <row r="23" spans="1:10">
      <c r="A23" s="62" t="s">
        <v>26</v>
      </c>
      <c r="B23" s="57">
        <v>12</v>
      </c>
      <c r="C23" s="57">
        <v>12</v>
      </c>
      <c r="D23" s="57">
        <v>5</v>
      </c>
      <c r="E23" s="57">
        <v>6</v>
      </c>
      <c r="F23" s="57">
        <v>6</v>
      </c>
      <c r="G23" s="57">
        <v>18</v>
      </c>
      <c r="H23" s="57">
        <v>2</v>
      </c>
      <c r="I23" s="57" t="s">
        <v>54</v>
      </c>
    </row>
    <row r="24" spans="1:10">
      <c r="A24" s="41"/>
      <c r="B24" s="41"/>
      <c r="C24" s="41"/>
      <c r="D24" s="41"/>
      <c r="E24" s="41"/>
      <c r="F24" s="41"/>
      <c r="G24" s="41"/>
      <c r="H24" s="41"/>
      <c r="I24" s="41"/>
    </row>
    <row r="25" spans="1:10">
      <c r="A25" s="63"/>
      <c r="B25" s="41"/>
      <c r="C25" s="41"/>
      <c r="D25" s="41"/>
      <c r="E25" s="41"/>
      <c r="F25" s="41"/>
      <c r="G25" s="41"/>
      <c r="H25" s="41"/>
      <c r="I25" s="41"/>
    </row>
    <row r="26" spans="1:10">
      <c r="A26" s="41"/>
      <c r="B26" s="41"/>
      <c r="C26" s="41"/>
      <c r="D26" s="41"/>
      <c r="E26" s="41"/>
      <c r="F26" s="41"/>
      <c r="G26" s="41"/>
      <c r="H26" s="41"/>
      <c r="I26" s="41"/>
    </row>
    <row r="27" spans="1:10">
      <c r="A27" s="41"/>
      <c r="B27" s="41"/>
      <c r="C27" s="41"/>
      <c r="D27" s="41"/>
      <c r="E27" s="41"/>
      <c r="F27" s="41"/>
      <c r="G27" s="41"/>
      <c r="H27" s="41"/>
      <c r="I27" s="41"/>
    </row>
    <row r="28" spans="1:10">
      <c r="A28" s="41"/>
      <c r="B28" s="41"/>
      <c r="C28" s="41"/>
      <c r="D28" s="41"/>
      <c r="E28" s="41"/>
      <c r="F28" s="41"/>
      <c r="G28" s="41"/>
      <c r="H28" s="41"/>
      <c r="I28" s="41"/>
    </row>
  </sheetData>
  <mergeCells count="2">
    <mergeCell ref="A1:G1"/>
    <mergeCell ref="A2:B2"/>
  </mergeCells>
  <pageMargins left="0.7" right="0.7" top="0.75" bottom="0.75" header="0.3" footer="0.3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92D050"/>
  </sheetPr>
  <dimension ref="A1:I24"/>
  <sheetViews>
    <sheetView workbookViewId="0">
      <selection activeCell="A2" sqref="A2:C2"/>
    </sheetView>
  </sheetViews>
  <sheetFormatPr defaultColWidth="9" defaultRowHeight="14"/>
  <cols>
    <col min="1" max="1" width="22.26953125" customWidth="1"/>
    <col min="2" max="2" width="12.1796875" customWidth="1"/>
    <col min="3" max="3" width="12.7265625" customWidth="1"/>
    <col min="4" max="4" width="10.90625" customWidth="1"/>
    <col min="5" max="5" width="8.54296875" customWidth="1"/>
    <col min="6" max="6" width="12.36328125" customWidth="1"/>
    <col min="7" max="7" width="11.90625" customWidth="1"/>
    <col min="8" max="8" width="10.54296875" customWidth="1"/>
    <col min="9" max="9" width="18.26953125" customWidth="1"/>
  </cols>
  <sheetData>
    <row r="1" spans="1:9" ht="20">
      <c r="A1" s="109" t="s">
        <v>27</v>
      </c>
      <c r="B1" s="109"/>
      <c r="C1" s="109"/>
      <c r="D1" s="109"/>
      <c r="E1" s="109"/>
      <c r="F1" s="109"/>
      <c r="G1" s="109"/>
    </row>
    <row r="2" spans="1:9" ht="15.5">
      <c r="A2" s="112" t="s">
        <v>88</v>
      </c>
      <c r="B2" s="113"/>
      <c r="C2" s="114"/>
      <c r="D2" s="51"/>
      <c r="E2" s="51"/>
      <c r="F2" s="51"/>
      <c r="G2" s="51"/>
      <c r="H2" s="41"/>
      <c r="I2" s="41"/>
    </row>
    <row r="3" spans="1:9" ht="42">
      <c r="A3" s="45" t="s">
        <v>29</v>
      </c>
      <c r="B3" s="52" t="s">
        <v>3</v>
      </c>
      <c r="C3" s="52" t="s">
        <v>4</v>
      </c>
      <c r="D3" s="52" t="s">
        <v>30</v>
      </c>
      <c r="E3" s="52" t="s">
        <v>31</v>
      </c>
      <c r="F3" s="53" t="s">
        <v>32</v>
      </c>
      <c r="G3" s="54" t="s">
        <v>33</v>
      </c>
      <c r="H3" s="55" t="s">
        <v>34</v>
      </c>
      <c r="I3" s="8" t="s">
        <v>35</v>
      </c>
    </row>
    <row r="4" spans="1:9">
      <c r="A4" s="56" t="s">
        <v>23</v>
      </c>
      <c r="B4" s="57">
        <v>2</v>
      </c>
      <c r="C4" s="57">
        <v>2</v>
      </c>
      <c r="D4" s="57">
        <v>1</v>
      </c>
      <c r="E4" s="57">
        <v>1</v>
      </c>
      <c r="F4" s="57">
        <v>1</v>
      </c>
      <c r="G4" s="57">
        <v>1</v>
      </c>
      <c r="H4" s="57"/>
      <c r="I4" s="57"/>
    </row>
    <row r="5" spans="1:9">
      <c r="A5" s="56" t="s">
        <v>24</v>
      </c>
      <c r="B5" s="57">
        <v>2</v>
      </c>
      <c r="C5" s="57">
        <v>2</v>
      </c>
      <c r="D5" s="57">
        <v>1</v>
      </c>
      <c r="E5" s="57">
        <v>1</v>
      </c>
      <c r="F5" s="57">
        <v>1</v>
      </c>
      <c r="G5" s="57">
        <v>1</v>
      </c>
      <c r="H5" s="57"/>
      <c r="I5" s="57"/>
    </row>
    <row r="6" spans="1:9">
      <c r="A6" s="58" t="s">
        <v>89</v>
      </c>
      <c r="B6" s="57">
        <v>2</v>
      </c>
      <c r="C6" s="57">
        <v>2</v>
      </c>
      <c r="D6" s="57">
        <v>1</v>
      </c>
      <c r="E6" s="57">
        <v>1</v>
      </c>
      <c r="F6" s="57">
        <v>1</v>
      </c>
      <c r="G6" s="57">
        <v>1</v>
      </c>
      <c r="H6" s="57">
        <v>1</v>
      </c>
      <c r="I6" s="57" t="s">
        <v>37</v>
      </c>
    </row>
    <row r="7" spans="1:9">
      <c r="A7" s="59" t="s">
        <v>90</v>
      </c>
      <c r="B7" s="57">
        <v>0</v>
      </c>
      <c r="C7" s="57">
        <v>0</v>
      </c>
      <c r="D7" s="57">
        <v>0</v>
      </c>
      <c r="E7" s="57">
        <v>0</v>
      </c>
      <c r="F7" s="57">
        <v>0</v>
      </c>
      <c r="G7" s="57">
        <v>1</v>
      </c>
      <c r="H7" s="57"/>
      <c r="I7" s="57"/>
    </row>
    <row r="8" spans="1:9">
      <c r="A8" s="59" t="s">
        <v>91</v>
      </c>
      <c r="B8" s="57">
        <v>0</v>
      </c>
      <c r="C8" s="57">
        <v>0</v>
      </c>
      <c r="D8" s="57">
        <v>0</v>
      </c>
      <c r="E8" s="57">
        <v>0</v>
      </c>
      <c r="F8" s="57">
        <v>0</v>
      </c>
      <c r="G8" s="57">
        <v>1</v>
      </c>
      <c r="H8" s="57"/>
      <c r="I8" s="57"/>
    </row>
    <row r="9" spans="1:9">
      <c r="A9" s="59" t="s">
        <v>92</v>
      </c>
      <c r="B9" s="57">
        <v>2</v>
      </c>
      <c r="C9" s="57">
        <v>2</v>
      </c>
      <c r="D9" s="57">
        <v>1</v>
      </c>
      <c r="E9" s="57">
        <v>1</v>
      </c>
      <c r="F9" s="57">
        <v>1</v>
      </c>
      <c r="G9" s="57">
        <v>1</v>
      </c>
      <c r="H9" s="57"/>
      <c r="I9" s="57"/>
    </row>
    <row r="10" spans="1:9">
      <c r="A10" s="60" t="s">
        <v>93</v>
      </c>
      <c r="B10" s="57">
        <v>0</v>
      </c>
      <c r="C10" s="57">
        <v>0</v>
      </c>
      <c r="D10" s="57">
        <v>0</v>
      </c>
      <c r="E10" s="57">
        <v>0</v>
      </c>
      <c r="F10" s="57">
        <v>0</v>
      </c>
      <c r="G10" s="57">
        <v>1</v>
      </c>
      <c r="H10" s="57"/>
      <c r="I10" s="57"/>
    </row>
    <row r="11" spans="1:9">
      <c r="A11" s="59" t="s">
        <v>94</v>
      </c>
      <c r="B11" s="57">
        <v>0</v>
      </c>
      <c r="C11" s="57">
        <v>0</v>
      </c>
      <c r="D11" s="57">
        <v>0</v>
      </c>
      <c r="E11" s="57">
        <v>0</v>
      </c>
      <c r="F11" s="57">
        <v>0</v>
      </c>
      <c r="G11" s="57">
        <v>1</v>
      </c>
      <c r="H11" s="57"/>
      <c r="I11" s="57"/>
    </row>
    <row r="12" spans="1:9">
      <c r="A12" s="59" t="s">
        <v>95</v>
      </c>
      <c r="B12" s="57">
        <v>0</v>
      </c>
      <c r="C12" s="57">
        <v>0</v>
      </c>
      <c r="D12" s="57">
        <v>0</v>
      </c>
      <c r="E12" s="57">
        <v>0</v>
      </c>
      <c r="F12" s="57">
        <v>0</v>
      </c>
      <c r="G12" s="57">
        <v>1</v>
      </c>
      <c r="H12" s="57"/>
      <c r="I12" s="57"/>
    </row>
    <row r="13" spans="1:9">
      <c r="A13" s="59" t="s">
        <v>96</v>
      </c>
      <c r="B13" s="57">
        <v>0</v>
      </c>
      <c r="C13" s="57">
        <v>0</v>
      </c>
      <c r="D13" s="57">
        <v>0</v>
      </c>
      <c r="E13" s="57">
        <v>0</v>
      </c>
      <c r="F13" s="57">
        <v>0</v>
      </c>
      <c r="G13" s="57">
        <v>1</v>
      </c>
      <c r="H13" s="57"/>
      <c r="I13" s="57"/>
    </row>
    <row r="14" spans="1:9">
      <c r="A14" s="59" t="s">
        <v>97</v>
      </c>
      <c r="B14" s="57">
        <v>0</v>
      </c>
      <c r="C14" s="57">
        <v>0</v>
      </c>
      <c r="D14" s="57">
        <v>0</v>
      </c>
      <c r="E14" s="57">
        <v>0</v>
      </c>
      <c r="F14" s="57">
        <v>0</v>
      </c>
      <c r="G14" s="57">
        <v>1</v>
      </c>
      <c r="H14" s="57"/>
      <c r="I14" s="57"/>
    </row>
    <row r="15" spans="1:9">
      <c r="A15" s="59" t="s">
        <v>98</v>
      </c>
      <c r="B15" s="57">
        <v>0</v>
      </c>
      <c r="C15" s="57">
        <v>0</v>
      </c>
      <c r="D15" s="57">
        <v>0</v>
      </c>
      <c r="E15" s="57">
        <v>0</v>
      </c>
      <c r="F15" s="57">
        <v>0</v>
      </c>
      <c r="G15" s="57">
        <v>1</v>
      </c>
      <c r="H15" s="57"/>
      <c r="I15" s="57"/>
    </row>
    <row r="16" spans="1:9">
      <c r="A16" s="59" t="s">
        <v>99</v>
      </c>
      <c r="B16" s="57">
        <v>0</v>
      </c>
      <c r="C16" s="57">
        <v>0</v>
      </c>
      <c r="D16" s="57">
        <v>0</v>
      </c>
      <c r="E16" s="57">
        <v>0</v>
      </c>
      <c r="F16" s="57">
        <v>0</v>
      </c>
      <c r="G16" s="57">
        <v>1</v>
      </c>
      <c r="H16" s="57"/>
      <c r="I16" s="57"/>
    </row>
    <row r="17" spans="1:9">
      <c r="A17" s="59" t="s">
        <v>100</v>
      </c>
      <c r="B17" s="57">
        <v>0</v>
      </c>
      <c r="C17" s="57">
        <v>0</v>
      </c>
      <c r="D17" s="57">
        <v>0</v>
      </c>
      <c r="E17" s="57">
        <v>0</v>
      </c>
      <c r="F17" s="57">
        <v>0</v>
      </c>
      <c r="G17" s="57">
        <v>1</v>
      </c>
      <c r="H17" s="57"/>
      <c r="I17" s="57"/>
    </row>
    <row r="18" spans="1:9">
      <c r="A18" s="59" t="s">
        <v>101</v>
      </c>
      <c r="B18" s="61">
        <v>0</v>
      </c>
      <c r="C18" s="61">
        <v>0</v>
      </c>
      <c r="D18" s="61">
        <v>0</v>
      </c>
      <c r="E18" s="61">
        <v>0</v>
      </c>
      <c r="F18" s="61">
        <v>0</v>
      </c>
      <c r="G18" s="61">
        <v>1</v>
      </c>
      <c r="H18" s="61"/>
      <c r="I18" s="61"/>
    </row>
    <row r="19" spans="1:9">
      <c r="A19" s="59"/>
      <c r="B19" s="61"/>
      <c r="C19" s="61"/>
      <c r="D19" s="61"/>
      <c r="E19" s="61"/>
      <c r="F19" s="61"/>
      <c r="G19" s="61"/>
      <c r="H19" s="61"/>
      <c r="I19" s="61"/>
    </row>
    <row r="20" spans="1:9">
      <c r="A20" s="62" t="s">
        <v>26</v>
      </c>
      <c r="B20" s="61">
        <v>8</v>
      </c>
      <c r="C20" s="61">
        <v>8</v>
      </c>
      <c r="D20" s="61">
        <v>4</v>
      </c>
      <c r="E20" s="61">
        <v>4</v>
      </c>
      <c r="F20" s="61">
        <v>4</v>
      </c>
      <c r="G20" s="61">
        <v>15</v>
      </c>
      <c r="H20" s="61">
        <v>1</v>
      </c>
      <c r="I20" s="61" t="s">
        <v>49</v>
      </c>
    </row>
    <row r="21" spans="1:9">
      <c r="A21" s="41"/>
      <c r="B21" s="61"/>
      <c r="C21" s="61"/>
      <c r="D21" s="61"/>
      <c r="E21" s="61"/>
      <c r="F21" s="61"/>
      <c r="G21" s="61"/>
      <c r="H21" s="61"/>
      <c r="I21" s="61"/>
    </row>
    <row r="22" spans="1:9">
      <c r="A22" s="41" t="s">
        <v>102</v>
      </c>
      <c r="B22" s="61">
        <v>1</v>
      </c>
      <c r="C22" s="61">
        <v>1</v>
      </c>
      <c r="D22" s="61">
        <v>0</v>
      </c>
      <c r="E22" s="61">
        <v>0</v>
      </c>
      <c r="F22" s="61">
        <v>0</v>
      </c>
      <c r="G22" s="61">
        <v>0</v>
      </c>
      <c r="H22" s="61">
        <v>0</v>
      </c>
      <c r="I22" s="61">
        <v>0</v>
      </c>
    </row>
    <row r="23" spans="1:9">
      <c r="A23" s="41" t="s">
        <v>103</v>
      </c>
      <c r="B23" s="61"/>
      <c r="C23" s="61"/>
      <c r="D23" s="61"/>
      <c r="E23" s="61"/>
      <c r="F23" s="61"/>
      <c r="G23" s="61"/>
      <c r="H23" s="61"/>
      <c r="I23" s="61"/>
    </row>
    <row r="24" spans="1:9">
      <c r="A24" s="63"/>
      <c r="B24" s="61"/>
      <c r="C24" s="61"/>
      <c r="D24" s="61"/>
      <c r="E24" s="61"/>
      <c r="F24" s="61"/>
      <c r="G24" s="61"/>
      <c r="H24" s="61"/>
      <c r="I24" s="61"/>
    </row>
  </sheetData>
  <mergeCells count="2">
    <mergeCell ref="A1:G1"/>
    <mergeCell ref="A2:C2"/>
  </mergeCells>
  <pageMargins left="0.7" right="0.7" top="0.75" bottom="0.75" header="0.3" footer="0.3"/>
  <pageSetup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H68"/>
  <sheetViews>
    <sheetView tabSelected="1" topLeftCell="A48" zoomScale="85" zoomScaleNormal="85" workbookViewId="0">
      <selection activeCell="D57" sqref="D57:H57"/>
    </sheetView>
  </sheetViews>
  <sheetFormatPr defaultColWidth="9" defaultRowHeight="14"/>
  <cols>
    <col min="1" max="1" width="40.1796875" customWidth="1"/>
    <col min="2" max="2" width="16.54296875" customWidth="1"/>
    <col min="3" max="3" width="12.26953125" style="2" customWidth="1"/>
    <col min="4" max="4" width="17" style="3" customWidth="1"/>
    <col min="5" max="5" width="16.6328125" style="3" customWidth="1"/>
    <col min="6" max="6" width="16.54296875" style="3" customWidth="1"/>
    <col min="7" max="7" width="16.6328125" style="3" customWidth="1"/>
    <col min="8" max="8" width="16.26953125" style="3" customWidth="1"/>
  </cols>
  <sheetData>
    <row r="2" spans="1:8">
      <c r="A2" s="4" t="s">
        <v>104</v>
      </c>
    </row>
    <row r="3" spans="1:8">
      <c r="A3" s="5" t="s">
        <v>56</v>
      </c>
      <c r="B3" s="6" t="s">
        <v>57</v>
      </c>
      <c r="C3" s="7" t="s">
        <v>58</v>
      </c>
      <c r="D3" s="8" t="s">
        <v>105</v>
      </c>
      <c r="E3" s="8" t="s">
        <v>106</v>
      </c>
      <c r="F3" s="8" t="s">
        <v>107</v>
      </c>
      <c r="G3" s="9" t="s">
        <v>108</v>
      </c>
      <c r="H3" s="9" t="s">
        <v>109</v>
      </c>
    </row>
    <row r="4" spans="1:8">
      <c r="A4" s="10" t="s">
        <v>60</v>
      </c>
      <c r="B4" s="11">
        <v>10</v>
      </c>
      <c r="C4" s="12" t="s">
        <v>61</v>
      </c>
      <c r="D4" s="13">
        <f>SUM(B4*C4)</f>
        <v>246383.2</v>
      </c>
      <c r="E4" s="14">
        <v>0</v>
      </c>
      <c r="F4" s="14">
        <v>0</v>
      </c>
      <c r="G4" s="14">
        <v>0</v>
      </c>
      <c r="H4" s="14">
        <v>0</v>
      </c>
    </row>
    <row r="5" spans="1:8">
      <c r="A5" s="10" t="s">
        <v>62</v>
      </c>
      <c r="B5" s="11">
        <v>10</v>
      </c>
      <c r="C5" s="15" t="s">
        <v>63</v>
      </c>
      <c r="D5" s="13">
        <f>SUM(B5*C5)</f>
        <v>248941.6</v>
      </c>
      <c r="E5" s="14">
        <v>0</v>
      </c>
      <c r="F5" s="14">
        <v>0</v>
      </c>
      <c r="G5" s="14">
        <v>0</v>
      </c>
      <c r="H5" s="14">
        <v>0</v>
      </c>
    </row>
    <row r="6" spans="1:8">
      <c r="A6" s="10" t="s">
        <v>60</v>
      </c>
      <c r="B6" s="16">
        <v>2</v>
      </c>
      <c r="C6" s="12" t="s">
        <v>61</v>
      </c>
      <c r="D6" s="13">
        <f>SUM(B6*C6)</f>
        <v>49276.639999999999</v>
      </c>
      <c r="E6" s="14">
        <f>SUM(D6*7%+D6)</f>
        <v>52726.004800000002</v>
      </c>
      <c r="F6" s="14">
        <f>SUM(E6*7%+E6)</f>
        <v>56416.825135999999</v>
      </c>
      <c r="G6" s="14">
        <f t="shared" ref="G6:H6" si="0">SUM(F6*7%+F6)</f>
        <v>60366.002895520003</v>
      </c>
      <c r="H6" s="14">
        <f t="shared" si="0"/>
        <v>64591.623098206401</v>
      </c>
    </row>
    <row r="7" spans="1:8">
      <c r="A7" s="10" t="s">
        <v>62</v>
      </c>
      <c r="B7" s="16">
        <v>2</v>
      </c>
      <c r="C7" s="15" t="s">
        <v>63</v>
      </c>
      <c r="D7" s="13">
        <f t="shared" ref="D7:D14" si="1">SUM(B7*C7)</f>
        <v>49788.32</v>
      </c>
      <c r="E7" s="14">
        <f t="shared" ref="E7:H14" si="2">SUM(D7*7%+D7)</f>
        <v>53273.502399999998</v>
      </c>
      <c r="F7" s="14">
        <f t="shared" si="2"/>
        <v>57002.647568</v>
      </c>
      <c r="G7" s="14">
        <f t="shared" si="2"/>
        <v>60992.832897760003</v>
      </c>
      <c r="H7" s="14">
        <f t="shared" si="2"/>
        <v>65262.331200603199</v>
      </c>
    </row>
    <row r="8" spans="1:8">
      <c r="A8" s="10" t="s">
        <v>110</v>
      </c>
      <c r="B8" s="16">
        <v>4</v>
      </c>
      <c r="C8" s="17" t="s">
        <v>63</v>
      </c>
      <c r="D8" s="13">
        <f t="shared" si="1"/>
        <v>99576.639999999999</v>
      </c>
      <c r="E8" s="14">
        <f t="shared" si="2"/>
        <v>106547.0048</v>
      </c>
      <c r="F8" s="14">
        <f t="shared" si="2"/>
        <v>114005.295136</v>
      </c>
      <c r="G8" s="14">
        <f t="shared" si="2"/>
        <v>121985.66579552001</v>
      </c>
      <c r="H8" s="14">
        <f t="shared" si="2"/>
        <v>130524.66240120601</v>
      </c>
    </row>
    <row r="9" spans="1:8">
      <c r="A9" s="10" t="s">
        <v>111</v>
      </c>
      <c r="B9" s="16">
        <v>4</v>
      </c>
      <c r="C9" s="17" t="s">
        <v>112</v>
      </c>
      <c r="D9" s="13">
        <f t="shared" si="1"/>
        <v>100603.36</v>
      </c>
      <c r="E9" s="14">
        <f t="shared" si="2"/>
        <v>107645.5952</v>
      </c>
      <c r="F9" s="14">
        <f t="shared" si="2"/>
        <v>115180.78686399999</v>
      </c>
      <c r="G9" s="14">
        <f t="shared" si="2"/>
        <v>123243.44194448</v>
      </c>
      <c r="H9" s="14">
        <f t="shared" si="2"/>
        <v>131870.48288059401</v>
      </c>
    </row>
    <row r="10" spans="1:8">
      <c r="A10" s="10" t="s">
        <v>113</v>
      </c>
      <c r="B10" s="16">
        <v>1</v>
      </c>
      <c r="C10" s="18" t="s">
        <v>114</v>
      </c>
      <c r="D10" s="13">
        <f t="shared" si="1"/>
        <v>26000</v>
      </c>
      <c r="E10" s="14">
        <f t="shared" si="2"/>
        <v>27820</v>
      </c>
      <c r="F10" s="14">
        <f t="shared" si="2"/>
        <v>29767.4</v>
      </c>
      <c r="G10" s="14">
        <f t="shared" si="2"/>
        <v>31851.117999999999</v>
      </c>
      <c r="H10" s="14">
        <f t="shared" si="2"/>
        <v>34080.696259999997</v>
      </c>
    </row>
    <row r="11" spans="1:8">
      <c r="A11" s="10" t="s">
        <v>64</v>
      </c>
      <c r="B11" s="16">
        <v>5</v>
      </c>
      <c r="C11" s="12">
        <v>1260</v>
      </c>
      <c r="D11" s="13">
        <f t="shared" si="1"/>
        <v>6300</v>
      </c>
      <c r="E11" s="14">
        <f t="shared" si="2"/>
        <v>6741</v>
      </c>
      <c r="F11" s="14">
        <f t="shared" si="2"/>
        <v>7212.87</v>
      </c>
      <c r="G11" s="14">
        <f t="shared" si="2"/>
        <v>7717.7709000000004</v>
      </c>
      <c r="H11" s="14">
        <f t="shared" si="2"/>
        <v>8258.0148630000003</v>
      </c>
    </row>
    <row r="12" spans="1:8">
      <c r="A12" s="10" t="s">
        <v>65</v>
      </c>
      <c r="B12" s="16">
        <v>6</v>
      </c>
      <c r="C12" s="12">
        <v>700</v>
      </c>
      <c r="D12" s="13">
        <f t="shared" si="1"/>
        <v>4200</v>
      </c>
      <c r="E12" s="14">
        <f t="shared" si="2"/>
        <v>4494</v>
      </c>
      <c r="F12" s="14">
        <f t="shared" si="2"/>
        <v>4808.58</v>
      </c>
      <c r="G12" s="14">
        <f t="shared" si="2"/>
        <v>5145.1805999999997</v>
      </c>
      <c r="H12" s="14">
        <f t="shared" si="2"/>
        <v>5505.3432419999999</v>
      </c>
    </row>
    <row r="13" spans="1:8" ht="28" customHeight="1">
      <c r="A13" s="19" t="s">
        <v>115</v>
      </c>
      <c r="B13" s="16">
        <v>1</v>
      </c>
      <c r="C13" s="20">
        <v>102666</v>
      </c>
      <c r="D13" s="13">
        <f t="shared" si="1"/>
        <v>102666</v>
      </c>
      <c r="E13" s="14">
        <f t="shared" si="2"/>
        <v>109852.62</v>
      </c>
      <c r="F13" s="14">
        <f t="shared" si="2"/>
        <v>117542.3034</v>
      </c>
      <c r="G13" s="14">
        <f t="shared" si="2"/>
        <v>125770.26463799999</v>
      </c>
      <c r="H13" s="14">
        <f t="shared" si="2"/>
        <v>134574.18316265999</v>
      </c>
    </row>
    <row r="14" spans="1:8">
      <c r="A14" s="10" t="s">
        <v>116</v>
      </c>
      <c r="B14" s="16">
        <v>1</v>
      </c>
      <c r="C14" s="12">
        <v>350000</v>
      </c>
      <c r="D14" s="13">
        <f t="shared" si="1"/>
        <v>350000</v>
      </c>
      <c r="E14" s="14">
        <f t="shared" si="2"/>
        <v>374500</v>
      </c>
      <c r="F14" s="14">
        <f t="shared" si="2"/>
        <v>400715</v>
      </c>
      <c r="G14" s="14">
        <f t="shared" si="2"/>
        <v>428765.05</v>
      </c>
      <c r="H14" s="14">
        <f t="shared" si="2"/>
        <v>458778.60350000003</v>
      </c>
    </row>
    <row r="15" spans="1:8">
      <c r="A15" s="21" t="s">
        <v>68</v>
      </c>
      <c r="B15" s="22"/>
      <c r="C15" s="15"/>
      <c r="D15" s="13">
        <f>SUM(D4:D14)</f>
        <v>1283735.76</v>
      </c>
      <c r="E15" s="13">
        <f>SUM(E6:E14)</f>
        <v>843599.72719999996</v>
      </c>
      <c r="F15" s="13">
        <f>SUM(F6:F14)</f>
        <v>902651.70810399996</v>
      </c>
      <c r="G15" s="13">
        <f>SUM(G6:G14)</f>
        <v>965837.32767128001</v>
      </c>
      <c r="H15" s="13">
        <f>SUM(H6:H14)</f>
        <v>1033445.94060827</v>
      </c>
    </row>
    <row r="16" spans="1:8">
      <c r="A16" s="115" t="s">
        <v>117</v>
      </c>
      <c r="B16" s="116"/>
      <c r="C16" s="116"/>
      <c r="D16" s="24">
        <f>SUM(D15*12)</f>
        <v>15404829.119999999</v>
      </c>
      <c r="E16" s="24">
        <f t="shared" ref="E16:H16" si="3">SUM(E15*12)</f>
        <v>10123196.726399999</v>
      </c>
      <c r="F16" s="24">
        <f t="shared" si="3"/>
        <v>10831820.497248</v>
      </c>
      <c r="G16" s="24">
        <f t="shared" si="3"/>
        <v>11590047.932055401</v>
      </c>
      <c r="H16" s="24">
        <f t="shared" si="3"/>
        <v>12401351.287299201</v>
      </c>
    </row>
    <row r="17" spans="1:8">
      <c r="A17" s="25" t="s">
        <v>118</v>
      </c>
      <c r="B17" s="16">
        <v>1</v>
      </c>
      <c r="C17" s="26">
        <v>285189.36</v>
      </c>
      <c r="D17" s="13">
        <f>SUM(B17*C17)</f>
        <v>285189.36</v>
      </c>
      <c r="E17" s="27"/>
      <c r="F17" s="27"/>
      <c r="G17" s="27"/>
      <c r="H17" s="28"/>
    </row>
    <row r="18" spans="1:8">
      <c r="A18" s="10" t="s">
        <v>119</v>
      </c>
      <c r="B18" s="29">
        <v>11</v>
      </c>
      <c r="C18" s="30" t="s">
        <v>120</v>
      </c>
      <c r="D18" s="31">
        <f>SUM(B18*C18)</f>
        <v>4098889.96</v>
      </c>
      <c r="E18" s="27"/>
      <c r="F18" s="27"/>
      <c r="G18" s="27"/>
      <c r="H18" s="28"/>
    </row>
    <row r="19" spans="1:8">
      <c r="A19" s="115" t="s">
        <v>121</v>
      </c>
      <c r="B19" s="116"/>
      <c r="C19" s="116"/>
      <c r="D19" s="117">
        <f>SUM(D16+E16+F16+G16+H16+D17+D18)</f>
        <v>64735324.883002602</v>
      </c>
      <c r="E19" s="118"/>
      <c r="F19" s="118"/>
      <c r="G19" s="118"/>
      <c r="H19" s="119"/>
    </row>
    <row r="21" spans="1:8">
      <c r="F21" s="32"/>
    </row>
    <row r="22" spans="1:8">
      <c r="A22" s="33" t="s">
        <v>122</v>
      </c>
    </row>
    <row r="23" spans="1:8">
      <c r="A23" s="5" t="s">
        <v>56</v>
      </c>
      <c r="B23" s="6" t="s">
        <v>57</v>
      </c>
      <c r="C23" s="7" t="s">
        <v>58</v>
      </c>
      <c r="D23" s="8" t="s">
        <v>105</v>
      </c>
      <c r="E23" s="8" t="s">
        <v>106</v>
      </c>
      <c r="F23" s="8" t="s">
        <v>107</v>
      </c>
      <c r="G23" s="9" t="s">
        <v>108</v>
      </c>
      <c r="H23" s="9" t="s">
        <v>109</v>
      </c>
    </row>
    <row r="24" spans="1:8">
      <c r="A24" s="10" t="s">
        <v>60</v>
      </c>
      <c r="B24" s="11">
        <v>10</v>
      </c>
      <c r="C24" s="12" t="s">
        <v>61</v>
      </c>
      <c r="D24" s="13">
        <f>SUM(B24*C24)</f>
        <v>246383.2</v>
      </c>
      <c r="E24" s="14">
        <v>0</v>
      </c>
      <c r="F24" s="14">
        <v>0</v>
      </c>
      <c r="G24" s="14">
        <v>0</v>
      </c>
      <c r="H24" s="14">
        <v>0</v>
      </c>
    </row>
    <row r="25" spans="1:8">
      <c r="A25" s="10" t="s">
        <v>62</v>
      </c>
      <c r="B25" s="11">
        <v>10</v>
      </c>
      <c r="C25" s="15" t="s">
        <v>63</v>
      </c>
      <c r="D25" s="13">
        <f>SUM(B25*C25)</f>
        <v>248941.6</v>
      </c>
      <c r="E25" s="14">
        <v>0</v>
      </c>
      <c r="F25" s="14">
        <v>0</v>
      </c>
      <c r="G25" s="14">
        <v>0</v>
      </c>
      <c r="H25" s="14">
        <v>0</v>
      </c>
    </row>
    <row r="26" spans="1:8">
      <c r="A26" s="10" t="s">
        <v>60</v>
      </c>
      <c r="B26" s="16">
        <v>2</v>
      </c>
      <c r="C26" s="12" t="s">
        <v>61</v>
      </c>
      <c r="D26" s="13">
        <f>SUM(B26*C26)</f>
        <v>49276.639999999999</v>
      </c>
      <c r="E26" s="14">
        <f>SUM(D26*7%+D26)</f>
        <v>52726.004800000002</v>
      </c>
      <c r="F26" s="14">
        <f>SUM(E26*7%+E26)</f>
        <v>56416.825135999999</v>
      </c>
      <c r="G26" s="14">
        <f t="shared" ref="G26:H26" si="4">SUM(F26*7%+F26)</f>
        <v>60366.002895520003</v>
      </c>
      <c r="H26" s="14">
        <f t="shared" si="4"/>
        <v>64591.623098206401</v>
      </c>
    </row>
    <row r="27" spans="1:8">
      <c r="A27" s="10" t="s">
        <v>62</v>
      </c>
      <c r="B27" s="16">
        <v>2</v>
      </c>
      <c r="C27" s="15" t="s">
        <v>63</v>
      </c>
      <c r="D27" s="13">
        <f t="shared" ref="D27:D34" si="5">SUM(B27*C27)</f>
        <v>49788.32</v>
      </c>
      <c r="E27" s="14">
        <f t="shared" ref="E27:H27" si="6">SUM(D27*7%+D27)</f>
        <v>53273.502399999998</v>
      </c>
      <c r="F27" s="14">
        <f t="shared" si="6"/>
        <v>57002.647568</v>
      </c>
      <c r="G27" s="14">
        <f t="shared" si="6"/>
        <v>60992.832897760003</v>
      </c>
      <c r="H27" s="14">
        <f t="shared" si="6"/>
        <v>65262.331200603199</v>
      </c>
    </row>
    <row r="28" spans="1:8">
      <c r="A28" s="10" t="s">
        <v>110</v>
      </c>
      <c r="B28" s="16">
        <v>4</v>
      </c>
      <c r="C28" s="17" t="s">
        <v>63</v>
      </c>
      <c r="D28" s="13">
        <f t="shared" si="5"/>
        <v>99576.639999999999</v>
      </c>
      <c r="E28" s="14">
        <f t="shared" ref="E28:H28" si="7">SUM(D28*7%+D28)</f>
        <v>106547.0048</v>
      </c>
      <c r="F28" s="14">
        <f t="shared" si="7"/>
        <v>114005.295136</v>
      </c>
      <c r="G28" s="14">
        <f t="shared" si="7"/>
        <v>121985.66579552001</v>
      </c>
      <c r="H28" s="14">
        <f t="shared" si="7"/>
        <v>130524.66240120601</v>
      </c>
    </row>
    <row r="29" spans="1:8">
      <c r="A29" s="10" t="s">
        <v>111</v>
      </c>
      <c r="B29" s="16">
        <v>4</v>
      </c>
      <c r="C29" s="17" t="s">
        <v>112</v>
      </c>
      <c r="D29" s="13">
        <f t="shared" si="5"/>
        <v>100603.36</v>
      </c>
      <c r="E29" s="14">
        <f t="shared" ref="E29:H29" si="8">SUM(D29*7%+D29)</f>
        <v>107645.5952</v>
      </c>
      <c r="F29" s="14">
        <f t="shared" si="8"/>
        <v>115180.78686399999</v>
      </c>
      <c r="G29" s="14">
        <f t="shared" si="8"/>
        <v>123243.44194448</v>
      </c>
      <c r="H29" s="14">
        <f t="shared" si="8"/>
        <v>131870.48288059401</v>
      </c>
    </row>
    <row r="30" spans="1:8">
      <c r="A30" s="10" t="s">
        <v>113</v>
      </c>
      <c r="B30" s="16">
        <v>2</v>
      </c>
      <c r="C30" s="18" t="s">
        <v>114</v>
      </c>
      <c r="D30" s="13">
        <f t="shared" si="5"/>
        <v>52000</v>
      </c>
      <c r="E30" s="14">
        <f t="shared" ref="E30:H30" si="9">SUM(D30*7%+D30)</f>
        <v>55640</v>
      </c>
      <c r="F30" s="14">
        <f t="shared" si="9"/>
        <v>59534.8</v>
      </c>
      <c r="G30" s="14">
        <f t="shared" si="9"/>
        <v>63702.235999999997</v>
      </c>
      <c r="H30" s="14">
        <f t="shared" si="9"/>
        <v>68161.392519999994</v>
      </c>
    </row>
    <row r="31" spans="1:8">
      <c r="A31" s="10" t="s">
        <v>64</v>
      </c>
      <c r="B31" s="16">
        <v>5</v>
      </c>
      <c r="C31" s="12">
        <v>1260</v>
      </c>
      <c r="D31" s="13">
        <f t="shared" si="5"/>
        <v>6300</v>
      </c>
      <c r="E31" s="14">
        <f t="shared" ref="E31:H31" si="10">SUM(D31*7%+D31)</f>
        <v>6741</v>
      </c>
      <c r="F31" s="14">
        <f t="shared" si="10"/>
        <v>7212.87</v>
      </c>
      <c r="G31" s="14">
        <f t="shared" si="10"/>
        <v>7717.7709000000004</v>
      </c>
      <c r="H31" s="14">
        <f t="shared" si="10"/>
        <v>8258.0148630000003</v>
      </c>
    </row>
    <row r="32" spans="1:8">
      <c r="A32" s="10" t="s">
        <v>65</v>
      </c>
      <c r="B32" s="16">
        <v>6</v>
      </c>
      <c r="C32" s="12">
        <v>700</v>
      </c>
      <c r="D32" s="13">
        <f t="shared" si="5"/>
        <v>4200</v>
      </c>
      <c r="E32" s="14">
        <f t="shared" ref="E32:H32" si="11">SUM(D32*7%+D32)</f>
        <v>4494</v>
      </c>
      <c r="F32" s="14">
        <f t="shared" si="11"/>
        <v>4808.58</v>
      </c>
      <c r="G32" s="14">
        <f t="shared" si="11"/>
        <v>5145.1805999999997</v>
      </c>
      <c r="H32" s="14">
        <f t="shared" si="11"/>
        <v>5505.3432419999999</v>
      </c>
    </row>
    <row r="33" spans="1:8">
      <c r="A33" s="34" t="s">
        <v>115</v>
      </c>
      <c r="B33" s="16">
        <v>1</v>
      </c>
      <c r="C33" s="20">
        <v>102666</v>
      </c>
      <c r="D33" s="13">
        <f t="shared" si="5"/>
        <v>102666</v>
      </c>
      <c r="E33" s="14">
        <f t="shared" ref="E33:H33" si="12">SUM(D33*7%+D33)</f>
        <v>109852.62</v>
      </c>
      <c r="F33" s="14">
        <f t="shared" si="12"/>
        <v>117542.3034</v>
      </c>
      <c r="G33" s="14">
        <f t="shared" si="12"/>
        <v>125770.26463799999</v>
      </c>
      <c r="H33" s="14">
        <f t="shared" si="12"/>
        <v>134574.18316265999</v>
      </c>
    </row>
    <row r="34" spans="1:8">
      <c r="A34" s="10" t="s">
        <v>116</v>
      </c>
      <c r="B34" s="16">
        <v>0</v>
      </c>
      <c r="C34" s="12">
        <v>350000</v>
      </c>
      <c r="D34" s="13">
        <f t="shared" si="5"/>
        <v>0</v>
      </c>
      <c r="E34" s="14">
        <f t="shared" ref="E34:H34" si="13">SUM(D34*7%+D34)</f>
        <v>0</v>
      </c>
      <c r="F34" s="14">
        <f t="shared" si="13"/>
        <v>0</v>
      </c>
      <c r="G34" s="14">
        <f t="shared" si="13"/>
        <v>0</v>
      </c>
      <c r="H34" s="14">
        <f t="shared" si="13"/>
        <v>0</v>
      </c>
    </row>
    <row r="35" spans="1:8">
      <c r="A35" s="21" t="s">
        <v>68</v>
      </c>
      <c r="B35" s="22"/>
      <c r="C35" s="15"/>
      <c r="D35" s="13">
        <f>SUM(D24:D34)</f>
        <v>959735.76</v>
      </c>
      <c r="E35" s="13">
        <f>SUM(E26:E34)</f>
        <v>496919.72720000002</v>
      </c>
      <c r="F35" s="13">
        <f>SUM(F26:F34)</f>
        <v>531704.10810399998</v>
      </c>
      <c r="G35" s="13">
        <f>SUM(G26:G34)</f>
        <v>568923.39567127998</v>
      </c>
      <c r="H35" s="13">
        <f>SUM(H26:H34)</f>
        <v>608748.03336827003</v>
      </c>
    </row>
    <row r="36" spans="1:8">
      <c r="A36" s="115" t="s">
        <v>117</v>
      </c>
      <c r="B36" s="116"/>
      <c r="C36" s="116"/>
      <c r="D36" s="24">
        <f>SUM(D35*12)</f>
        <v>11516829.119999999</v>
      </c>
      <c r="E36" s="24">
        <f t="shared" ref="E36" si="14">SUM(E35*12)</f>
        <v>5963036.7264</v>
      </c>
      <c r="F36" s="24">
        <f t="shared" ref="F36" si="15">SUM(F35*12)</f>
        <v>6380449.2972480003</v>
      </c>
      <c r="G36" s="24">
        <f t="shared" ref="G36" si="16">SUM(G35*12)</f>
        <v>6827080.7480553603</v>
      </c>
      <c r="H36" s="24">
        <f t="shared" ref="H36" si="17">SUM(H35*12)</f>
        <v>7304976.4004192399</v>
      </c>
    </row>
    <row r="37" spans="1:8">
      <c r="A37" s="25" t="s">
        <v>118</v>
      </c>
      <c r="B37" s="16">
        <v>1</v>
      </c>
      <c r="C37" s="26">
        <v>285189.36</v>
      </c>
      <c r="D37" s="13">
        <f>SUM(B37*C37)</f>
        <v>285189.36</v>
      </c>
      <c r="E37" s="27"/>
      <c r="F37" s="27"/>
      <c r="G37" s="27"/>
      <c r="H37" s="28"/>
    </row>
    <row r="38" spans="1:8">
      <c r="A38" s="10" t="s">
        <v>119</v>
      </c>
      <c r="B38" s="29">
        <v>17</v>
      </c>
      <c r="C38" s="30" t="s">
        <v>120</v>
      </c>
      <c r="D38" s="31">
        <f>SUM(B38*C38)</f>
        <v>6334648.1200000001</v>
      </c>
      <c r="E38" s="27"/>
      <c r="F38" s="27"/>
      <c r="G38" s="27"/>
      <c r="H38" s="28"/>
    </row>
    <row r="39" spans="1:8">
      <c r="A39" s="115" t="s">
        <v>121</v>
      </c>
      <c r="B39" s="116"/>
      <c r="C39" s="116"/>
      <c r="D39" s="120">
        <f>SUM(D36+E36+F36+G36+H36+D37+D38)</f>
        <v>44612209.772122599</v>
      </c>
      <c r="E39" s="121"/>
      <c r="F39" s="121"/>
      <c r="G39" s="121"/>
      <c r="H39" s="122"/>
    </row>
    <row r="43" spans="1:8">
      <c r="A43" s="35" t="s">
        <v>123</v>
      </c>
    </row>
    <row r="44" spans="1:8">
      <c r="A44" s="5" t="s">
        <v>56</v>
      </c>
      <c r="B44" s="6" t="s">
        <v>57</v>
      </c>
      <c r="C44" s="7" t="s">
        <v>58</v>
      </c>
      <c r="D44" s="8" t="s">
        <v>105</v>
      </c>
      <c r="E44" s="8" t="s">
        <v>106</v>
      </c>
      <c r="F44" s="8" t="s">
        <v>107</v>
      </c>
      <c r="G44" s="9" t="s">
        <v>108</v>
      </c>
      <c r="H44" s="9" t="s">
        <v>109</v>
      </c>
    </row>
    <row r="45" spans="1:8">
      <c r="A45" s="10" t="s">
        <v>60</v>
      </c>
      <c r="B45" s="11">
        <v>8</v>
      </c>
      <c r="C45" s="12" t="s">
        <v>124</v>
      </c>
      <c r="D45" s="14">
        <v>0</v>
      </c>
      <c r="E45" s="14">
        <v>0</v>
      </c>
      <c r="F45" s="14">
        <v>0</v>
      </c>
      <c r="G45" s="14">
        <v>0</v>
      </c>
      <c r="H45" s="14">
        <v>0</v>
      </c>
    </row>
    <row r="46" spans="1:8">
      <c r="A46" s="10" t="s">
        <v>62</v>
      </c>
      <c r="B46" s="11">
        <v>8</v>
      </c>
      <c r="C46" s="15" t="s">
        <v>124</v>
      </c>
      <c r="D46" s="14">
        <v>0</v>
      </c>
      <c r="E46" s="14">
        <v>0</v>
      </c>
      <c r="F46" s="14">
        <v>0</v>
      </c>
      <c r="G46" s="14">
        <v>0</v>
      </c>
      <c r="H46" s="14">
        <v>0</v>
      </c>
    </row>
    <row r="47" spans="1:8">
      <c r="A47" s="10" t="s">
        <v>125</v>
      </c>
      <c r="B47" s="16">
        <v>1</v>
      </c>
      <c r="C47" s="20"/>
      <c r="D47" s="14">
        <v>0</v>
      </c>
      <c r="E47" s="14">
        <f>SUM(D47*7%+D47)</f>
        <v>0</v>
      </c>
      <c r="F47" s="14">
        <f>SUM(E47*7%+E47)</f>
        <v>0</v>
      </c>
      <c r="G47" s="14">
        <f t="shared" ref="G47:H47" si="18">SUM(F47*7%+F47)</f>
        <v>0</v>
      </c>
      <c r="H47" s="14">
        <f t="shared" si="18"/>
        <v>0</v>
      </c>
    </row>
    <row r="48" spans="1:8">
      <c r="A48" s="10" t="s">
        <v>126</v>
      </c>
      <c r="B48" s="16">
        <v>1</v>
      </c>
      <c r="C48" s="20"/>
      <c r="D48" s="14">
        <v>0</v>
      </c>
      <c r="E48" s="14">
        <f t="shared" ref="E48:H48" si="19">SUM(D48*7%+D48)</f>
        <v>0</v>
      </c>
      <c r="F48" s="14">
        <f t="shared" si="19"/>
        <v>0</v>
      </c>
      <c r="G48" s="14">
        <f t="shared" si="19"/>
        <v>0</v>
      </c>
      <c r="H48" s="14">
        <f t="shared" si="19"/>
        <v>0</v>
      </c>
    </row>
    <row r="49" spans="1:8">
      <c r="A49" s="10" t="s">
        <v>110</v>
      </c>
      <c r="B49" s="16">
        <v>2</v>
      </c>
      <c r="C49" s="17"/>
      <c r="D49" s="14">
        <v>0</v>
      </c>
      <c r="E49" s="14">
        <f t="shared" ref="E49:H49" si="20">SUM(D49*7%+D49)</f>
        <v>0</v>
      </c>
      <c r="F49" s="14">
        <f t="shared" si="20"/>
        <v>0</v>
      </c>
      <c r="G49" s="14">
        <f t="shared" si="20"/>
        <v>0</v>
      </c>
      <c r="H49" s="14">
        <f t="shared" si="20"/>
        <v>0</v>
      </c>
    </row>
    <row r="50" spans="1:8">
      <c r="A50" s="10" t="s">
        <v>111</v>
      </c>
      <c r="B50" s="16">
        <v>2</v>
      </c>
      <c r="C50" s="17"/>
      <c r="D50" s="14">
        <v>0</v>
      </c>
      <c r="E50" s="14">
        <f t="shared" ref="E50:H50" si="21">SUM(D50*7%+D50)</f>
        <v>0</v>
      </c>
      <c r="F50" s="14">
        <f t="shared" si="21"/>
        <v>0</v>
      </c>
      <c r="G50" s="14">
        <f t="shared" si="21"/>
        <v>0</v>
      </c>
      <c r="H50" s="14">
        <f t="shared" si="21"/>
        <v>0</v>
      </c>
    </row>
    <row r="51" spans="1:8">
      <c r="A51" s="10" t="s">
        <v>113</v>
      </c>
      <c r="B51" s="16">
        <v>1</v>
      </c>
      <c r="C51" s="18"/>
      <c r="D51" s="14">
        <v>0</v>
      </c>
      <c r="E51" s="14">
        <f t="shared" ref="E51:H51" si="22">SUM(D51*7%+D51)</f>
        <v>0</v>
      </c>
      <c r="F51" s="14">
        <f t="shared" si="22"/>
        <v>0</v>
      </c>
      <c r="G51" s="14">
        <f t="shared" si="22"/>
        <v>0</v>
      </c>
      <c r="H51" s="14">
        <f t="shared" si="22"/>
        <v>0</v>
      </c>
    </row>
    <row r="52" spans="1:8">
      <c r="A52" s="10" t="s">
        <v>64</v>
      </c>
      <c r="B52" s="16">
        <v>4</v>
      </c>
      <c r="C52" s="12"/>
      <c r="D52" s="14">
        <v>0</v>
      </c>
      <c r="E52" s="14">
        <f t="shared" ref="E52:H52" si="23">SUM(D52*7%+D52)</f>
        <v>0</v>
      </c>
      <c r="F52" s="14">
        <f t="shared" si="23"/>
        <v>0</v>
      </c>
      <c r="G52" s="14">
        <f t="shared" si="23"/>
        <v>0</v>
      </c>
      <c r="H52" s="14">
        <f t="shared" si="23"/>
        <v>0</v>
      </c>
    </row>
    <row r="53" spans="1:8">
      <c r="A53" s="10" t="s">
        <v>65</v>
      </c>
      <c r="B53" s="16">
        <v>4</v>
      </c>
      <c r="C53" s="12"/>
      <c r="D53" s="14">
        <v>0</v>
      </c>
      <c r="E53" s="14">
        <f t="shared" ref="E53:H53" si="24">SUM(D53*7%+D53)</f>
        <v>0</v>
      </c>
      <c r="F53" s="14">
        <f t="shared" si="24"/>
        <v>0</v>
      </c>
      <c r="G53" s="14">
        <f t="shared" si="24"/>
        <v>0</v>
      </c>
      <c r="H53" s="14">
        <f t="shared" si="24"/>
        <v>0</v>
      </c>
    </row>
    <row r="54" spans="1:8">
      <c r="A54" s="34" t="s">
        <v>115</v>
      </c>
      <c r="B54" s="16">
        <v>1</v>
      </c>
      <c r="C54" s="20"/>
      <c r="D54" s="13">
        <f>SUM(B54*C54)</f>
        <v>0</v>
      </c>
      <c r="E54" s="14">
        <f t="shared" ref="E54:H54" si="25">SUM(D54*7%+D54)</f>
        <v>0</v>
      </c>
      <c r="F54" s="14">
        <f t="shared" si="25"/>
        <v>0</v>
      </c>
      <c r="G54" s="14">
        <f t="shared" si="25"/>
        <v>0</v>
      </c>
      <c r="H54" s="14">
        <f t="shared" si="25"/>
        <v>0</v>
      </c>
    </row>
    <row r="55" spans="1:8">
      <c r="A55" s="10" t="s">
        <v>116</v>
      </c>
      <c r="B55" s="16">
        <v>0</v>
      </c>
      <c r="C55" s="12"/>
      <c r="D55" s="13">
        <f>SUM(B55*C55)</f>
        <v>0</v>
      </c>
      <c r="E55" s="14">
        <f t="shared" ref="E55:H55" si="26">SUM(D55*7%+D55)</f>
        <v>0</v>
      </c>
      <c r="F55" s="14">
        <f t="shared" si="26"/>
        <v>0</v>
      </c>
      <c r="G55" s="14">
        <f t="shared" si="26"/>
        <v>0</v>
      </c>
      <c r="H55" s="14">
        <f t="shared" si="26"/>
        <v>0</v>
      </c>
    </row>
    <row r="56" spans="1:8">
      <c r="A56" s="21" t="s">
        <v>68</v>
      </c>
      <c r="B56" s="22"/>
      <c r="C56" s="15"/>
      <c r="D56" s="13">
        <f>SUM(D45:D55)</f>
        <v>0</v>
      </c>
      <c r="E56" s="13">
        <f>SUM(E47:E55)</f>
        <v>0</v>
      </c>
      <c r="F56" s="13">
        <f>SUM(F47:F55)</f>
        <v>0</v>
      </c>
      <c r="G56" s="13">
        <f>SUM(G47:G55)</f>
        <v>0</v>
      </c>
      <c r="H56" s="13">
        <f>SUM(H47:H55)</f>
        <v>0</v>
      </c>
    </row>
    <row r="57" spans="1:8">
      <c r="A57" s="115" t="s">
        <v>117</v>
      </c>
      <c r="B57" s="116"/>
      <c r="C57" s="116"/>
      <c r="D57" s="36">
        <f>SUM(D56*12)</f>
        <v>0</v>
      </c>
      <c r="E57" s="36">
        <f t="shared" ref="E57" si="27">SUM(E56*12)</f>
        <v>0</v>
      </c>
      <c r="F57" s="36">
        <f t="shared" ref="F57" si="28">SUM(F56*12)</f>
        <v>0</v>
      </c>
      <c r="G57" s="36">
        <f t="shared" ref="G57" si="29">SUM(G56*12)</f>
        <v>0</v>
      </c>
      <c r="H57" s="36">
        <f t="shared" ref="H57" si="30">SUM(H56*12)</f>
        <v>0</v>
      </c>
    </row>
    <row r="58" spans="1:8">
      <c r="A58" s="37" t="s">
        <v>127</v>
      </c>
      <c r="B58" s="16">
        <v>1</v>
      </c>
      <c r="C58" s="20"/>
      <c r="D58" s="13">
        <f>SUM(B58*C58)</f>
        <v>0</v>
      </c>
      <c r="E58" s="27"/>
      <c r="F58" s="27"/>
      <c r="G58" s="27"/>
      <c r="H58" s="28"/>
    </row>
    <row r="59" spans="1:8">
      <c r="A59" s="10" t="s">
        <v>119</v>
      </c>
      <c r="B59" s="29">
        <v>15</v>
      </c>
      <c r="C59" s="30"/>
      <c r="D59" s="31"/>
      <c r="E59" s="27"/>
      <c r="F59" s="27"/>
      <c r="G59" s="27"/>
      <c r="H59" s="28"/>
    </row>
    <row r="60" spans="1:8">
      <c r="A60" s="115" t="s">
        <v>121</v>
      </c>
      <c r="B60" s="116"/>
      <c r="C60" s="116"/>
      <c r="D60" s="120">
        <f>SUM(D57+E57+F57+G57+H57+D58+D59)</f>
        <v>0</v>
      </c>
      <c r="E60" s="121"/>
      <c r="F60" s="121"/>
      <c r="G60" s="121"/>
      <c r="H60" s="122"/>
    </row>
    <row r="63" spans="1:8" s="1" customFormat="1">
      <c r="A63" s="38" t="s">
        <v>128</v>
      </c>
      <c r="B63" s="38" t="s">
        <v>129</v>
      </c>
      <c r="C63" s="39"/>
      <c r="D63" s="40" t="s">
        <v>130</v>
      </c>
      <c r="E63" s="40" t="s">
        <v>131</v>
      </c>
      <c r="F63" s="40"/>
      <c r="G63" s="40"/>
      <c r="H63" s="40"/>
    </row>
    <row r="64" spans="1:8" ht="14.5">
      <c r="A64" s="41" t="s">
        <v>132</v>
      </c>
      <c r="B64" s="42"/>
      <c r="C64" s="43"/>
      <c r="D64" s="44"/>
      <c r="E64" s="44"/>
      <c r="F64" s="45"/>
    </row>
    <row r="65" spans="1:6" ht="14.5">
      <c r="A65" s="41" t="s">
        <v>133</v>
      </c>
      <c r="B65" s="46"/>
      <c r="C65" s="43"/>
      <c r="D65" s="44"/>
      <c r="E65" s="44"/>
      <c r="F65" s="45"/>
    </row>
    <row r="66" spans="1:6" ht="14.5">
      <c r="A66" s="41" t="s">
        <v>134</v>
      </c>
      <c r="B66" s="47"/>
      <c r="C66" s="48"/>
      <c r="D66" s="44"/>
      <c r="E66" s="44"/>
      <c r="F66" s="48"/>
    </row>
    <row r="67" spans="1:6">
      <c r="A67" s="41"/>
      <c r="B67" s="49"/>
      <c r="C67" s="50"/>
      <c r="D67" s="9"/>
      <c r="E67" s="44"/>
      <c r="F67" s="9"/>
    </row>
    <row r="68" spans="1:6">
      <c r="B68" t="s">
        <v>124</v>
      </c>
    </row>
  </sheetData>
  <mergeCells count="9">
    <mergeCell ref="A57:C57"/>
    <mergeCell ref="A60:C60"/>
    <mergeCell ref="D60:H60"/>
    <mergeCell ref="A16:C16"/>
    <mergeCell ref="A19:C19"/>
    <mergeCell ref="D19:H19"/>
    <mergeCell ref="A36:C36"/>
    <mergeCell ref="A39:C39"/>
    <mergeCell ref="D39:H39"/>
  </mergeCells>
  <pageMargins left="0.7" right="0.7" top="0.75" bottom="0.75" header="0.3" footer="0.3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061731a-4262-4ab4-ba92-d86cb3620b10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C4D5BEB3BCC534C983E53BAEB460006" ma:contentTypeVersion="15" ma:contentTypeDescription="Create a new document." ma:contentTypeScope="" ma:versionID="3491e4dd76e878814fe0375ba2c313e1">
  <xsd:schema xmlns:xsd="http://www.w3.org/2001/XMLSchema" xmlns:xs="http://www.w3.org/2001/XMLSchema" xmlns:p="http://schemas.microsoft.com/office/2006/metadata/properties" xmlns:ns3="f061731a-4262-4ab4-ba92-d86cb3620b10" xmlns:ns4="d179aeff-3c50-4599-8bc2-bd1edc4de3e0" targetNamespace="http://schemas.microsoft.com/office/2006/metadata/properties" ma:root="true" ma:fieldsID="4a8897a682d9be825ad7b2a90993d052" ns3:_="" ns4:_="">
    <xsd:import namespace="f061731a-4262-4ab4-ba92-d86cb3620b10"/>
    <xsd:import namespace="d179aeff-3c50-4599-8bc2-bd1edc4de3e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ObjectDetectorVersions" minOccurs="0"/>
                <xsd:element ref="ns3:_activity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61731a-4262-4ab4-ba92-d86cb3620b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179aeff-3c50-4599-8bc2-bd1edc4de3e0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E6F9270-448F-4E2E-BA97-831BBAD675C9}">
  <ds:schemaRefs/>
</ds:datastoreItem>
</file>

<file path=customXml/itemProps2.xml><?xml version="1.0" encoding="utf-8"?>
<ds:datastoreItem xmlns:ds="http://schemas.openxmlformats.org/officeDocument/2006/customXml" ds:itemID="{7B37DE01-7659-4419-A74F-C697759AA8EF}">
  <ds:schemaRefs/>
</ds:datastoreItem>
</file>

<file path=customXml/itemProps3.xml><?xml version="1.0" encoding="utf-8"?>
<ds:datastoreItem xmlns:ds="http://schemas.openxmlformats.org/officeDocument/2006/customXml" ds:itemID="{73D6ADF6-3214-4EAC-9D16-63AACDE7C35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Sheet1</vt:lpstr>
      <vt:lpstr>Sundra Delmas</vt:lpstr>
      <vt:lpstr>SUBSTATION COST FOR SIX MONTHS</vt:lpstr>
      <vt:lpstr>Kromdraai Churchill</vt:lpstr>
      <vt:lpstr>Duvha-Coll Uitkyk2</vt:lpstr>
      <vt:lpstr>Est total value per contractor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Nompi Nhlapo</dc:creator>
  <cp:lastModifiedBy>Janine Kiet</cp:lastModifiedBy>
  <dcterms:created xsi:type="dcterms:W3CDTF">2025-01-27T06:25:00Z</dcterms:created>
  <dcterms:modified xsi:type="dcterms:W3CDTF">2025-10-06T20:32:08Z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0x0101003C4D5BEB3BCC534C983E53BAEB460006</vt:lpwstr>
  </property>
  <property fmtid="{D5CDD505-2E9C-101B-9397-08002B2CF9AE}" pid="3" name="ICV">
    <vt:lpwstr>9307DF4BFBAE495CBC82BE280D4BA449_13</vt:lpwstr>
  </property>
  <property fmtid="{D5CDD505-2E9C-101B-9397-08002B2CF9AE}" pid="4" name="KSOProductBuildVer">
    <vt:lpwstr>1033-12.2.0.21931</vt:lpwstr>
  </property>
</Properties>
</file>